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IA\Documents\CECILIA AIDE AGUILAR GALVAN\PAGINA TRANSPARENCIA 2015-2018\ARTICULO 8\Fraccion IV\h) Indicadores\INDICADORES POR AREAS\TESORERIA\"/>
    </mc:Choice>
  </mc:AlternateContent>
  <bookViews>
    <workbookView xWindow="0" yWindow="0" windowWidth="24000" windowHeight="9735" tabRatio="938"/>
  </bookViews>
  <sheets>
    <sheet name="INDICADORES" sheetId="41" r:id="rId1"/>
    <sheet name="UA FF ok" sheetId="64" state="hidden" r:id="rId2"/>
    <sheet name="UA FF ok (2)" sheetId="66" state="hidden" r:id="rId3"/>
    <sheet name="UA FF Imp" sheetId="65" state="hidden" r:id="rId4"/>
    <sheet name="PLANTILLA  " sheetId="32" state="hidden" r:id="rId5"/>
    <sheet name="E.UA.AJUSTADA Atz" sheetId="54" state="hidden" r:id="rId6"/>
    <sheet name="IMP E.UA" sheetId="60" state="hidden" r:id="rId7"/>
    <sheet name="IMP E.UA (2)" sheetId="62" state="hidden" r:id="rId8"/>
    <sheet name="UA FF" sheetId="63" state="hidden" r:id="rId9"/>
    <sheet name="COMBUS" sheetId="57" state="hidden" r:id="rId10"/>
    <sheet name="DEUDA" sheetId="56" state="hidden" r:id="rId11"/>
    <sheet name="122_132" sheetId="50" state="hidden" r:id="rId12"/>
    <sheet name="EGRESOS2017" sheetId="44" state="hidden" r:id="rId13"/>
    <sheet name="EGRESOS2017 (2)" sheetId="55" state="hidden" r:id="rId14"/>
    <sheet name="Hoja2" sheetId="59" state="hidden" r:id="rId15"/>
    <sheet name="5000" sheetId="45" state="hidden" r:id="rId16"/>
  </sheets>
  <externalReferences>
    <externalReference r:id="rId17"/>
    <externalReference r:id="rId18"/>
    <externalReference r:id="rId19"/>
  </externalReferences>
  <definedNames>
    <definedName name="_xlnm._FilterDatabase" localSheetId="5" hidden="1">'E.UA.AJUSTADA Atz'!$A$4:$R$4</definedName>
    <definedName name="_xlnm._FilterDatabase" localSheetId="6" hidden="1">'IMP E.UA'!$A$4:$R$879</definedName>
    <definedName name="_xlnm._FilterDatabase" localSheetId="7" hidden="1">'IMP E.UA (2)'!$A$4:$R$757</definedName>
    <definedName name="_xlnm._FilterDatabase" localSheetId="4" hidden="1">'PLANTILLA  '!$A$6:$DU$6</definedName>
    <definedName name="_xlnm._FilterDatabase" localSheetId="8" hidden="1">'UA FF'!$A$4:$R$756</definedName>
    <definedName name="_xlnm._FilterDatabase" localSheetId="3" hidden="1">'UA FF Imp'!$A$4:$CZ$503</definedName>
    <definedName name="_xlnm._FilterDatabase" localSheetId="1" hidden="1">'UA FF ok'!$A$4:$R$503</definedName>
    <definedName name="_xlnm._FilterDatabase" localSheetId="2" hidden="1">'UA FF ok (2)'!$A$4:$R$503</definedName>
    <definedName name="_xlnm.Print_Area" localSheetId="4">'PLANTILLA  '!$A$1:$DE$178</definedName>
    <definedName name="_xlnm.Print_Titles" localSheetId="6">'IMP E.UA'!$3:$4</definedName>
    <definedName name="_xlnm.Print_Titles" localSheetId="7">'IMP E.UA (2)'!$3:$4</definedName>
    <definedName name="_xlnm.Print_Titles" localSheetId="0">INDICADORES!$1:$3</definedName>
    <definedName name="_xlnm.Print_Titles" localSheetId="4">'PLANTILLA  '!$1:$7</definedName>
    <definedName name="_xlnm.Print_Titles" localSheetId="3">'UA FF Imp'!$1:$2</definedName>
    <definedName name="_xlnm.Print_Titles" localSheetId="1">'UA FF ok'!$1:$2</definedName>
    <definedName name="_xlnm.Print_Titles" localSheetId="2">'UA FF ok (2)'!$1:$2</definedName>
  </definedNames>
  <calcPr calcId="152511"/>
</workbook>
</file>

<file path=xl/calcChain.xml><?xml version="1.0" encoding="utf-8"?>
<calcChain xmlns="http://schemas.openxmlformats.org/spreadsheetml/2006/main">
  <c r="R72" i="45" l="1"/>
  <c r="Q72" i="45"/>
  <c r="R71" i="45"/>
  <c r="Q71" i="45"/>
  <c r="R70" i="45"/>
  <c r="R69" i="45"/>
  <c r="R68" i="45"/>
  <c r="Q68" i="45"/>
  <c r="R67" i="45"/>
  <c r="R66" i="45"/>
  <c r="R65" i="45"/>
  <c r="R64" i="45"/>
  <c r="Q64" i="45"/>
  <c r="R63" i="45"/>
  <c r="R62" i="45"/>
  <c r="R61" i="45"/>
  <c r="Q61" i="45"/>
  <c r="R60" i="45"/>
  <c r="R59" i="45"/>
  <c r="Q59" i="45"/>
  <c r="R58" i="45"/>
  <c r="R57" i="45"/>
  <c r="R56" i="45"/>
  <c r="Q56" i="45"/>
  <c r="R55" i="45"/>
  <c r="R54" i="45"/>
  <c r="R53" i="45"/>
  <c r="R52" i="45"/>
  <c r="Q52" i="45"/>
  <c r="R51" i="45"/>
  <c r="R50" i="45"/>
  <c r="R49" i="45"/>
  <c r="Q49" i="45"/>
  <c r="R48" i="45"/>
  <c r="R47" i="45"/>
  <c r="R46" i="45"/>
  <c r="R45" i="45"/>
  <c r="Q45" i="45"/>
  <c r="R44" i="45"/>
  <c r="R43" i="45"/>
  <c r="R42" i="45"/>
  <c r="Q42" i="45"/>
  <c r="R41" i="45"/>
  <c r="R40" i="45"/>
  <c r="R39" i="45"/>
  <c r="Q39" i="45"/>
  <c r="R38" i="45"/>
  <c r="R37" i="45"/>
  <c r="R36" i="45"/>
  <c r="Q36" i="45"/>
  <c r="R35" i="45"/>
  <c r="R34" i="45"/>
  <c r="Q34" i="45"/>
  <c r="R33" i="45"/>
  <c r="R32" i="45"/>
  <c r="R31" i="45"/>
  <c r="Q31" i="45"/>
  <c r="R30" i="45"/>
  <c r="R29" i="45"/>
  <c r="R28" i="45"/>
  <c r="R27" i="45"/>
  <c r="Q27" i="45"/>
  <c r="R26" i="45"/>
  <c r="R25" i="45"/>
  <c r="R24" i="45"/>
  <c r="R23" i="45"/>
  <c r="Q23" i="45"/>
  <c r="R22" i="45"/>
  <c r="R21" i="45"/>
  <c r="R20" i="45"/>
  <c r="R19" i="45"/>
  <c r="R18" i="45"/>
  <c r="Q18" i="45"/>
  <c r="R17" i="45"/>
  <c r="R16" i="45"/>
  <c r="R15" i="45"/>
  <c r="R14" i="45"/>
  <c r="Q14" i="45"/>
  <c r="R13" i="45"/>
  <c r="R12" i="45"/>
  <c r="R11" i="45"/>
  <c r="R10" i="45"/>
  <c r="Q10" i="45"/>
  <c r="R9" i="45"/>
  <c r="R8" i="45"/>
  <c r="R7" i="45"/>
  <c r="R6" i="45"/>
  <c r="Q6" i="45"/>
  <c r="R5" i="45"/>
  <c r="R4" i="45"/>
  <c r="R3" i="45"/>
  <c r="Q3" i="45"/>
  <c r="C12" i="59"/>
  <c r="C11" i="59"/>
  <c r="C10" i="59"/>
  <c r="C9" i="59"/>
  <c r="B40" i="55"/>
  <c r="D39" i="55"/>
  <c r="B38" i="55"/>
  <c r="B36" i="55"/>
  <c r="D34" i="55"/>
  <c r="C33" i="55"/>
  <c r="C32" i="55"/>
  <c r="B30" i="55"/>
  <c r="E27" i="55"/>
  <c r="G24" i="55"/>
  <c r="E23" i="55"/>
  <c r="E22" i="55"/>
  <c r="E21" i="55"/>
  <c r="E20" i="55"/>
  <c r="G19" i="55"/>
  <c r="G18" i="55"/>
  <c r="D18" i="55"/>
  <c r="G17" i="55"/>
  <c r="C17" i="55"/>
  <c r="D16" i="55"/>
  <c r="G15" i="55"/>
  <c r="D15" i="55"/>
  <c r="D14" i="55"/>
  <c r="A14" i="55"/>
  <c r="H12" i="55"/>
  <c r="G12" i="55"/>
  <c r="F12" i="55"/>
  <c r="E12" i="55"/>
  <c r="H11" i="55"/>
  <c r="E11" i="55"/>
  <c r="C11" i="55"/>
  <c r="H10" i="55"/>
  <c r="C10" i="55"/>
  <c r="H9" i="55"/>
  <c r="H8" i="55"/>
  <c r="H7" i="55"/>
  <c r="H6" i="55"/>
  <c r="H5" i="55"/>
  <c r="G5" i="55"/>
  <c r="B40" i="44"/>
  <c r="D38" i="44"/>
  <c r="B38" i="44"/>
  <c r="B36" i="44"/>
  <c r="D33" i="44"/>
  <c r="C32" i="44"/>
  <c r="C31" i="44"/>
  <c r="B30" i="44"/>
  <c r="E26" i="44"/>
  <c r="G24" i="44"/>
  <c r="E22" i="44"/>
  <c r="E21" i="44"/>
  <c r="E20" i="44"/>
  <c r="A14" i="44"/>
  <c r="E11" i="44"/>
  <c r="D11" i="44"/>
  <c r="C11" i="44"/>
  <c r="L10" i="44"/>
  <c r="K10" i="44"/>
  <c r="E10" i="44"/>
  <c r="D10" i="44"/>
  <c r="C10" i="44"/>
  <c r="E9" i="44"/>
  <c r="D9" i="44"/>
  <c r="E8" i="44"/>
  <c r="D8" i="44"/>
  <c r="E7" i="44"/>
  <c r="D7" i="44"/>
  <c r="E6" i="44"/>
  <c r="D6" i="44"/>
  <c r="E18" i="50"/>
  <c r="D18" i="50"/>
  <c r="C18" i="50"/>
  <c r="B18" i="50"/>
  <c r="H17" i="50"/>
  <c r="H16" i="50"/>
  <c r="H15" i="50"/>
  <c r="H14" i="50"/>
  <c r="H13" i="50"/>
  <c r="H12" i="50"/>
  <c r="H11" i="50"/>
  <c r="H10" i="50"/>
  <c r="H9" i="50"/>
  <c r="H8" i="50"/>
  <c r="H7" i="50"/>
  <c r="H6" i="50"/>
  <c r="H5" i="50"/>
  <c r="H4" i="50"/>
  <c r="H3" i="50"/>
  <c r="H2" i="50"/>
  <c r="K60" i="56"/>
  <c r="J60" i="56"/>
  <c r="E16" i="56"/>
  <c r="E15" i="56"/>
  <c r="D15" i="56"/>
  <c r="H31" i="57"/>
  <c r="G31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Q756" i="63"/>
  <c r="P756" i="63"/>
  <c r="O756" i="63"/>
  <c r="N756" i="63"/>
  <c r="M756" i="63"/>
  <c r="L756" i="63"/>
  <c r="K756" i="63"/>
  <c r="J756" i="63"/>
  <c r="I756" i="63"/>
  <c r="H756" i="63"/>
  <c r="G756" i="63"/>
  <c r="Q755" i="63"/>
  <c r="Q754" i="63"/>
  <c r="Q753" i="63"/>
  <c r="Q752" i="63"/>
  <c r="Q751" i="63"/>
  <c r="Q750" i="63"/>
  <c r="Q749" i="63"/>
  <c r="Q748" i="63"/>
  <c r="Q747" i="63"/>
  <c r="Q746" i="63"/>
  <c r="Q745" i="63"/>
  <c r="Q744" i="63"/>
  <c r="Q743" i="63"/>
  <c r="Q742" i="63"/>
  <c r="Q741" i="63"/>
  <c r="Q740" i="63"/>
  <c r="Q739" i="63"/>
  <c r="Q738" i="63"/>
  <c r="Q737" i="63"/>
  <c r="Q736" i="63"/>
  <c r="Q735" i="63"/>
  <c r="Q734" i="63"/>
  <c r="Q733" i="63"/>
  <c r="Q732" i="63"/>
  <c r="Q731" i="63"/>
  <c r="Q730" i="63"/>
  <c r="Q729" i="63"/>
  <c r="Q728" i="63"/>
  <c r="Q727" i="63"/>
  <c r="Q726" i="63"/>
  <c r="Q725" i="63"/>
  <c r="Q724" i="63"/>
  <c r="Q723" i="63"/>
  <c r="Q722" i="63"/>
  <c r="Q721" i="63"/>
  <c r="Q720" i="63"/>
  <c r="Q719" i="63"/>
  <c r="Q718" i="63"/>
  <c r="Q717" i="63"/>
  <c r="Q716" i="63"/>
  <c r="Q715" i="63"/>
  <c r="Q714" i="63"/>
  <c r="Q713" i="63"/>
  <c r="Q712" i="63"/>
  <c r="Q711" i="63"/>
  <c r="Q710" i="63"/>
  <c r="Q709" i="63"/>
  <c r="Q708" i="63"/>
  <c r="Q707" i="63"/>
  <c r="Q706" i="63"/>
  <c r="Q705" i="63"/>
  <c r="Q704" i="63"/>
  <c r="Q703" i="63"/>
  <c r="Q702" i="63"/>
  <c r="Q701" i="63"/>
  <c r="Q700" i="63"/>
  <c r="Q699" i="63"/>
  <c r="Q698" i="63"/>
  <c r="Q697" i="63"/>
  <c r="Q696" i="63"/>
  <c r="Q695" i="63"/>
  <c r="Q694" i="63"/>
  <c r="Q693" i="63"/>
  <c r="Q692" i="63"/>
  <c r="Q691" i="63"/>
  <c r="Q690" i="63"/>
  <c r="Q689" i="63"/>
  <c r="Q688" i="63"/>
  <c r="Q687" i="63"/>
  <c r="Q686" i="63"/>
  <c r="Q685" i="63"/>
  <c r="Q684" i="63"/>
  <c r="Q683" i="63"/>
  <c r="Q682" i="63"/>
  <c r="Q681" i="63"/>
  <c r="Q680" i="63"/>
  <c r="Q679" i="63"/>
  <c r="Q678" i="63"/>
  <c r="Q677" i="63"/>
  <c r="Q676" i="63"/>
  <c r="Q675" i="63"/>
  <c r="Q674" i="63"/>
  <c r="Q673" i="63"/>
  <c r="J673" i="63"/>
  <c r="G673" i="63"/>
  <c r="Q672" i="63"/>
  <c r="B672" i="63"/>
  <c r="Q671" i="63"/>
  <c r="B671" i="63"/>
  <c r="Q670" i="63"/>
  <c r="B670" i="63"/>
  <c r="Q669" i="63"/>
  <c r="B669" i="63"/>
  <c r="Q668" i="63"/>
  <c r="B668" i="63"/>
  <c r="Q667" i="63"/>
  <c r="B667" i="63"/>
  <c r="Q666" i="63"/>
  <c r="B666" i="63"/>
  <c r="Q665" i="63"/>
  <c r="B665" i="63"/>
  <c r="Q664" i="63"/>
  <c r="B664" i="63"/>
  <c r="Q663" i="63"/>
  <c r="B663" i="63"/>
  <c r="Q662" i="63"/>
  <c r="B662" i="63"/>
  <c r="Q661" i="63"/>
  <c r="B661" i="63"/>
  <c r="Q660" i="63"/>
  <c r="B660" i="63"/>
  <c r="Q659" i="63"/>
  <c r="B659" i="63"/>
  <c r="Q658" i="63"/>
  <c r="B658" i="63"/>
  <c r="Q657" i="63"/>
  <c r="B657" i="63"/>
  <c r="Q656" i="63"/>
  <c r="B656" i="63"/>
  <c r="Q655" i="63"/>
  <c r="B655" i="63"/>
  <c r="Q654" i="63"/>
  <c r="B654" i="63"/>
  <c r="Q653" i="63"/>
  <c r="B653" i="63"/>
  <c r="Q652" i="63"/>
  <c r="B652" i="63"/>
  <c r="Q651" i="63"/>
  <c r="B651" i="63"/>
  <c r="Q650" i="63"/>
  <c r="B650" i="63"/>
  <c r="Q649" i="63"/>
  <c r="B649" i="63"/>
  <c r="Q648" i="63"/>
  <c r="B648" i="63"/>
  <c r="Q647" i="63"/>
  <c r="B647" i="63"/>
  <c r="Q646" i="63"/>
  <c r="B646" i="63"/>
  <c r="Q645" i="63"/>
  <c r="B645" i="63"/>
  <c r="Q644" i="63"/>
  <c r="B644" i="63"/>
  <c r="Q643" i="63"/>
  <c r="B643" i="63"/>
  <c r="Q642" i="63"/>
  <c r="B642" i="63"/>
  <c r="Q641" i="63"/>
  <c r="B641" i="63"/>
  <c r="Q640" i="63"/>
  <c r="B640" i="63"/>
  <c r="Q639" i="63"/>
  <c r="B639" i="63"/>
  <c r="Q638" i="63"/>
  <c r="B638" i="63"/>
  <c r="Q637" i="63"/>
  <c r="B637" i="63"/>
  <c r="Q636" i="63"/>
  <c r="B636" i="63"/>
  <c r="Q635" i="63"/>
  <c r="B635" i="63"/>
  <c r="Q634" i="63"/>
  <c r="B634" i="63"/>
  <c r="Q633" i="63"/>
  <c r="B633" i="63"/>
  <c r="Q632" i="63"/>
  <c r="B632" i="63"/>
  <c r="Q631" i="63"/>
  <c r="B631" i="63"/>
  <c r="Q630" i="63"/>
  <c r="B630" i="63"/>
  <c r="Q629" i="63"/>
  <c r="B629" i="63"/>
  <c r="Q628" i="63"/>
  <c r="B628" i="63"/>
  <c r="Q627" i="63"/>
  <c r="B627" i="63"/>
  <c r="Q626" i="63"/>
  <c r="B626" i="63"/>
  <c r="Q625" i="63"/>
  <c r="B625" i="63"/>
  <c r="Q624" i="63"/>
  <c r="B624" i="63"/>
  <c r="Q623" i="63"/>
  <c r="B623" i="63"/>
  <c r="Q622" i="63"/>
  <c r="B622" i="63"/>
  <c r="Q621" i="63"/>
  <c r="B621" i="63"/>
  <c r="Q620" i="63"/>
  <c r="B620" i="63"/>
  <c r="Q619" i="63"/>
  <c r="B619" i="63"/>
  <c r="Q618" i="63"/>
  <c r="B618" i="63"/>
  <c r="Q617" i="63"/>
  <c r="B617" i="63"/>
  <c r="Q616" i="63"/>
  <c r="B616" i="63"/>
  <c r="Q615" i="63"/>
  <c r="B615" i="63"/>
  <c r="Q614" i="63"/>
  <c r="B614" i="63"/>
  <c r="Q613" i="63"/>
  <c r="B613" i="63"/>
  <c r="Q612" i="63"/>
  <c r="B612" i="63"/>
  <c r="Q611" i="63"/>
  <c r="B611" i="63"/>
  <c r="Q610" i="63"/>
  <c r="B610" i="63"/>
  <c r="Q609" i="63"/>
  <c r="B609" i="63"/>
  <c r="Q608" i="63"/>
  <c r="B608" i="63"/>
  <c r="Q607" i="63"/>
  <c r="B607" i="63"/>
  <c r="Q606" i="63"/>
  <c r="B606" i="63"/>
  <c r="Q605" i="63"/>
  <c r="B605" i="63"/>
  <c r="Q604" i="63"/>
  <c r="B604" i="63"/>
  <c r="Q603" i="63"/>
  <c r="B603" i="63"/>
  <c r="Q602" i="63"/>
  <c r="B602" i="63"/>
  <c r="Q601" i="63"/>
  <c r="B601" i="63"/>
  <c r="Q600" i="63"/>
  <c r="B600" i="63"/>
  <c r="Q599" i="63"/>
  <c r="B599" i="63"/>
  <c r="Q598" i="63"/>
  <c r="B598" i="63"/>
  <c r="Q597" i="63"/>
  <c r="B597" i="63"/>
  <c r="Q596" i="63"/>
  <c r="B596" i="63"/>
  <c r="Q595" i="63"/>
  <c r="B595" i="63"/>
  <c r="Q594" i="63"/>
  <c r="B594" i="63"/>
  <c r="Q593" i="63"/>
  <c r="B593" i="63"/>
  <c r="Q592" i="63"/>
  <c r="B592" i="63"/>
  <c r="Q591" i="63"/>
  <c r="B591" i="63"/>
  <c r="Q590" i="63"/>
  <c r="G590" i="63"/>
  <c r="B590" i="63"/>
  <c r="Q589" i="63"/>
  <c r="J589" i="63"/>
  <c r="B589" i="63"/>
  <c r="Q588" i="63"/>
  <c r="J588" i="63"/>
  <c r="B588" i="63"/>
  <c r="Q587" i="63"/>
  <c r="B587" i="63"/>
  <c r="Q586" i="63"/>
  <c r="B586" i="63"/>
  <c r="Q585" i="63"/>
  <c r="B585" i="63"/>
  <c r="Q584" i="63"/>
  <c r="B584" i="63"/>
  <c r="Q583" i="63"/>
  <c r="B583" i="63"/>
  <c r="Q582" i="63"/>
  <c r="B582" i="63"/>
  <c r="Q581" i="63"/>
  <c r="B581" i="63"/>
  <c r="Q580" i="63"/>
  <c r="B580" i="63"/>
  <c r="Q579" i="63"/>
  <c r="B579" i="63"/>
  <c r="Q578" i="63"/>
  <c r="B578" i="63"/>
  <c r="Q577" i="63"/>
  <c r="B577" i="63"/>
  <c r="Q576" i="63"/>
  <c r="B576" i="63"/>
  <c r="Q575" i="63"/>
  <c r="B575" i="63"/>
  <c r="Q574" i="63"/>
  <c r="B574" i="63"/>
  <c r="Q573" i="63"/>
  <c r="B573" i="63"/>
  <c r="Q572" i="63"/>
  <c r="B572" i="63"/>
  <c r="Q571" i="63"/>
  <c r="B571" i="63"/>
  <c r="Q570" i="63"/>
  <c r="B570" i="63"/>
  <c r="Q569" i="63"/>
  <c r="B569" i="63"/>
  <c r="Q568" i="63"/>
  <c r="B568" i="63"/>
  <c r="Q567" i="63"/>
  <c r="B567" i="63"/>
  <c r="Q566" i="63"/>
  <c r="B566" i="63"/>
  <c r="Q565" i="63"/>
  <c r="B565" i="63"/>
  <c r="Q564" i="63"/>
  <c r="B564" i="63"/>
  <c r="Q563" i="63"/>
  <c r="B563" i="63"/>
  <c r="Q562" i="63"/>
  <c r="B562" i="63"/>
  <c r="Q561" i="63"/>
  <c r="B561" i="63"/>
  <c r="Q560" i="63"/>
  <c r="B560" i="63"/>
  <c r="Q559" i="63"/>
  <c r="B559" i="63"/>
  <c r="Q558" i="63"/>
  <c r="B558" i="63"/>
  <c r="Q557" i="63"/>
  <c r="B557" i="63"/>
  <c r="Q556" i="63"/>
  <c r="B556" i="63"/>
  <c r="Q555" i="63"/>
  <c r="B555" i="63"/>
  <c r="Q554" i="63"/>
  <c r="B554" i="63"/>
  <c r="Q553" i="63"/>
  <c r="B553" i="63"/>
  <c r="Q552" i="63"/>
  <c r="B552" i="63"/>
  <c r="Q551" i="63"/>
  <c r="B551" i="63"/>
  <c r="Q550" i="63"/>
  <c r="B550" i="63"/>
  <c r="Q549" i="63"/>
  <c r="B549" i="63"/>
  <c r="Q548" i="63"/>
  <c r="B548" i="63"/>
  <c r="Q547" i="63"/>
  <c r="B547" i="63"/>
  <c r="Q546" i="63"/>
  <c r="B546" i="63"/>
  <c r="Q545" i="63"/>
  <c r="B545" i="63"/>
  <c r="Q544" i="63"/>
  <c r="B544" i="63"/>
  <c r="Q543" i="63"/>
  <c r="B543" i="63"/>
  <c r="Q542" i="63"/>
  <c r="B542" i="63"/>
  <c r="Q541" i="63"/>
  <c r="B541" i="63"/>
  <c r="Q540" i="63"/>
  <c r="B540" i="63"/>
  <c r="Q539" i="63"/>
  <c r="B539" i="63"/>
  <c r="Q538" i="63"/>
  <c r="B538" i="63"/>
  <c r="Q537" i="63"/>
  <c r="B537" i="63"/>
  <c r="Q536" i="63"/>
  <c r="B536" i="63"/>
  <c r="Q535" i="63"/>
  <c r="B535" i="63"/>
  <c r="Q534" i="63"/>
  <c r="B534" i="63"/>
  <c r="Q533" i="63"/>
  <c r="B533" i="63"/>
  <c r="Q532" i="63"/>
  <c r="B532" i="63"/>
  <c r="Q531" i="63"/>
  <c r="B531" i="63"/>
  <c r="Q530" i="63"/>
  <c r="B530" i="63"/>
  <c r="Q529" i="63"/>
  <c r="B529" i="63"/>
  <c r="Q528" i="63"/>
  <c r="B528" i="63"/>
  <c r="Q527" i="63"/>
  <c r="B527" i="63"/>
  <c r="Q526" i="63"/>
  <c r="B526" i="63"/>
  <c r="Q525" i="63"/>
  <c r="B525" i="63"/>
  <c r="Q524" i="63"/>
  <c r="B524" i="63"/>
  <c r="Q523" i="63"/>
  <c r="B523" i="63"/>
  <c r="Q522" i="63"/>
  <c r="B522" i="63"/>
  <c r="Q521" i="63"/>
  <c r="B521" i="63"/>
  <c r="Q520" i="63"/>
  <c r="B520" i="63"/>
  <c r="Q519" i="63"/>
  <c r="B519" i="63"/>
  <c r="Q518" i="63"/>
  <c r="B518" i="63"/>
  <c r="Q517" i="63"/>
  <c r="B517" i="63"/>
  <c r="Q516" i="63"/>
  <c r="B516" i="63"/>
  <c r="Q515" i="63"/>
  <c r="B515" i="63"/>
  <c r="Q514" i="63"/>
  <c r="B514" i="63"/>
  <c r="Q513" i="63"/>
  <c r="B513" i="63"/>
  <c r="Q512" i="63"/>
  <c r="B512" i="63"/>
  <c r="Q511" i="63"/>
  <c r="B511" i="63"/>
  <c r="Q510" i="63"/>
  <c r="B510" i="63"/>
  <c r="Q509" i="63"/>
  <c r="B509" i="63"/>
  <c r="Q508" i="63"/>
  <c r="B508" i="63"/>
  <c r="Q507" i="63"/>
  <c r="B507" i="63"/>
  <c r="Q506" i="63"/>
  <c r="B506" i="63"/>
  <c r="Q505" i="63"/>
  <c r="B505" i="63"/>
  <c r="Q504" i="63"/>
  <c r="B504" i="63"/>
  <c r="Q503" i="63"/>
  <c r="B503" i="63"/>
  <c r="Q502" i="63"/>
  <c r="B502" i="63"/>
  <c r="Q501" i="63"/>
  <c r="B501" i="63"/>
  <c r="Q500" i="63"/>
  <c r="B500" i="63"/>
  <c r="Q499" i="63"/>
  <c r="B499" i="63"/>
  <c r="Q498" i="63"/>
  <c r="B498" i="63"/>
  <c r="Q497" i="63"/>
  <c r="B497" i="63"/>
  <c r="Q496" i="63"/>
  <c r="B496" i="63"/>
  <c r="Q495" i="63"/>
  <c r="B495" i="63"/>
  <c r="Q494" i="63"/>
  <c r="B494" i="63"/>
  <c r="Q493" i="63"/>
  <c r="B493" i="63"/>
  <c r="Q492" i="63"/>
  <c r="B492" i="63"/>
  <c r="Q491" i="63"/>
  <c r="B491" i="63"/>
  <c r="Q490" i="63"/>
  <c r="B490" i="63"/>
  <c r="Q489" i="63"/>
  <c r="B489" i="63"/>
  <c r="Q488" i="63"/>
  <c r="B488" i="63"/>
  <c r="Q487" i="63"/>
  <c r="B487" i="63"/>
  <c r="Q486" i="63"/>
  <c r="B486" i="63"/>
  <c r="Q485" i="63"/>
  <c r="B485" i="63"/>
  <c r="Q484" i="63"/>
  <c r="B484" i="63"/>
  <c r="Q483" i="63"/>
  <c r="B483" i="63"/>
  <c r="Q482" i="63"/>
  <c r="B482" i="63"/>
  <c r="Q481" i="63"/>
  <c r="B481" i="63"/>
  <c r="Q480" i="63"/>
  <c r="B480" i="63"/>
  <c r="Q479" i="63"/>
  <c r="B479" i="63"/>
  <c r="Q478" i="63"/>
  <c r="B478" i="63"/>
  <c r="Q477" i="63"/>
  <c r="B477" i="63"/>
  <c r="Q476" i="63"/>
  <c r="B476" i="63"/>
  <c r="Q475" i="63"/>
  <c r="B475" i="63"/>
  <c r="Q474" i="63"/>
  <c r="B474" i="63"/>
  <c r="Q473" i="63"/>
  <c r="B473" i="63"/>
  <c r="Q472" i="63"/>
  <c r="B472" i="63"/>
  <c r="Q471" i="63"/>
  <c r="B471" i="63"/>
  <c r="Q470" i="63"/>
  <c r="B470" i="63"/>
  <c r="Q469" i="63"/>
  <c r="B469" i="63"/>
  <c r="Q468" i="63"/>
  <c r="B468" i="63"/>
  <c r="Q467" i="63"/>
  <c r="B467" i="63"/>
  <c r="Q466" i="63"/>
  <c r="B466" i="63"/>
  <c r="Q465" i="63"/>
  <c r="B465" i="63"/>
  <c r="Q464" i="63"/>
  <c r="B464" i="63"/>
  <c r="Q463" i="63"/>
  <c r="B463" i="63"/>
  <c r="Q462" i="63"/>
  <c r="B462" i="63"/>
  <c r="Q461" i="63"/>
  <c r="B461" i="63"/>
  <c r="Q460" i="63"/>
  <c r="B460" i="63"/>
  <c r="Q459" i="63"/>
  <c r="B459" i="63"/>
  <c r="Q458" i="63"/>
  <c r="B458" i="63"/>
  <c r="Q457" i="63"/>
  <c r="B457" i="63"/>
  <c r="Q456" i="63"/>
  <c r="B456" i="63"/>
  <c r="Q455" i="63"/>
  <c r="B455" i="63"/>
  <c r="Q454" i="63"/>
  <c r="B454" i="63"/>
  <c r="Q453" i="63"/>
  <c r="B453" i="63"/>
  <c r="Q452" i="63"/>
  <c r="B452" i="63"/>
  <c r="Q451" i="63"/>
  <c r="B451" i="63"/>
  <c r="Q450" i="63"/>
  <c r="B450" i="63"/>
  <c r="Q449" i="63"/>
  <c r="B449" i="63"/>
  <c r="Q448" i="63"/>
  <c r="B448" i="63"/>
  <c r="Q447" i="63"/>
  <c r="B447" i="63"/>
  <c r="Q446" i="63"/>
  <c r="B446" i="63"/>
  <c r="Q445" i="63"/>
  <c r="B445" i="63"/>
  <c r="Q444" i="63"/>
  <c r="B444" i="63"/>
  <c r="Q443" i="63"/>
  <c r="B443" i="63"/>
  <c r="Q442" i="63"/>
  <c r="B442" i="63"/>
  <c r="Q441" i="63"/>
  <c r="B441" i="63"/>
  <c r="Q440" i="63"/>
  <c r="B440" i="63"/>
  <c r="Q439" i="63"/>
  <c r="B439" i="63"/>
  <c r="Q438" i="63"/>
  <c r="B438" i="63"/>
  <c r="Q437" i="63"/>
  <c r="B437" i="63"/>
  <c r="Q436" i="63"/>
  <c r="B436" i="63"/>
  <c r="Q435" i="63"/>
  <c r="B435" i="63"/>
  <c r="Q434" i="63"/>
  <c r="B434" i="63"/>
  <c r="Q433" i="63"/>
  <c r="B433" i="63"/>
  <c r="Q432" i="63"/>
  <c r="B432" i="63"/>
  <c r="Q431" i="63"/>
  <c r="B431" i="63"/>
  <c r="Q430" i="63"/>
  <c r="B430" i="63"/>
  <c r="Q429" i="63"/>
  <c r="B429" i="63"/>
  <c r="Q428" i="63"/>
  <c r="B428" i="63"/>
  <c r="Q427" i="63"/>
  <c r="B427" i="63"/>
  <c r="Q426" i="63"/>
  <c r="B426" i="63"/>
  <c r="Q425" i="63"/>
  <c r="B425" i="63"/>
  <c r="Q424" i="63"/>
  <c r="B424" i="63"/>
  <c r="Q423" i="63"/>
  <c r="B423" i="63"/>
  <c r="Q422" i="63"/>
  <c r="B422" i="63"/>
  <c r="Q421" i="63"/>
  <c r="B421" i="63"/>
  <c r="Q420" i="63"/>
  <c r="B420" i="63"/>
  <c r="Q419" i="63"/>
  <c r="B419" i="63"/>
  <c r="Q418" i="63"/>
  <c r="B418" i="63"/>
  <c r="Q417" i="63"/>
  <c r="B417" i="63"/>
  <c r="Q416" i="63"/>
  <c r="B416" i="63"/>
  <c r="Q415" i="63"/>
  <c r="B415" i="63"/>
  <c r="Q414" i="63"/>
  <c r="B414" i="63"/>
  <c r="Q413" i="63"/>
  <c r="B413" i="63"/>
  <c r="Q412" i="63"/>
  <c r="B412" i="63"/>
  <c r="Q411" i="63"/>
  <c r="B411" i="63"/>
  <c r="Q410" i="63"/>
  <c r="B410" i="63"/>
  <c r="Q409" i="63"/>
  <c r="B409" i="63"/>
  <c r="Q408" i="63"/>
  <c r="B408" i="63"/>
  <c r="Q407" i="63"/>
  <c r="B407" i="63"/>
  <c r="Q406" i="63"/>
  <c r="B406" i="63"/>
  <c r="Q405" i="63"/>
  <c r="B405" i="63"/>
  <c r="Q404" i="63"/>
  <c r="B404" i="63"/>
  <c r="Q403" i="63"/>
  <c r="B403" i="63"/>
  <c r="Q402" i="63"/>
  <c r="B402" i="63"/>
  <c r="Q401" i="63"/>
  <c r="B401" i="63"/>
  <c r="Q400" i="63"/>
  <c r="B400" i="63"/>
  <c r="Q399" i="63"/>
  <c r="B399" i="63"/>
  <c r="Q398" i="63"/>
  <c r="B398" i="63"/>
  <c r="Q397" i="63"/>
  <c r="B397" i="63"/>
  <c r="Q396" i="63"/>
  <c r="B396" i="63"/>
  <c r="Q395" i="63"/>
  <c r="B395" i="63"/>
  <c r="Q394" i="63"/>
  <c r="B394" i="63"/>
  <c r="Q393" i="63"/>
  <c r="B393" i="63"/>
  <c r="Q392" i="63"/>
  <c r="B392" i="63"/>
  <c r="Q391" i="63"/>
  <c r="B391" i="63"/>
  <c r="Q390" i="63"/>
  <c r="B390" i="63"/>
  <c r="Q389" i="63"/>
  <c r="B389" i="63"/>
  <c r="Q388" i="63"/>
  <c r="B388" i="63"/>
  <c r="Q387" i="63"/>
  <c r="B387" i="63"/>
  <c r="Q386" i="63"/>
  <c r="B386" i="63"/>
  <c r="Q385" i="63"/>
  <c r="B385" i="63"/>
  <c r="Q384" i="63"/>
  <c r="B384" i="63"/>
  <c r="Q383" i="63"/>
  <c r="B383" i="63"/>
  <c r="Q382" i="63"/>
  <c r="B382" i="63"/>
  <c r="Q381" i="63"/>
  <c r="B381" i="63"/>
  <c r="Q380" i="63"/>
  <c r="B380" i="63"/>
  <c r="Q379" i="63"/>
  <c r="B379" i="63"/>
  <c r="Q378" i="63"/>
  <c r="B378" i="63"/>
  <c r="Q377" i="63"/>
  <c r="B377" i="63"/>
  <c r="Q376" i="63"/>
  <c r="B376" i="63"/>
  <c r="Q375" i="63"/>
  <c r="B375" i="63"/>
  <c r="Q374" i="63"/>
  <c r="B374" i="63"/>
  <c r="Q373" i="63"/>
  <c r="B373" i="63"/>
  <c r="Q372" i="63"/>
  <c r="B372" i="63"/>
  <c r="Q371" i="63"/>
  <c r="B371" i="63"/>
  <c r="Q370" i="63"/>
  <c r="B370" i="63"/>
  <c r="Q369" i="63"/>
  <c r="B369" i="63"/>
  <c r="Q368" i="63"/>
  <c r="B368" i="63"/>
  <c r="Q367" i="63"/>
  <c r="B367" i="63"/>
  <c r="Q366" i="63"/>
  <c r="B366" i="63"/>
  <c r="Q365" i="63"/>
  <c r="B365" i="63"/>
  <c r="Q364" i="63"/>
  <c r="B364" i="63"/>
  <c r="Q363" i="63"/>
  <c r="B363" i="63"/>
  <c r="Q362" i="63"/>
  <c r="B362" i="63"/>
  <c r="Q361" i="63"/>
  <c r="B361" i="63"/>
  <c r="Q360" i="63"/>
  <c r="B360" i="63"/>
  <c r="Q359" i="63"/>
  <c r="B359" i="63"/>
  <c r="Q358" i="63"/>
  <c r="B358" i="63"/>
  <c r="Q357" i="63"/>
  <c r="B357" i="63"/>
  <c r="Q356" i="63"/>
  <c r="B356" i="63"/>
  <c r="Q355" i="63"/>
  <c r="B355" i="63"/>
  <c r="Q354" i="63"/>
  <c r="B354" i="63"/>
  <c r="Q353" i="63"/>
  <c r="B353" i="63"/>
  <c r="Q352" i="63"/>
  <c r="B352" i="63"/>
  <c r="Q351" i="63"/>
  <c r="B351" i="63"/>
  <c r="Q350" i="63"/>
  <c r="B350" i="63"/>
  <c r="Q349" i="63"/>
  <c r="B349" i="63"/>
  <c r="Q348" i="63"/>
  <c r="B348" i="63"/>
  <c r="Q347" i="63"/>
  <c r="B347" i="63"/>
  <c r="Q346" i="63"/>
  <c r="B346" i="63"/>
  <c r="Q345" i="63"/>
  <c r="B345" i="63"/>
  <c r="Q344" i="63"/>
  <c r="B344" i="63"/>
  <c r="Q343" i="63"/>
  <c r="B343" i="63"/>
  <c r="Q342" i="63"/>
  <c r="B342" i="63"/>
  <c r="Q341" i="63"/>
  <c r="B341" i="63"/>
  <c r="Q340" i="63"/>
  <c r="B340" i="63"/>
  <c r="Q339" i="63"/>
  <c r="B339" i="63"/>
  <c r="Q338" i="63"/>
  <c r="B338" i="63"/>
  <c r="Q337" i="63"/>
  <c r="B337" i="63"/>
  <c r="Q336" i="63"/>
  <c r="B336" i="63"/>
  <c r="Q335" i="63"/>
  <c r="B335" i="63"/>
  <c r="Q334" i="63"/>
  <c r="B334" i="63"/>
  <c r="Q333" i="63"/>
  <c r="B333" i="63"/>
  <c r="Q332" i="63"/>
  <c r="B332" i="63"/>
  <c r="Q331" i="63"/>
  <c r="B331" i="63"/>
  <c r="Q330" i="63"/>
  <c r="B330" i="63"/>
  <c r="Q329" i="63"/>
  <c r="B329" i="63"/>
  <c r="Q328" i="63"/>
  <c r="B328" i="63"/>
  <c r="Q327" i="63"/>
  <c r="B327" i="63"/>
  <c r="Q326" i="63"/>
  <c r="B326" i="63"/>
  <c r="Q325" i="63"/>
  <c r="B325" i="63"/>
  <c r="Q324" i="63"/>
  <c r="B324" i="63"/>
  <c r="Q323" i="63"/>
  <c r="B323" i="63"/>
  <c r="Q322" i="63"/>
  <c r="B322" i="63"/>
  <c r="Q321" i="63"/>
  <c r="B321" i="63"/>
  <c r="Q320" i="63"/>
  <c r="B320" i="63"/>
  <c r="Q319" i="63"/>
  <c r="B319" i="63"/>
  <c r="Q318" i="63"/>
  <c r="B318" i="63"/>
  <c r="Q317" i="63"/>
  <c r="B317" i="63"/>
  <c r="Q316" i="63"/>
  <c r="B316" i="63"/>
  <c r="Q315" i="63"/>
  <c r="B315" i="63"/>
  <c r="Q314" i="63"/>
  <c r="B314" i="63"/>
  <c r="B313" i="63"/>
  <c r="Q312" i="63"/>
  <c r="B312" i="63"/>
  <c r="Q311" i="63"/>
  <c r="B311" i="63"/>
  <c r="Q310" i="63"/>
  <c r="B310" i="63"/>
  <c r="Q309" i="63"/>
  <c r="B309" i="63"/>
  <c r="Q308" i="63"/>
  <c r="B308" i="63"/>
  <c r="Q307" i="63"/>
  <c r="B307" i="63"/>
  <c r="Q306" i="63"/>
  <c r="B306" i="63"/>
  <c r="Q305" i="63"/>
  <c r="B305" i="63"/>
  <c r="Q304" i="63"/>
  <c r="B304" i="63"/>
  <c r="Q303" i="63"/>
  <c r="B303" i="63"/>
  <c r="Q302" i="63"/>
  <c r="B302" i="63"/>
  <c r="Q301" i="63"/>
  <c r="B301" i="63"/>
  <c r="Q300" i="63"/>
  <c r="B300" i="63"/>
  <c r="Q299" i="63"/>
  <c r="B299" i="63"/>
  <c r="Q298" i="63"/>
  <c r="B298" i="63"/>
  <c r="Q297" i="63"/>
  <c r="G297" i="63"/>
  <c r="B297" i="63"/>
  <c r="Q296" i="63"/>
  <c r="B296" i="63"/>
  <c r="Q295" i="63"/>
  <c r="B295" i="63"/>
  <c r="Q294" i="63"/>
  <c r="B294" i="63"/>
  <c r="Q293" i="63"/>
  <c r="B293" i="63"/>
  <c r="Q292" i="63"/>
  <c r="B292" i="63"/>
  <c r="Q291" i="63"/>
  <c r="B291" i="63"/>
  <c r="Q290" i="63"/>
  <c r="B290" i="63"/>
  <c r="Q289" i="63"/>
  <c r="B289" i="63"/>
  <c r="Q288" i="63"/>
  <c r="B288" i="63"/>
  <c r="Q287" i="63"/>
  <c r="B287" i="63"/>
  <c r="Q286" i="63"/>
  <c r="B286" i="63"/>
  <c r="Q285" i="63"/>
  <c r="B285" i="63"/>
  <c r="Q284" i="63"/>
  <c r="B284" i="63"/>
  <c r="Q283" i="63"/>
  <c r="B283" i="63"/>
  <c r="Q282" i="63"/>
  <c r="B282" i="63"/>
  <c r="Q281" i="63"/>
  <c r="B281" i="63"/>
  <c r="Q280" i="63"/>
  <c r="B280" i="63"/>
  <c r="Q279" i="63"/>
  <c r="B279" i="63"/>
  <c r="Q278" i="63"/>
  <c r="B278" i="63"/>
  <c r="Q277" i="63"/>
  <c r="B277" i="63"/>
  <c r="Q276" i="63"/>
  <c r="B276" i="63"/>
  <c r="Q275" i="63"/>
  <c r="B275" i="63"/>
  <c r="Q274" i="63"/>
  <c r="B274" i="63"/>
  <c r="Q273" i="63"/>
  <c r="B273" i="63"/>
  <c r="Q272" i="63"/>
  <c r="B272" i="63"/>
  <c r="Q271" i="63"/>
  <c r="B271" i="63"/>
  <c r="Q270" i="63"/>
  <c r="B270" i="63"/>
  <c r="Q269" i="63"/>
  <c r="B269" i="63"/>
  <c r="Q268" i="63"/>
  <c r="B268" i="63"/>
  <c r="Q267" i="63"/>
  <c r="B267" i="63"/>
  <c r="Q266" i="63"/>
  <c r="B266" i="63"/>
  <c r="Q265" i="63"/>
  <c r="B265" i="63"/>
  <c r="Q264" i="63"/>
  <c r="B264" i="63"/>
  <c r="Q263" i="63"/>
  <c r="B263" i="63"/>
  <c r="Q262" i="63"/>
  <c r="B262" i="63"/>
  <c r="Q261" i="63"/>
  <c r="B261" i="63"/>
  <c r="Q260" i="63"/>
  <c r="B260" i="63"/>
  <c r="Q259" i="63"/>
  <c r="B259" i="63"/>
  <c r="Q258" i="63"/>
  <c r="B258" i="63"/>
  <c r="Q257" i="63"/>
  <c r="B257" i="63"/>
  <c r="Q256" i="63"/>
  <c r="B256" i="63"/>
  <c r="Q255" i="63"/>
  <c r="B255" i="63"/>
  <c r="Q254" i="63"/>
  <c r="B254" i="63"/>
  <c r="Q253" i="63"/>
  <c r="B253" i="63"/>
  <c r="Q252" i="63"/>
  <c r="G252" i="63"/>
  <c r="B252" i="63"/>
  <c r="Q251" i="63"/>
  <c r="B251" i="63"/>
  <c r="Q250" i="63"/>
  <c r="B250" i="63"/>
  <c r="Q249" i="63"/>
  <c r="B249" i="63"/>
  <c r="Q248" i="63"/>
  <c r="B248" i="63"/>
  <c r="Q247" i="63"/>
  <c r="B247" i="63"/>
  <c r="Q246" i="63"/>
  <c r="B246" i="63"/>
  <c r="Q245" i="63"/>
  <c r="B245" i="63"/>
  <c r="Q244" i="63"/>
  <c r="B244" i="63"/>
  <c r="Q243" i="63"/>
  <c r="B243" i="63"/>
  <c r="Q242" i="63"/>
  <c r="B242" i="63"/>
  <c r="Q241" i="63"/>
  <c r="B241" i="63"/>
  <c r="Q240" i="63"/>
  <c r="B240" i="63"/>
  <c r="Q239" i="63"/>
  <c r="B239" i="63"/>
  <c r="Q238" i="63"/>
  <c r="B238" i="63"/>
  <c r="Q237" i="63"/>
  <c r="B237" i="63"/>
  <c r="Q236" i="63"/>
  <c r="B236" i="63"/>
  <c r="Q235" i="63"/>
  <c r="B235" i="63"/>
  <c r="Q234" i="63"/>
  <c r="B234" i="63"/>
  <c r="Q233" i="63"/>
  <c r="B233" i="63"/>
  <c r="Q232" i="63"/>
  <c r="B232" i="63"/>
  <c r="Q231" i="63"/>
  <c r="B231" i="63"/>
  <c r="Q230" i="63"/>
  <c r="B230" i="63"/>
  <c r="Q229" i="63"/>
  <c r="B229" i="63"/>
  <c r="Q228" i="63"/>
  <c r="B228" i="63"/>
  <c r="Q227" i="63"/>
  <c r="B227" i="63"/>
  <c r="Q226" i="63"/>
  <c r="B226" i="63"/>
  <c r="Q225" i="63"/>
  <c r="B225" i="63"/>
  <c r="Q224" i="63"/>
  <c r="B224" i="63"/>
  <c r="Q223" i="63"/>
  <c r="B223" i="63"/>
  <c r="Q222" i="63"/>
  <c r="B222" i="63"/>
  <c r="Q221" i="63"/>
  <c r="B221" i="63"/>
  <c r="Q220" i="63"/>
  <c r="B220" i="63"/>
  <c r="Q219" i="63"/>
  <c r="B219" i="63"/>
  <c r="Q218" i="63"/>
  <c r="B218" i="63"/>
  <c r="Q217" i="63"/>
  <c r="B217" i="63"/>
  <c r="Q216" i="63"/>
  <c r="B216" i="63"/>
  <c r="Q215" i="63"/>
  <c r="B215" i="63"/>
  <c r="Q214" i="63"/>
  <c r="B214" i="63"/>
  <c r="Q213" i="63"/>
  <c r="B213" i="63"/>
  <c r="Q212" i="63"/>
  <c r="B212" i="63"/>
  <c r="Q211" i="63"/>
  <c r="B211" i="63"/>
  <c r="Q210" i="63"/>
  <c r="B210" i="63"/>
  <c r="Q209" i="63"/>
  <c r="B209" i="63"/>
  <c r="Q208" i="63"/>
  <c r="G208" i="63"/>
  <c r="B208" i="63"/>
  <c r="Q207" i="63"/>
  <c r="B207" i="63"/>
  <c r="Q206" i="63"/>
  <c r="B206" i="63"/>
  <c r="Q205" i="63"/>
  <c r="B205" i="63"/>
  <c r="Q204" i="63"/>
  <c r="B204" i="63"/>
  <c r="Q203" i="63"/>
  <c r="B203" i="63"/>
  <c r="Q202" i="63"/>
  <c r="B202" i="63"/>
  <c r="Q201" i="63"/>
  <c r="B201" i="63"/>
  <c r="Q200" i="63"/>
  <c r="B200" i="63"/>
  <c r="Q199" i="63"/>
  <c r="B199" i="63"/>
  <c r="Q198" i="63"/>
  <c r="B198" i="63"/>
  <c r="Q197" i="63"/>
  <c r="B197" i="63"/>
  <c r="Q196" i="63"/>
  <c r="B196" i="63"/>
  <c r="Q195" i="63"/>
  <c r="B195" i="63"/>
  <c r="Q194" i="63"/>
  <c r="B194" i="63"/>
  <c r="Q193" i="63"/>
  <c r="B193" i="63"/>
  <c r="Q192" i="63"/>
  <c r="B192" i="63"/>
  <c r="Q191" i="63"/>
  <c r="B191" i="63"/>
  <c r="Q190" i="63"/>
  <c r="B190" i="63"/>
  <c r="Q189" i="63"/>
  <c r="B189" i="63"/>
  <c r="Q188" i="63"/>
  <c r="B188" i="63"/>
  <c r="Q187" i="63"/>
  <c r="B187" i="63"/>
  <c r="Q186" i="63"/>
  <c r="B186" i="63"/>
  <c r="Q185" i="63"/>
  <c r="B185" i="63"/>
  <c r="Q184" i="63"/>
  <c r="B184" i="63"/>
  <c r="Q183" i="63"/>
  <c r="B183" i="63"/>
  <c r="Q182" i="63"/>
  <c r="B182" i="63"/>
  <c r="Q181" i="63"/>
  <c r="B181" i="63"/>
  <c r="Q180" i="63"/>
  <c r="B180" i="63"/>
  <c r="Q179" i="63"/>
  <c r="B179" i="63"/>
  <c r="Q178" i="63"/>
  <c r="B178" i="63"/>
  <c r="Q177" i="63"/>
  <c r="B177" i="63"/>
  <c r="Q176" i="63"/>
  <c r="B176" i="63"/>
  <c r="Q175" i="63"/>
  <c r="B175" i="63"/>
  <c r="Q174" i="63"/>
  <c r="B174" i="63"/>
  <c r="Q173" i="63"/>
  <c r="B173" i="63"/>
  <c r="Q172" i="63"/>
  <c r="B172" i="63"/>
  <c r="Q171" i="63"/>
  <c r="B171" i="63"/>
  <c r="Q170" i="63"/>
  <c r="B170" i="63"/>
  <c r="Q169" i="63"/>
  <c r="B169" i="63"/>
  <c r="Q168" i="63"/>
  <c r="B168" i="63"/>
  <c r="Q167" i="63"/>
  <c r="B167" i="63"/>
  <c r="Q166" i="63"/>
  <c r="B166" i="63"/>
  <c r="Q165" i="63"/>
  <c r="B165" i="63"/>
  <c r="Q164" i="63"/>
  <c r="B164" i="63"/>
  <c r="Q163" i="63"/>
  <c r="B163" i="63"/>
  <c r="Q162" i="63"/>
  <c r="B162" i="63"/>
  <c r="Q161" i="63"/>
  <c r="B161" i="63"/>
  <c r="Q160" i="63"/>
  <c r="B160" i="63"/>
  <c r="Q159" i="63"/>
  <c r="B159" i="63"/>
  <c r="Q158" i="63"/>
  <c r="B158" i="63"/>
  <c r="Q157" i="63"/>
  <c r="B157" i="63"/>
  <c r="Q156" i="63"/>
  <c r="B156" i="63"/>
  <c r="Q155" i="63"/>
  <c r="B155" i="63"/>
  <c r="Q154" i="63"/>
  <c r="B154" i="63"/>
  <c r="Q153" i="63"/>
  <c r="B153" i="63"/>
  <c r="Q152" i="63"/>
  <c r="B152" i="63"/>
  <c r="Q151" i="63"/>
  <c r="B151" i="63"/>
  <c r="Q150" i="63"/>
  <c r="B150" i="63"/>
  <c r="Q149" i="63"/>
  <c r="B149" i="63"/>
  <c r="Q148" i="63"/>
  <c r="B148" i="63"/>
  <c r="Q147" i="63"/>
  <c r="B147" i="63"/>
  <c r="Q146" i="63"/>
  <c r="B146" i="63"/>
  <c r="Q145" i="63"/>
  <c r="B145" i="63"/>
  <c r="Q144" i="63"/>
  <c r="B144" i="63"/>
  <c r="Q143" i="63"/>
  <c r="B143" i="63"/>
  <c r="Q142" i="63"/>
  <c r="B142" i="63"/>
  <c r="Q141" i="63"/>
  <c r="B141" i="63"/>
  <c r="Q140" i="63"/>
  <c r="B140" i="63"/>
  <c r="Q139" i="63"/>
  <c r="B139" i="63"/>
  <c r="Q138" i="63"/>
  <c r="B138" i="63"/>
  <c r="Q137" i="63"/>
  <c r="B137" i="63"/>
  <c r="Q136" i="63"/>
  <c r="B136" i="63"/>
  <c r="Q135" i="63"/>
  <c r="B135" i="63"/>
  <c r="Q134" i="63"/>
  <c r="B134" i="63"/>
  <c r="Q133" i="63"/>
  <c r="B133" i="63"/>
  <c r="Q132" i="63"/>
  <c r="B132" i="63"/>
  <c r="Q131" i="63"/>
  <c r="B131" i="63"/>
  <c r="Q130" i="63"/>
  <c r="B130" i="63"/>
  <c r="Q129" i="63"/>
  <c r="B129" i="63"/>
  <c r="Q128" i="63"/>
  <c r="B128" i="63"/>
  <c r="Q127" i="63"/>
  <c r="B127" i="63"/>
  <c r="Q126" i="63"/>
  <c r="B126" i="63"/>
  <c r="Q125" i="63"/>
  <c r="B125" i="63"/>
  <c r="Q124" i="63"/>
  <c r="B124" i="63"/>
  <c r="Q123" i="63"/>
  <c r="B123" i="63"/>
  <c r="Q122" i="63"/>
  <c r="B122" i="63"/>
  <c r="Q121" i="63"/>
  <c r="B121" i="63"/>
  <c r="Q120" i="63"/>
  <c r="B120" i="63"/>
  <c r="Q119" i="63"/>
  <c r="B119" i="63"/>
  <c r="Q118" i="63"/>
  <c r="B118" i="63"/>
  <c r="Q117" i="63"/>
  <c r="B117" i="63"/>
  <c r="Q116" i="63"/>
  <c r="B116" i="63"/>
  <c r="Q115" i="63"/>
  <c r="B115" i="63"/>
  <c r="Q114" i="63"/>
  <c r="B114" i="63"/>
  <c r="Q113" i="63"/>
  <c r="B113" i="63"/>
  <c r="Q112" i="63"/>
  <c r="B112" i="63"/>
  <c r="Q111" i="63"/>
  <c r="B111" i="63"/>
  <c r="Q110" i="63"/>
  <c r="B110" i="63"/>
  <c r="Q109" i="63"/>
  <c r="B109" i="63"/>
  <c r="Q108" i="63"/>
  <c r="B108" i="63"/>
  <c r="Q107" i="63"/>
  <c r="B107" i="63"/>
  <c r="Q106" i="63"/>
  <c r="B106" i="63"/>
  <c r="Q105" i="63"/>
  <c r="B105" i="63"/>
  <c r="Q104" i="63"/>
  <c r="B104" i="63"/>
  <c r="Q103" i="63"/>
  <c r="B103" i="63"/>
  <c r="Q102" i="63"/>
  <c r="B102" i="63"/>
  <c r="Q101" i="63"/>
  <c r="B101" i="63"/>
  <c r="Q100" i="63"/>
  <c r="B100" i="63"/>
  <c r="Q99" i="63"/>
  <c r="B99" i="63"/>
  <c r="Q98" i="63"/>
  <c r="B98" i="63"/>
  <c r="Q97" i="63"/>
  <c r="B97" i="63"/>
  <c r="Q96" i="63"/>
  <c r="B96" i="63"/>
  <c r="Q95" i="63"/>
  <c r="B95" i="63"/>
  <c r="Q94" i="63"/>
  <c r="B94" i="63"/>
  <c r="Q93" i="63"/>
  <c r="B93" i="63"/>
  <c r="Q92" i="63"/>
  <c r="B92" i="63"/>
  <c r="Q91" i="63"/>
  <c r="B91" i="63"/>
  <c r="Q90" i="63"/>
  <c r="B90" i="63"/>
  <c r="Q89" i="63"/>
  <c r="B89" i="63"/>
  <c r="Q88" i="63"/>
  <c r="B88" i="63"/>
  <c r="Q87" i="63"/>
  <c r="B87" i="63"/>
  <c r="Q86" i="63"/>
  <c r="B86" i="63"/>
  <c r="Q85" i="63"/>
  <c r="B85" i="63"/>
  <c r="Q84" i="63"/>
  <c r="B84" i="63"/>
  <c r="Q83" i="63"/>
  <c r="B83" i="63"/>
  <c r="Q82" i="63"/>
  <c r="B82" i="63"/>
  <c r="Q81" i="63"/>
  <c r="B81" i="63"/>
  <c r="Q80" i="63"/>
  <c r="B80" i="63"/>
  <c r="Q79" i="63"/>
  <c r="B79" i="63"/>
  <c r="Q78" i="63"/>
  <c r="B78" i="63"/>
  <c r="Q77" i="63"/>
  <c r="B77" i="63"/>
  <c r="Q76" i="63"/>
  <c r="B76" i="63"/>
  <c r="Q75" i="63"/>
  <c r="B75" i="63"/>
  <c r="Q74" i="63"/>
  <c r="B74" i="63"/>
  <c r="Q73" i="63"/>
  <c r="B73" i="63"/>
  <c r="Q72" i="63"/>
  <c r="B72" i="63"/>
  <c r="Q71" i="63"/>
  <c r="B71" i="63"/>
  <c r="Q70" i="63"/>
  <c r="B70" i="63"/>
  <c r="Q69" i="63"/>
  <c r="B69" i="63"/>
  <c r="Q68" i="63"/>
  <c r="B68" i="63"/>
  <c r="Q67" i="63"/>
  <c r="B67" i="63"/>
  <c r="Q66" i="63"/>
  <c r="B66" i="63"/>
  <c r="Q65" i="63"/>
  <c r="B65" i="63"/>
  <c r="Q64" i="63"/>
  <c r="B64" i="63"/>
  <c r="Q63" i="63"/>
  <c r="B63" i="63"/>
  <c r="Q62" i="63"/>
  <c r="B62" i="63"/>
  <c r="Q61" i="63"/>
  <c r="B61" i="63"/>
  <c r="Q60" i="63"/>
  <c r="B60" i="63"/>
  <c r="Q59" i="63"/>
  <c r="B59" i="63"/>
  <c r="Q58" i="63"/>
  <c r="B58" i="63"/>
  <c r="Q57" i="63"/>
  <c r="B57" i="63"/>
  <c r="Q56" i="63"/>
  <c r="B56" i="63"/>
  <c r="Q55" i="63"/>
  <c r="B55" i="63"/>
  <c r="Q54" i="63"/>
  <c r="B54" i="63"/>
  <c r="Q53" i="63"/>
  <c r="B53" i="63"/>
  <c r="Q52" i="63"/>
  <c r="B52" i="63"/>
  <c r="Q51" i="63"/>
  <c r="B51" i="63"/>
  <c r="Q50" i="63"/>
  <c r="B50" i="63"/>
  <c r="Q49" i="63"/>
  <c r="B49" i="63"/>
  <c r="Q48" i="63"/>
  <c r="B48" i="63"/>
  <c r="Q47" i="63"/>
  <c r="B47" i="63"/>
  <c r="Q46" i="63"/>
  <c r="B46" i="63"/>
  <c r="Q45" i="63"/>
  <c r="B45" i="63"/>
  <c r="Q44" i="63"/>
  <c r="B44" i="63"/>
  <c r="Q43" i="63"/>
  <c r="B43" i="63"/>
  <c r="Q42" i="63"/>
  <c r="B42" i="63"/>
  <c r="Q41" i="63"/>
  <c r="B41" i="63"/>
  <c r="Q40" i="63"/>
  <c r="B40" i="63"/>
  <c r="Q39" i="63"/>
  <c r="B39" i="63"/>
  <c r="Q38" i="63"/>
  <c r="B38" i="63"/>
  <c r="Q37" i="63"/>
  <c r="B37" i="63"/>
  <c r="Q36" i="63"/>
  <c r="B36" i="63"/>
  <c r="Q35" i="63"/>
  <c r="B35" i="63"/>
  <c r="Q34" i="63"/>
  <c r="B34" i="63"/>
  <c r="Q33" i="63"/>
  <c r="B33" i="63"/>
  <c r="Q32" i="63"/>
  <c r="B32" i="63"/>
  <c r="Q31" i="63"/>
  <c r="B31" i="63"/>
  <c r="Q30" i="63"/>
  <c r="B30" i="63"/>
  <c r="Q29" i="63"/>
  <c r="B29" i="63"/>
  <c r="Q28" i="63"/>
  <c r="B28" i="63"/>
  <c r="Q27" i="63"/>
  <c r="B27" i="63"/>
  <c r="Q26" i="63"/>
  <c r="B26" i="63"/>
  <c r="Q25" i="63"/>
  <c r="B25" i="63"/>
  <c r="Q24" i="63"/>
  <c r="B24" i="63"/>
  <c r="Q23" i="63"/>
  <c r="B23" i="63"/>
  <c r="Q22" i="63"/>
  <c r="B22" i="63"/>
  <c r="Q21" i="63"/>
  <c r="B21" i="63"/>
  <c r="Q20" i="63"/>
  <c r="B20" i="63"/>
  <c r="Q19" i="63"/>
  <c r="B19" i="63"/>
  <c r="Q18" i="63"/>
  <c r="B18" i="63"/>
  <c r="Q17" i="63"/>
  <c r="B17" i="63"/>
  <c r="Q16" i="63"/>
  <c r="B16" i="63"/>
  <c r="Q15" i="63"/>
  <c r="B15" i="63"/>
  <c r="Q14" i="63"/>
  <c r="B14" i="63"/>
  <c r="Q13" i="63"/>
  <c r="B13" i="63"/>
  <c r="Q12" i="63"/>
  <c r="B12" i="63"/>
  <c r="Q11" i="63"/>
  <c r="B11" i="63"/>
  <c r="Q10" i="63"/>
  <c r="B10" i="63"/>
  <c r="Q9" i="63"/>
  <c r="B9" i="63"/>
  <c r="Q8" i="63"/>
  <c r="B8" i="63"/>
  <c r="Q7" i="63"/>
  <c r="B7" i="63"/>
  <c r="Q6" i="63"/>
  <c r="B6" i="63"/>
  <c r="Q5" i="63"/>
  <c r="B5" i="63"/>
  <c r="G757" i="62"/>
  <c r="Q756" i="62"/>
  <c r="Q755" i="62"/>
  <c r="P755" i="62"/>
  <c r="O755" i="62"/>
  <c r="N755" i="62"/>
  <c r="M755" i="62"/>
  <c r="L755" i="62"/>
  <c r="K755" i="62"/>
  <c r="J755" i="62"/>
  <c r="I755" i="62"/>
  <c r="H755" i="62"/>
  <c r="G755" i="62"/>
  <c r="G754" i="62"/>
  <c r="R878" i="60"/>
  <c r="Q878" i="60"/>
  <c r="P878" i="60"/>
  <c r="O878" i="60"/>
  <c r="N878" i="60"/>
  <c r="M878" i="60"/>
  <c r="L878" i="60"/>
  <c r="K878" i="60"/>
  <c r="J878" i="60"/>
  <c r="I878" i="60"/>
  <c r="H878" i="60"/>
  <c r="G878" i="60"/>
  <c r="R877" i="60"/>
  <c r="Q877" i="60"/>
  <c r="P877" i="60"/>
  <c r="O877" i="60"/>
  <c r="N877" i="60"/>
  <c r="M877" i="60"/>
  <c r="L877" i="60"/>
  <c r="K877" i="60"/>
  <c r="J877" i="60"/>
  <c r="I877" i="60"/>
  <c r="H877" i="60"/>
  <c r="G877" i="60"/>
  <c r="R875" i="60"/>
  <c r="Q875" i="60"/>
  <c r="P875" i="60"/>
  <c r="O875" i="60"/>
  <c r="N875" i="60"/>
  <c r="M875" i="60"/>
  <c r="L875" i="60"/>
  <c r="K875" i="60"/>
  <c r="J875" i="60"/>
  <c r="I875" i="60"/>
  <c r="H875" i="60"/>
  <c r="G875" i="60"/>
  <c r="R873" i="60"/>
  <c r="Q873" i="60"/>
  <c r="P873" i="60"/>
  <c r="O873" i="60"/>
  <c r="N873" i="60"/>
  <c r="M873" i="60"/>
  <c r="L873" i="60"/>
  <c r="K873" i="60"/>
  <c r="J873" i="60"/>
  <c r="I873" i="60"/>
  <c r="H873" i="60"/>
  <c r="G873" i="60"/>
  <c r="R871" i="60"/>
  <c r="Q871" i="60"/>
  <c r="P871" i="60"/>
  <c r="O871" i="60"/>
  <c r="N871" i="60"/>
  <c r="M871" i="60"/>
  <c r="L871" i="60"/>
  <c r="K871" i="60"/>
  <c r="J871" i="60"/>
  <c r="I871" i="60"/>
  <c r="H871" i="60"/>
  <c r="G871" i="60"/>
  <c r="R869" i="60"/>
  <c r="Q869" i="60"/>
  <c r="P869" i="60"/>
  <c r="O869" i="60"/>
  <c r="N869" i="60"/>
  <c r="M869" i="60"/>
  <c r="L869" i="60"/>
  <c r="K869" i="60"/>
  <c r="J869" i="60"/>
  <c r="I869" i="60"/>
  <c r="H869" i="60"/>
  <c r="G869" i="60"/>
  <c r="R867" i="60"/>
  <c r="Q867" i="60"/>
  <c r="P867" i="60"/>
  <c r="O867" i="60"/>
  <c r="N867" i="60"/>
  <c r="M867" i="60"/>
  <c r="L867" i="60"/>
  <c r="K867" i="60"/>
  <c r="J867" i="60"/>
  <c r="I867" i="60"/>
  <c r="H867" i="60"/>
  <c r="G867" i="60"/>
  <c r="R864" i="60"/>
  <c r="Q864" i="60"/>
  <c r="P864" i="60"/>
  <c r="O864" i="60"/>
  <c r="N864" i="60"/>
  <c r="M864" i="60"/>
  <c r="L864" i="60"/>
  <c r="K864" i="60"/>
  <c r="J864" i="60"/>
  <c r="I864" i="60"/>
  <c r="H864" i="60"/>
  <c r="G864" i="60"/>
  <c r="R862" i="60"/>
  <c r="Q862" i="60"/>
  <c r="P862" i="60"/>
  <c r="O862" i="60"/>
  <c r="N862" i="60"/>
  <c r="M862" i="60"/>
  <c r="L862" i="60"/>
  <c r="K862" i="60"/>
  <c r="J862" i="60"/>
  <c r="I862" i="60"/>
  <c r="H862" i="60"/>
  <c r="G862" i="60"/>
  <c r="R854" i="60"/>
  <c r="Q854" i="60"/>
  <c r="P854" i="60"/>
  <c r="O854" i="60"/>
  <c r="N854" i="60"/>
  <c r="M854" i="60"/>
  <c r="L854" i="60"/>
  <c r="K854" i="60"/>
  <c r="J854" i="60"/>
  <c r="I854" i="60"/>
  <c r="H854" i="60"/>
  <c r="G854" i="60"/>
  <c r="R849" i="60"/>
  <c r="Q849" i="60"/>
  <c r="P849" i="60"/>
  <c r="O849" i="60"/>
  <c r="N849" i="60"/>
  <c r="M849" i="60"/>
  <c r="L849" i="60"/>
  <c r="K849" i="60"/>
  <c r="J849" i="60"/>
  <c r="I849" i="60"/>
  <c r="H849" i="60"/>
  <c r="G849" i="60"/>
  <c r="R847" i="60"/>
  <c r="Q847" i="60"/>
  <c r="P847" i="60"/>
  <c r="O847" i="60"/>
  <c r="N847" i="60"/>
  <c r="M847" i="60"/>
  <c r="L847" i="60"/>
  <c r="K847" i="60"/>
  <c r="J847" i="60"/>
  <c r="I847" i="60"/>
  <c r="H847" i="60"/>
  <c r="G847" i="60"/>
  <c r="R843" i="60"/>
  <c r="Q843" i="60"/>
  <c r="P843" i="60"/>
  <c r="O843" i="60"/>
  <c r="N843" i="60"/>
  <c r="M843" i="60"/>
  <c r="L843" i="60"/>
  <c r="K843" i="60"/>
  <c r="J843" i="60"/>
  <c r="I843" i="60"/>
  <c r="H843" i="60"/>
  <c r="G843" i="60"/>
  <c r="R841" i="60"/>
  <c r="Q841" i="60"/>
  <c r="P841" i="60"/>
  <c r="O841" i="60"/>
  <c r="N841" i="60"/>
  <c r="M841" i="60"/>
  <c r="L841" i="60"/>
  <c r="K841" i="60"/>
  <c r="J841" i="60"/>
  <c r="I841" i="60"/>
  <c r="H841" i="60"/>
  <c r="G841" i="60"/>
  <c r="R837" i="60"/>
  <c r="Q837" i="60"/>
  <c r="P837" i="60"/>
  <c r="O837" i="60"/>
  <c r="N837" i="60"/>
  <c r="M837" i="60"/>
  <c r="L837" i="60"/>
  <c r="K837" i="60"/>
  <c r="J837" i="60"/>
  <c r="I837" i="60"/>
  <c r="H837" i="60"/>
  <c r="G837" i="60"/>
  <c r="R834" i="60"/>
  <c r="Q834" i="60"/>
  <c r="P834" i="60"/>
  <c r="O834" i="60"/>
  <c r="N834" i="60"/>
  <c r="M834" i="60"/>
  <c r="L834" i="60"/>
  <c r="K834" i="60"/>
  <c r="J834" i="60"/>
  <c r="I834" i="60"/>
  <c r="H834" i="60"/>
  <c r="G834" i="60"/>
  <c r="R832" i="60"/>
  <c r="Q832" i="60"/>
  <c r="P832" i="60"/>
  <c r="O832" i="60"/>
  <c r="N832" i="60"/>
  <c r="M832" i="60"/>
  <c r="L832" i="60"/>
  <c r="K832" i="60"/>
  <c r="J832" i="60"/>
  <c r="I832" i="60"/>
  <c r="H832" i="60"/>
  <c r="G832" i="60"/>
  <c r="R829" i="60"/>
  <c r="Q829" i="60"/>
  <c r="P829" i="60"/>
  <c r="O829" i="60"/>
  <c r="N829" i="60"/>
  <c r="M829" i="60"/>
  <c r="L829" i="60"/>
  <c r="K829" i="60"/>
  <c r="J829" i="60"/>
  <c r="I829" i="60"/>
  <c r="H829" i="60"/>
  <c r="G829" i="60"/>
  <c r="R827" i="60"/>
  <c r="Q827" i="60"/>
  <c r="P827" i="60"/>
  <c r="O827" i="60"/>
  <c r="N827" i="60"/>
  <c r="M827" i="60"/>
  <c r="L827" i="60"/>
  <c r="K827" i="60"/>
  <c r="J827" i="60"/>
  <c r="I827" i="60"/>
  <c r="H827" i="60"/>
  <c r="G827" i="60"/>
  <c r="R820" i="60"/>
  <c r="Q820" i="60"/>
  <c r="P820" i="60"/>
  <c r="O820" i="60"/>
  <c r="N820" i="60"/>
  <c r="M820" i="60"/>
  <c r="L820" i="60"/>
  <c r="K820" i="60"/>
  <c r="J820" i="60"/>
  <c r="I820" i="60"/>
  <c r="H820" i="60"/>
  <c r="G820" i="60"/>
  <c r="R818" i="60"/>
  <c r="Q818" i="60"/>
  <c r="P818" i="60"/>
  <c r="O818" i="60"/>
  <c r="N818" i="60"/>
  <c r="M818" i="60"/>
  <c r="L818" i="60"/>
  <c r="K818" i="60"/>
  <c r="J818" i="60"/>
  <c r="I818" i="60"/>
  <c r="H818" i="60"/>
  <c r="G818" i="60"/>
  <c r="R815" i="60"/>
  <c r="Q815" i="60"/>
  <c r="P815" i="60"/>
  <c r="O815" i="60"/>
  <c r="N815" i="60"/>
  <c r="M815" i="60"/>
  <c r="L815" i="60"/>
  <c r="K815" i="60"/>
  <c r="J815" i="60"/>
  <c r="I815" i="60"/>
  <c r="H815" i="60"/>
  <c r="G815" i="60"/>
  <c r="R812" i="60"/>
  <c r="Q812" i="60"/>
  <c r="P812" i="60"/>
  <c r="O812" i="60"/>
  <c r="N812" i="60"/>
  <c r="M812" i="60"/>
  <c r="L812" i="60"/>
  <c r="K812" i="60"/>
  <c r="J812" i="60"/>
  <c r="I812" i="60"/>
  <c r="H812" i="60"/>
  <c r="G812" i="60"/>
  <c r="R792" i="60"/>
  <c r="Q792" i="60"/>
  <c r="P792" i="60"/>
  <c r="O792" i="60"/>
  <c r="N792" i="60"/>
  <c r="M792" i="60"/>
  <c r="L792" i="60"/>
  <c r="K792" i="60"/>
  <c r="J792" i="60"/>
  <c r="I792" i="60"/>
  <c r="H792" i="60"/>
  <c r="G792" i="60"/>
  <c r="R790" i="60"/>
  <c r="Q790" i="60"/>
  <c r="P790" i="60"/>
  <c r="O790" i="60"/>
  <c r="N790" i="60"/>
  <c r="M790" i="60"/>
  <c r="L790" i="60"/>
  <c r="K790" i="60"/>
  <c r="J790" i="60"/>
  <c r="I790" i="60"/>
  <c r="H790" i="60"/>
  <c r="G790" i="60"/>
  <c r="R770" i="60"/>
  <c r="Q770" i="60"/>
  <c r="P770" i="60"/>
  <c r="O770" i="60"/>
  <c r="N770" i="60"/>
  <c r="M770" i="60"/>
  <c r="L770" i="60"/>
  <c r="K770" i="60"/>
  <c r="J770" i="60"/>
  <c r="I770" i="60"/>
  <c r="H770" i="60"/>
  <c r="G770" i="60"/>
  <c r="R768" i="60"/>
  <c r="Q768" i="60"/>
  <c r="P768" i="60"/>
  <c r="O768" i="60"/>
  <c r="N768" i="60"/>
  <c r="M768" i="60"/>
  <c r="L768" i="60"/>
  <c r="K768" i="60"/>
  <c r="J768" i="60"/>
  <c r="I768" i="60"/>
  <c r="H768" i="60"/>
  <c r="G768" i="60"/>
  <c r="R765" i="60"/>
  <c r="Q765" i="60"/>
  <c r="P765" i="60"/>
  <c r="O765" i="60"/>
  <c r="N765" i="60"/>
  <c r="M765" i="60"/>
  <c r="L765" i="60"/>
  <c r="K765" i="60"/>
  <c r="J765" i="60"/>
  <c r="I765" i="60"/>
  <c r="H765" i="60"/>
  <c r="G765" i="60"/>
  <c r="R763" i="60"/>
  <c r="Q763" i="60"/>
  <c r="P763" i="60"/>
  <c r="O763" i="60"/>
  <c r="N763" i="60"/>
  <c r="M763" i="60"/>
  <c r="L763" i="60"/>
  <c r="K763" i="60"/>
  <c r="J763" i="60"/>
  <c r="I763" i="60"/>
  <c r="H763" i="60"/>
  <c r="G763" i="60"/>
  <c r="R761" i="60"/>
  <c r="Q761" i="60"/>
  <c r="P761" i="60"/>
  <c r="O761" i="60"/>
  <c r="N761" i="60"/>
  <c r="M761" i="60"/>
  <c r="L761" i="60"/>
  <c r="K761" i="60"/>
  <c r="J761" i="60"/>
  <c r="I761" i="60"/>
  <c r="H761" i="60"/>
  <c r="G761" i="60"/>
  <c r="R759" i="60"/>
  <c r="Q759" i="60"/>
  <c r="P759" i="60"/>
  <c r="O759" i="60"/>
  <c r="N759" i="60"/>
  <c r="M759" i="60"/>
  <c r="L759" i="60"/>
  <c r="K759" i="60"/>
  <c r="J759" i="60"/>
  <c r="I759" i="60"/>
  <c r="H759" i="60"/>
  <c r="G759" i="60"/>
  <c r="R753" i="60"/>
  <c r="Q753" i="60"/>
  <c r="P753" i="60"/>
  <c r="O753" i="60"/>
  <c r="N753" i="60"/>
  <c r="M753" i="60"/>
  <c r="L753" i="60"/>
  <c r="K753" i="60"/>
  <c r="J753" i="60"/>
  <c r="I753" i="60"/>
  <c r="H753" i="60"/>
  <c r="G753" i="60"/>
  <c r="R751" i="60"/>
  <c r="Q751" i="60"/>
  <c r="P751" i="60"/>
  <c r="O751" i="60"/>
  <c r="N751" i="60"/>
  <c r="M751" i="60"/>
  <c r="L751" i="60"/>
  <c r="K751" i="60"/>
  <c r="J751" i="60"/>
  <c r="I751" i="60"/>
  <c r="H751" i="60"/>
  <c r="G751" i="60"/>
  <c r="R747" i="60"/>
  <c r="Q747" i="60"/>
  <c r="P747" i="60"/>
  <c r="O747" i="60"/>
  <c r="N747" i="60"/>
  <c r="M747" i="60"/>
  <c r="L747" i="60"/>
  <c r="K747" i="60"/>
  <c r="J747" i="60"/>
  <c r="I747" i="60"/>
  <c r="H747" i="60"/>
  <c r="G747" i="60"/>
  <c r="R744" i="60"/>
  <c r="Q744" i="60"/>
  <c r="P744" i="60"/>
  <c r="O744" i="60"/>
  <c r="N744" i="60"/>
  <c r="M744" i="60"/>
  <c r="L744" i="60"/>
  <c r="K744" i="60"/>
  <c r="J744" i="60"/>
  <c r="I744" i="60"/>
  <c r="H744" i="60"/>
  <c r="G744" i="60"/>
  <c r="R737" i="60"/>
  <c r="Q737" i="60"/>
  <c r="P737" i="60"/>
  <c r="O737" i="60"/>
  <c r="N737" i="60"/>
  <c r="M737" i="60"/>
  <c r="L737" i="60"/>
  <c r="K737" i="60"/>
  <c r="J737" i="60"/>
  <c r="I737" i="60"/>
  <c r="H737" i="60"/>
  <c r="G737" i="60"/>
  <c r="R730" i="60"/>
  <c r="Q730" i="60"/>
  <c r="P730" i="60"/>
  <c r="O730" i="60"/>
  <c r="N730" i="60"/>
  <c r="M730" i="60"/>
  <c r="L730" i="60"/>
  <c r="K730" i="60"/>
  <c r="J730" i="60"/>
  <c r="I730" i="60"/>
  <c r="H730" i="60"/>
  <c r="G730" i="60"/>
  <c r="R726" i="60"/>
  <c r="Q726" i="60"/>
  <c r="P726" i="60"/>
  <c r="O726" i="60"/>
  <c r="N726" i="60"/>
  <c r="M726" i="60"/>
  <c r="L726" i="60"/>
  <c r="K726" i="60"/>
  <c r="J726" i="60"/>
  <c r="I726" i="60"/>
  <c r="H726" i="60"/>
  <c r="G726" i="60"/>
  <c r="R720" i="60"/>
  <c r="Q720" i="60"/>
  <c r="P720" i="60"/>
  <c r="O720" i="60"/>
  <c r="N720" i="60"/>
  <c r="M720" i="60"/>
  <c r="L720" i="60"/>
  <c r="K720" i="60"/>
  <c r="J720" i="60"/>
  <c r="I720" i="60"/>
  <c r="H720" i="60"/>
  <c r="G720" i="60"/>
  <c r="R716" i="60"/>
  <c r="Q716" i="60"/>
  <c r="P716" i="60"/>
  <c r="O716" i="60"/>
  <c r="N716" i="60"/>
  <c r="M716" i="60"/>
  <c r="L716" i="60"/>
  <c r="K716" i="60"/>
  <c r="J716" i="60"/>
  <c r="I716" i="60"/>
  <c r="H716" i="60"/>
  <c r="G716" i="60"/>
  <c r="R713" i="60"/>
  <c r="Q713" i="60"/>
  <c r="P713" i="60"/>
  <c r="O713" i="60"/>
  <c r="N713" i="60"/>
  <c r="M713" i="60"/>
  <c r="L713" i="60"/>
  <c r="K713" i="60"/>
  <c r="J713" i="60"/>
  <c r="I713" i="60"/>
  <c r="H713" i="60"/>
  <c r="G713" i="60"/>
  <c r="R686" i="60"/>
  <c r="Q686" i="60"/>
  <c r="P686" i="60"/>
  <c r="O686" i="60"/>
  <c r="N686" i="60"/>
  <c r="M686" i="60"/>
  <c r="L686" i="60"/>
  <c r="K686" i="60"/>
  <c r="J686" i="60"/>
  <c r="I686" i="60"/>
  <c r="H686" i="60"/>
  <c r="G686" i="60"/>
  <c r="R684" i="60"/>
  <c r="Q684" i="60"/>
  <c r="P684" i="60"/>
  <c r="O684" i="60"/>
  <c r="N684" i="60"/>
  <c r="M684" i="60"/>
  <c r="L684" i="60"/>
  <c r="K684" i="60"/>
  <c r="J684" i="60"/>
  <c r="I684" i="60"/>
  <c r="H684" i="60"/>
  <c r="G684" i="60"/>
  <c r="R663" i="60"/>
  <c r="Q663" i="60"/>
  <c r="P663" i="60"/>
  <c r="O663" i="60"/>
  <c r="N663" i="60"/>
  <c r="M663" i="60"/>
  <c r="L663" i="60"/>
  <c r="K663" i="60"/>
  <c r="J663" i="60"/>
  <c r="I663" i="60"/>
  <c r="H663" i="60"/>
  <c r="G663" i="60"/>
  <c r="R657" i="60"/>
  <c r="Q657" i="60"/>
  <c r="P657" i="60"/>
  <c r="O657" i="60"/>
  <c r="N657" i="60"/>
  <c r="M657" i="60"/>
  <c r="L657" i="60"/>
  <c r="K657" i="60"/>
  <c r="J657" i="60"/>
  <c r="I657" i="60"/>
  <c r="H657" i="60"/>
  <c r="G657" i="60"/>
  <c r="R653" i="60"/>
  <c r="Q653" i="60"/>
  <c r="P653" i="60"/>
  <c r="O653" i="60"/>
  <c r="N653" i="60"/>
  <c r="M653" i="60"/>
  <c r="L653" i="60"/>
  <c r="K653" i="60"/>
  <c r="J653" i="60"/>
  <c r="I653" i="60"/>
  <c r="H653" i="60"/>
  <c r="G653" i="60"/>
  <c r="R649" i="60"/>
  <c r="Q649" i="60"/>
  <c r="P649" i="60"/>
  <c r="O649" i="60"/>
  <c r="N649" i="60"/>
  <c r="M649" i="60"/>
  <c r="L649" i="60"/>
  <c r="K649" i="60"/>
  <c r="J649" i="60"/>
  <c r="I649" i="60"/>
  <c r="H649" i="60"/>
  <c r="G649" i="60"/>
  <c r="R647" i="60"/>
  <c r="Q647" i="60"/>
  <c r="P647" i="60"/>
  <c r="O647" i="60"/>
  <c r="N647" i="60"/>
  <c r="M647" i="60"/>
  <c r="L647" i="60"/>
  <c r="K647" i="60"/>
  <c r="J647" i="60"/>
  <c r="I647" i="60"/>
  <c r="H647" i="60"/>
  <c r="G647" i="60"/>
  <c r="R641" i="60"/>
  <c r="Q641" i="60"/>
  <c r="P641" i="60"/>
  <c r="O641" i="60"/>
  <c r="N641" i="60"/>
  <c r="M641" i="60"/>
  <c r="L641" i="60"/>
  <c r="K641" i="60"/>
  <c r="J641" i="60"/>
  <c r="I641" i="60"/>
  <c r="H641" i="60"/>
  <c r="G641" i="60"/>
  <c r="R638" i="60"/>
  <c r="Q638" i="60"/>
  <c r="P638" i="60"/>
  <c r="O638" i="60"/>
  <c r="N638" i="60"/>
  <c r="M638" i="60"/>
  <c r="L638" i="60"/>
  <c r="K638" i="60"/>
  <c r="J638" i="60"/>
  <c r="I638" i="60"/>
  <c r="H638" i="60"/>
  <c r="G638" i="60"/>
  <c r="R636" i="60"/>
  <c r="Q636" i="60"/>
  <c r="P636" i="60"/>
  <c r="O636" i="60"/>
  <c r="N636" i="60"/>
  <c r="M636" i="60"/>
  <c r="L636" i="60"/>
  <c r="K636" i="60"/>
  <c r="J636" i="60"/>
  <c r="I636" i="60"/>
  <c r="H636" i="60"/>
  <c r="G636" i="60"/>
  <c r="R623" i="60"/>
  <c r="Q623" i="60"/>
  <c r="P623" i="60"/>
  <c r="O623" i="60"/>
  <c r="N623" i="60"/>
  <c r="M623" i="60"/>
  <c r="L623" i="60"/>
  <c r="K623" i="60"/>
  <c r="J623" i="60"/>
  <c r="I623" i="60"/>
  <c r="H623" i="60"/>
  <c r="G623" i="60"/>
  <c r="R618" i="60"/>
  <c r="Q618" i="60"/>
  <c r="P618" i="60"/>
  <c r="O618" i="60"/>
  <c r="N618" i="60"/>
  <c r="M618" i="60"/>
  <c r="L618" i="60"/>
  <c r="K618" i="60"/>
  <c r="J618" i="60"/>
  <c r="I618" i="60"/>
  <c r="H618" i="60"/>
  <c r="G618" i="60"/>
  <c r="R614" i="60"/>
  <c r="Q614" i="60"/>
  <c r="P614" i="60"/>
  <c r="O614" i="60"/>
  <c r="N614" i="60"/>
  <c r="M614" i="60"/>
  <c r="L614" i="60"/>
  <c r="K614" i="60"/>
  <c r="J614" i="60"/>
  <c r="I614" i="60"/>
  <c r="H614" i="60"/>
  <c r="G614" i="60"/>
  <c r="R610" i="60"/>
  <c r="Q610" i="60"/>
  <c r="P610" i="60"/>
  <c r="O610" i="60"/>
  <c r="N610" i="60"/>
  <c r="M610" i="60"/>
  <c r="L610" i="60"/>
  <c r="K610" i="60"/>
  <c r="J610" i="60"/>
  <c r="I610" i="60"/>
  <c r="H610" i="60"/>
  <c r="G610" i="60"/>
  <c r="R599" i="60"/>
  <c r="Q599" i="60"/>
  <c r="P599" i="60"/>
  <c r="O599" i="60"/>
  <c r="N599" i="60"/>
  <c r="M599" i="60"/>
  <c r="L599" i="60"/>
  <c r="K599" i="60"/>
  <c r="J599" i="60"/>
  <c r="I599" i="60"/>
  <c r="H599" i="60"/>
  <c r="G599" i="60"/>
  <c r="R579" i="60"/>
  <c r="Q579" i="60"/>
  <c r="P579" i="60"/>
  <c r="O579" i="60"/>
  <c r="N579" i="60"/>
  <c r="M579" i="60"/>
  <c r="L579" i="60"/>
  <c r="K579" i="60"/>
  <c r="J579" i="60"/>
  <c r="I579" i="60"/>
  <c r="H579" i="60"/>
  <c r="G579" i="60"/>
  <c r="R573" i="60"/>
  <c r="Q573" i="60"/>
  <c r="P573" i="60"/>
  <c r="O573" i="60"/>
  <c r="N573" i="60"/>
  <c r="M573" i="60"/>
  <c r="L573" i="60"/>
  <c r="K573" i="60"/>
  <c r="J573" i="60"/>
  <c r="I573" i="60"/>
  <c r="H573" i="60"/>
  <c r="G573" i="60"/>
  <c r="R563" i="60"/>
  <c r="Q563" i="60"/>
  <c r="P563" i="60"/>
  <c r="O563" i="60"/>
  <c r="N563" i="60"/>
  <c r="M563" i="60"/>
  <c r="L563" i="60"/>
  <c r="K563" i="60"/>
  <c r="J563" i="60"/>
  <c r="I563" i="60"/>
  <c r="H563" i="60"/>
  <c r="G563" i="60"/>
  <c r="R561" i="60"/>
  <c r="Q561" i="60"/>
  <c r="P561" i="60"/>
  <c r="O561" i="60"/>
  <c r="N561" i="60"/>
  <c r="M561" i="60"/>
  <c r="L561" i="60"/>
  <c r="K561" i="60"/>
  <c r="J561" i="60"/>
  <c r="I561" i="60"/>
  <c r="H561" i="60"/>
  <c r="G561" i="60"/>
  <c r="R559" i="60"/>
  <c r="Q559" i="60"/>
  <c r="P559" i="60"/>
  <c r="O559" i="60"/>
  <c r="N559" i="60"/>
  <c r="M559" i="60"/>
  <c r="L559" i="60"/>
  <c r="K559" i="60"/>
  <c r="J559" i="60"/>
  <c r="I559" i="60"/>
  <c r="H559" i="60"/>
  <c r="G559" i="60"/>
  <c r="R557" i="60"/>
  <c r="Q557" i="60"/>
  <c r="P557" i="60"/>
  <c r="O557" i="60"/>
  <c r="N557" i="60"/>
  <c r="M557" i="60"/>
  <c r="L557" i="60"/>
  <c r="K557" i="60"/>
  <c r="J557" i="60"/>
  <c r="I557" i="60"/>
  <c r="H557" i="60"/>
  <c r="G557" i="60"/>
  <c r="R555" i="60"/>
  <c r="Q555" i="60"/>
  <c r="P555" i="60"/>
  <c r="O555" i="60"/>
  <c r="N555" i="60"/>
  <c r="M555" i="60"/>
  <c r="L555" i="60"/>
  <c r="K555" i="60"/>
  <c r="J555" i="60"/>
  <c r="I555" i="60"/>
  <c r="H555" i="60"/>
  <c r="G555" i="60"/>
  <c r="R553" i="60"/>
  <c r="Q553" i="60"/>
  <c r="P553" i="60"/>
  <c r="O553" i="60"/>
  <c r="N553" i="60"/>
  <c r="M553" i="60"/>
  <c r="L553" i="60"/>
  <c r="K553" i="60"/>
  <c r="J553" i="60"/>
  <c r="I553" i="60"/>
  <c r="H553" i="60"/>
  <c r="G553" i="60"/>
  <c r="R549" i="60"/>
  <c r="Q549" i="60"/>
  <c r="P549" i="60"/>
  <c r="O549" i="60"/>
  <c r="N549" i="60"/>
  <c r="M549" i="60"/>
  <c r="L549" i="60"/>
  <c r="K549" i="60"/>
  <c r="J549" i="60"/>
  <c r="I549" i="60"/>
  <c r="H549" i="60"/>
  <c r="G549" i="60"/>
  <c r="R538" i="60"/>
  <c r="Q538" i="60"/>
  <c r="P538" i="60"/>
  <c r="O538" i="60"/>
  <c r="N538" i="60"/>
  <c r="M538" i="60"/>
  <c r="L538" i="60"/>
  <c r="K538" i="60"/>
  <c r="J538" i="60"/>
  <c r="I538" i="60"/>
  <c r="H538" i="60"/>
  <c r="G538" i="60"/>
  <c r="R535" i="60"/>
  <c r="Q535" i="60"/>
  <c r="P535" i="60"/>
  <c r="O535" i="60"/>
  <c r="N535" i="60"/>
  <c r="M535" i="60"/>
  <c r="L535" i="60"/>
  <c r="K535" i="60"/>
  <c r="J535" i="60"/>
  <c r="I535" i="60"/>
  <c r="H535" i="60"/>
  <c r="G535" i="60"/>
  <c r="R529" i="60"/>
  <c r="Q529" i="60"/>
  <c r="P529" i="60"/>
  <c r="O529" i="60"/>
  <c r="N529" i="60"/>
  <c r="M529" i="60"/>
  <c r="L529" i="60"/>
  <c r="K529" i="60"/>
  <c r="J529" i="60"/>
  <c r="I529" i="60"/>
  <c r="H529" i="60"/>
  <c r="G529" i="60"/>
  <c r="R525" i="60"/>
  <c r="Q525" i="60"/>
  <c r="P525" i="60"/>
  <c r="O525" i="60"/>
  <c r="N525" i="60"/>
  <c r="M525" i="60"/>
  <c r="L525" i="60"/>
  <c r="K525" i="60"/>
  <c r="J525" i="60"/>
  <c r="I525" i="60"/>
  <c r="H525" i="60"/>
  <c r="G525" i="60"/>
  <c r="R523" i="60"/>
  <c r="Q523" i="60"/>
  <c r="P523" i="60"/>
  <c r="O523" i="60"/>
  <c r="N523" i="60"/>
  <c r="M523" i="60"/>
  <c r="L523" i="60"/>
  <c r="K523" i="60"/>
  <c r="J523" i="60"/>
  <c r="I523" i="60"/>
  <c r="H523" i="60"/>
  <c r="G523" i="60"/>
  <c r="R520" i="60"/>
  <c r="Q520" i="60"/>
  <c r="P520" i="60"/>
  <c r="O520" i="60"/>
  <c r="N520" i="60"/>
  <c r="M520" i="60"/>
  <c r="L520" i="60"/>
  <c r="K520" i="60"/>
  <c r="J520" i="60"/>
  <c r="I520" i="60"/>
  <c r="H520" i="60"/>
  <c r="G520" i="60"/>
  <c r="R518" i="60"/>
  <c r="Q518" i="60"/>
  <c r="P518" i="60"/>
  <c r="O518" i="60"/>
  <c r="N518" i="60"/>
  <c r="M518" i="60"/>
  <c r="L518" i="60"/>
  <c r="K518" i="60"/>
  <c r="J518" i="60"/>
  <c r="I518" i="60"/>
  <c r="H518" i="60"/>
  <c r="G518" i="60"/>
  <c r="R513" i="60"/>
  <c r="Q513" i="60"/>
  <c r="P513" i="60"/>
  <c r="O513" i="60"/>
  <c r="N513" i="60"/>
  <c r="M513" i="60"/>
  <c r="L513" i="60"/>
  <c r="K513" i="60"/>
  <c r="J513" i="60"/>
  <c r="I513" i="60"/>
  <c r="H513" i="60"/>
  <c r="G513" i="60"/>
  <c r="R511" i="60"/>
  <c r="Q511" i="60"/>
  <c r="P511" i="60"/>
  <c r="O511" i="60"/>
  <c r="N511" i="60"/>
  <c r="M511" i="60"/>
  <c r="L511" i="60"/>
  <c r="K511" i="60"/>
  <c r="J511" i="60"/>
  <c r="I511" i="60"/>
  <c r="H511" i="60"/>
  <c r="G511" i="60"/>
  <c r="R509" i="60"/>
  <c r="Q509" i="60"/>
  <c r="P509" i="60"/>
  <c r="O509" i="60"/>
  <c r="N509" i="60"/>
  <c r="M509" i="60"/>
  <c r="L509" i="60"/>
  <c r="K509" i="60"/>
  <c r="J509" i="60"/>
  <c r="I509" i="60"/>
  <c r="H509" i="60"/>
  <c r="G509" i="60"/>
  <c r="R500" i="60"/>
  <c r="Q500" i="60"/>
  <c r="P500" i="60"/>
  <c r="O500" i="60"/>
  <c r="N500" i="60"/>
  <c r="M500" i="60"/>
  <c r="L500" i="60"/>
  <c r="K500" i="60"/>
  <c r="J500" i="60"/>
  <c r="I500" i="60"/>
  <c r="H500" i="60"/>
  <c r="G500" i="60"/>
  <c r="R493" i="60"/>
  <c r="Q493" i="60"/>
  <c r="P493" i="60"/>
  <c r="O493" i="60"/>
  <c r="N493" i="60"/>
  <c r="M493" i="60"/>
  <c r="L493" i="60"/>
  <c r="K493" i="60"/>
  <c r="J493" i="60"/>
  <c r="I493" i="60"/>
  <c r="H493" i="60"/>
  <c r="G493" i="60"/>
  <c r="R489" i="60"/>
  <c r="Q489" i="60"/>
  <c r="P489" i="60"/>
  <c r="O489" i="60"/>
  <c r="N489" i="60"/>
  <c r="M489" i="60"/>
  <c r="L489" i="60"/>
  <c r="K489" i="60"/>
  <c r="J489" i="60"/>
  <c r="I489" i="60"/>
  <c r="H489" i="60"/>
  <c r="G489" i="60"/>
  <c r="R487" i="60"/>
  <c r="Q487" i="60"/>
  <c r="P487" i="60"/>
  <c r="O487" i="60"/>
  <c r="N487" i="60"/>
  <c r="M487" i="60"/>
  <c r="L487" i="60"/>
  <c r="K487" i="60"/>
  <c r="J487" i="60"/>
  <c r="I487" i="60"/>
  <c r="H487" i="60"/>
  <c r="G487" i="60"/>
  <c r="R484" i="60"/>
  <c r="Q484" i="60"/>
  <c r="P484" i="60"/>
  <c r="O484" i="60"/>
  <c r="N484" i="60"/>
  <c r="M484" i="60"/>
  <c r="L484" i="60"/>
  <c r="K484" i="60"/>
  <c r="J484" i="60"/>
  <c r="I484" i="60"/>
  <c r="H484" i="60"/>
  <c r="G484" i="60"/>
  <c r="R480" i="60"/>
  <c r="Q480" i="60"/>
  <c r="P480" i="60"/>
  <c r="O480" i="60"/>
  <c r="N480" i="60"/>
  <c r="M480" i="60"/>
  <c r="L480" i="60"/>
  <c r="K480" i="60"/>
  <c r="J480" i="60"/>
  <c r="I480" i="60"/>
  <c r="H480" i="60"/>
  <c r="G480" i="60"/>
  <c r="R468" i="60"/>
  <c r="Q468" i="60"/>
  <c r="P468" i="60"/>
  <c r="O468" i="60"/>
  <c r="N468" i="60"/>
  <c r="M468" i="60"/>
  <c r="L468" i="60"/>
  <c r="K468" i="60"/>
  <c r="J468" i="60"/>
  <c r="I468" i="60"/>
  <c r="H468" i="60"/>
  <c r="G468" i="60"/>
  <c r="R459" i="60"/>
  <c r="Q459" i="60"/>
  <c r="P459" i="60"/>
  <c r="O459" i="60"/>
  <c r="N459" i="60"/>
  <c r="M459" i="60"/>
  <c r="L459" i="60"/>
  <c r="K459" i="60"/>
  <c r="J459" i="60"/>
  <c r="I459" i="60"/>
  <c r="H459" i="60"/>
  <c r="G459" i="60"/>
  <c r="R455" i="60"/>
  <c r="Q455" i="60"/>
  <c r="P455" i="60"/>
  <c r="O455" i="60"/>
  <c r="N455" i="60"/>
  <c r="M455" i="60"/>
  <c r="L455" i="60"/>
  <c r="K455" i="60"/>
  <c r="J455" i="60"/>
  <c r="I455" i="60"/>
  <c r="H455" i="60"/>
  <c r="G455" i="60"/>
  <c r="R450" i="60"/>
  <c r="Q450" i="60"/>
  <c r="P450" i="60"/>
  <c r="O450" i="60"/>
  <c r="N450" i="60"/>
  <c r="M450" i="60"/>
  <c r="L450" i="60"/>
  <c r="K450" i="60"/>
  <c r="J450" i="60"/>
  <c r="I450" i="60"/>
  <c r="H450" i="60"/>
  <c r="G450" i="60"/>
  <c r="R444" i="60"/>
  <c r="Q444" i="60"/>
  <c r="P444" i="60"/>
  <c r="O444" i="60"/>
  <c r="N444" i="60"/>
  <c r="M444" i="60"/>
  <c r="L444" i="60"/>
  <c r="K444" i="60"/>
  <c r="J444" i="60"/>
  <c r="I444" i="60"/>
  <c r="H444" i="60"/>
  <c r="G444" i="60"/>
  <c r="R442" i="60"/>
  <c r="Q442" i="60"/>
  <c r="P442" i="60"/>
  <c r="O442" i="60"/>
  <c r="N442" i="60"/>
  <c r="M442" i="60"/>
  <c r="L442" i="60"/>
  <c r="K442" i="60"/>
  <c r="J442" i="60"/>
  <c r="I442" i="60"/>
  <c r="H442" i="60"/>
  <c r="G442" i="60"/>
  <c r="R439" i="60"/>
  <c r="Q439" i="60"/>
  <c r="P439" i="60"/>
  <c r="O439" i="60"/>
  <c r="N439" i="60"/>
  <c r="M439" i="60"/>
  <c r="L439" i="60"/>
  <c r="K439" i="60"/>
  <c r="J439" i="60"/>
  <c r="I439" i="60"/>
  <c r="H439" i="60"/>
  <c r="G439" i="60"/>
  <c r="R436" i="60"/>
  <c r="Q436" i="60"/>
  <c r="P436" i="60"/>
  <c r="O436" i="60"/>
  <c r="N436" i="60"/>
  <c r="M436" i="60"/>
  <c r="L436" i="60"/>
  <c r="K436" i="60"/>
  <c r="J436" i="60"/>
  <c r="I436" i="60"/>
  <c r="H436" i="60"/>
  <c r="G436" i="60"/>
  <c r="R430" i="60"/>
  <c r="Q430" i="60"/>
  <c r="P430" i="60"/>
  <c r="O430" i="60"/>
  <c r="N430" i="60"/>
  <c r="M430" i="60"/>
  <c r="L430" i="60"/>
  <c r="K430" i="60"/>
  <c r="J430" i="60"/>
  <c r="I430" i="60"/>
  <c r="H430" i="60"/>
  <c r="G430" i="60"/>
  <c r="R413" i="60"/>
  <c r="Q413" i="60"/>
  <c r="P413" i="60"/>
  <c r="O413" i="60"/>
  <c r="N413" i="60"/>
  <c r="M413" i="60"/>
  <c r="L413" i="60"/>
  <c r="K413" i="60"/>
  <c r="J413" i="60"/>
  <c r="I413" i="60"/>
  <c r="H413" i="60"/>
  <c r="G413" i="60"/>
  <c r="R385" i="60"/>
  <c r="Q385" i="60"/>
  <c r="P385" i="60"/>
  <c r="O385" i="60"/>
  <c r="N385" i="60"/>
  <c r="M385" i="60"/>
  <c r="L385" i="60"/>
  <c r="K385" i="60"/>
  <c r="J385" i="60"/>
  <c r="I385" i="60"/>
  <c r="H385" i="60"/>
  <c r="G385" i="60"/>
  <c r="R383" i="60"/>
  <c r="Q383" i="60"/>
  <c r="P383" i="60"/>
  <c r="O383" i="60"/>
  <c r="N383" i="60"/>
  <c r="M383" i="60"/>
  <c r="L383" i="60"/>
  <c r="K383" i="60"/>
  <c r="J383" i="60"/>
  <c r="I383" i="60"/>
  <c r="H383" i="60"/>
  <c r="G383" i="60"/>
  <c r="R380" i="60"/>
  <c r="Q380" i="60"/>
  <c r="P380" i="60"/>
  <c r="O380" i="60"/>
  <c r="N380" i="60"/>
  <c r="M380" i="60"/>
  <c r="L380" i="60"/>
  <c r="K380" i="60"/>
  <c r="J380" i="60"/>
  <c r="I380" i="60"/>
  <c r="H380" i="60"/>
  <c r="G380" i="60"/>
  <c r="R378" i="60"/>
  <c r="Q378" i="60"/>
  <c r="P378" i="60"/>
  <c r="O378" i="60"/>
  <c r="N378" i="60"/>
  <c r="M378" i="60"/>
  <c r="L378" i="60"/>
  <c r="K378" i="60"/>
  <c r="J378" i="60"/>
  <c r="I378" i="60"/>
  <c r="H378" i="60"/>
  <c r="G378" i="60"/>
  <c r="R367" i="60"/>
  <c r="Q367" i="60"/>
  <c r="P367" i="60"/>
  <c r="O367" i="60"/>
  <c r="N367" i="60"/>
  <c r="M367" i="60"/>
  <c r="L367" i="60"/>
  <c r="K367" i="60"/>
  <c r="J367" i="60"/>
  <c r="I367" i="60"/>
  <c r="H367" i="60"/>
  <c r="G367" i="60"/>
  <c r="R363" i="60"/>
  <c r="Q363" i="60"/>
  <c r="P363" i="60"/>
  <c r="O363" i="60"/>
  <c r="N363" i="60"/>
  <c r="M363" i="60"/>
  <c r="L363" i="60"/>
  <c r="K363" i="60"/>
  <c r="J363" i="60"/>
  <c r="I363" i="60"/>
  <c r="H363" i="60"/>
  <c r="G363" i="60"/>
  <c r="R358" i="60"/>
  <c r="Q358" i="60"/>
  <c r="P358" i="60"/>
  <c r="O358" i="60"/>
  <c r="N358" i="60"/>
  <c r="M358" i="60"/>
  <c r="L358" i="60"/>
  <c r="K358" i="60"/>
  <c r="J358" i="60"/>
  <c r="I358" i="60"/>
  <c r="H358" i="60"/>
  <c r="G358" i="60"/>
  <c r="R351" i="60"/>
  <c r="Q351" i="60"/>
  <c r="P351" i="60"/>
  <c r="O351" i="60"/>
  <c r="N351" i="60"/>
  <c r="M351" i="60"/>
  <c r="L351" i="60"/>
  <c r="K351" i="60"/>
  <c r="J351" i="60"/>
  <c r="I351" i="60"/>
  <c r="H351" i="60"/>
  <c r="G351" i="60"/>
  <c r="R348" i="60"/>
  <c r="Q348" i="60"/>
  <c r="P348" i="60"/>
  <c r="O348" i="60"/>
  <c r="N348" i="60"/>
  <c r="M348" i="60"/>
  <c r="L348" i="60"/>
  <c r="K348" i="60"/>
  <c r="J348" i="60"/>
  <c r="I348" i="60"/>
  <c r="H348" i="60"/>
  <c r="G348" i="60"/>
  <c r="R343" i="60"/>
  <c r="Q343" i="60"/>
  <c r="P343" i="60"/>
  <c r="O343" i="60"/>
  <c r="N343" i="60"/>
  <c r="M343" i="60"/>
  <c r="L343" i="60"/>
  <c r="K343" i="60"/>
  <c r="J343" i="60"/>
  <c r="I343" i="60"/>
  <c r="H343" i="60"/>
  <c r="G343" i="60"/>
  <c r="R337" i="60"/>
  <c r="Q337" i="60"/>
  <c r="P337" i="60"/>
  <c r="O337" i="60"/>
  <c r="N337" i="60"/>
  <c r="M337" i="60"/>
  <c r="L337" i="60"/>
  <c r="K337" i="60"/>
  <c r="J337" i="60"/>
  <c r="I337" i="60"/>
  <c r="H337" i="60"/>
  <c r="G337" i="60"/>
  <c r="R332" i="60"/>
  <c r="Q332" i="60"/>
  <c r="P332" i="60"/>
  <c r="O332" i="60"/>
  <c r="N332" i="60"/>
  <c r="M332" i="60"/>
  <c r="L332" i="60"/>
  <c r="K332" i="60"/>
  <c r="J332" i="60"/>
  <c r="I332" i="60"/>
  <c r="H332" i="60"/>
  <c r="G332" i="60"/>
  <c r="R330" i="60"/>
  <c r="Q330" i="60"/>
  <c r="P330" i="60"/>
  <c r="O330" i="60"/>
  <c r="N330" i="60"/>
  <c r="M330" i="60"/>
  <c r="L330" i="60"/>
  <c r="K330" i="60"/>
  <c r="J330" i="60"/>
  <c r="I330" i="60"/>
  <c r="H330" i="60"/>
  <c r="G330" i="60"/>
  <c r="R327" i="60"/>
  <c r="Q327" i="60"/>
  <c r="P327" i="60"/>
  <c r="O327" i="60"/>
  <c r="N327" i="60"/>
  <c r="M327" i="60"/>
  <c r="L327" i="60"/>
  <c r="K327" i="60"/>
  <c r="J327" i="60"/>
  <c r="I327" i="60"/>
  <c r="H327" i="60"/>
  <c r="G327" i="60"/>
  <c r="R322" i="60"/>
  <c r="Q322" i="60"/>
  <c r="P322" i="60"/>
  <c r="O322" i="60"/>
  <c r="N322" i="60"/>
  <c r="M322" i="60"/>
  <c r="L322" i="60"/>
  <c r="K322" i="60"/>
  <c r="J322" i="60"/>
  <c r="I322" i="60"/>
  <c r="H322" i="60"/>
  <c r="G322" i="60"/>
  <c r="R320" i="60"/>
  <c r="Q320" i="60"/>
  <c r="P320" i="60"/>
  <c r="O320" i="60"/>
  <c r="N320" i="60"/>
  <c r="M320" i="60"/>
  <c r="L320" i="60"/>
  <c r="K320" i="60"/>
  <c r="J320" i="60"/>
  <c r="I320" i="60"/>
  <c r="H320" i="60"/>
  <c r="G320" i="60"/>
  <c r="R306" i="60"/>
  <c r="Q306" i="60"/>
  <c r="P306" i="60"/>
  <c r="O306" i="60"/>
  <c r="N306" i="60"/>
  <c r="M306" i="60"/>
  <c r="L306" i="60"/>
  <c r="K306" i="60"/>
  <c r="J306" i="60"/>
  <c r="I306" i="60"/>
  <c r="H306" i="60"/>
  <c r="G306" i="60"/>
  <c r="R301" i="60"/>
  <c r="Q301" i="60"/>
  <c r="P301" i="60"/>
  <c r="O301" i="60"/>
  <c r="N301" i="60"/>
  <c r="M301" i="60"/>
  <c r="L301" i="60"/>
  <c r="K301" i="60"/>
  <c r="J301" i="60"/>
  <c r="I301" i="60"/>
  <c r="H301" i="60"/>
  <c r="G301" i="60"/>
  <c r="R297" i="60"/>
  <c r="Q297" i="60"/>
  <c r="P297" i="60"/>
  <c r="O297" i="60"/>
  <c r="N297" i="60"/>
  <c r="M297" i="60"/>
  <c r="L297" i="60"/>
  <c r="K297" i="60"/>
  <c r="J297" i="60"/>
  <c r="I297" i="60"/>
  <c r="H297" i="60"/>
  <c r="G297" i="60"/>
  <c r="R281" i="60"/>
  <c r="Q281" i="60"/>
  <c r="P281" i="60"/>
  <c r="O281" i="60"/>
  <c r="N281" i="60"/>
  <c r="M281" i="60"/>
  <c r="L281" i="60"/>
  <c r="K281" i="60"/>
  <c r="J281" i="60"/>
  <c r="I281" i="60"/>
  <c r="H281" i="60"/>
  <c r="G281" i="60"/>
  <c r="R272" i="60"/>
  <c r="Q272" i="60"/>
  <c r="P272" i="60"/>
  <c r="O272" i="60"/>
  <c r="N272" i="60"/>
  <c r="M272" i="60"/>
  <c r="L272" i="60"/>
  <c r="K272" i="60"/>
  <c r="J272" i="60"/>
  <c r="I272" i="60"/>
  <c r="H272" i="60"/>
  <c r="G272" i="60"/>
  <c r="R257" i="60"/>
  <c r="Q257" i="60"/>
  <c r="P257" i="60"/>
  <c r="O257" i="60"/>
  <c r="N257" i="60"/>
  <c r="M257" i="60"/>
  <c r="L257" i="60"/>
  <c r="K257" i="60"/>
  <c r="J257" i="60"/>
  <c r="I257" i="60"/>
  <c r="H257" i="60"/>
  <c r="G257" i="60"/>
  <c r="R255" i="60"/>
  <c r="Q255" i="60"/>
  <c r="P255" i="60"/>
  <c r="O255" i="60"/>
  <c r="N255" i="60"/>
  <c r="M255" i="60"/>
  <c r="L255" i="60"/>
  <c r="K255" i="60"/>
  <c r="J255" i="60"/>
  <c r="I255" i="60"/>
  <c r="H255" i="60"/>
  <c r="G255" i="60"/>
  <c r="R232" i="60"/>
  <c r="Q232" i="60"/>
  <c r="P232" i="60"/>
  <c r="O232" i="60"/>
  <c r="N232" i="60"/>
  <c r="M232" i="60"/>
  <c r="L232" i="60"/>
  <c r="K232" i="60"/>
  <c r="J232" i="60"/>
  <c r="I232" i="60"/>
  <c r="H232" i="60"/>
  <c r="G232" i="60"/>
  <c r="R206" i="60"/>
  <c r="Q206" i="60"/>
  <c r="P206" i="60"/>
  <c r="O206" i="60"/>
  <c r="N206" i="60"/>
  <c r="M206" i="60"/>
  <c r="L206" i="60"/>
  <c r="K206" i="60"/>
  <c r="J206" i="60"/>
  <c r="I206" i="60"/>
  <c r="H206" i="60"/>
  <c r="G206" i="60"/>
  <c r="R202" i="60"/>
  <c r="Q202" i="60"/>
  <c r="P202" i="60"/>
  <c r="O202" i="60"/>
  <c r="N202" i="60"/>
  <c r="M202" i="60"/>
  <c r="L202" i="60"/>
  <c r="K202" i="60"/>
  <c r="J202" i="60"/>
  <c r="I202" i="60"/>
  <c r="H202" i="60"/>
  <c r="G202" i="60"/>
  <c r="R200" i="60"/>
  <c r="Q200" i="60"/>
  <c r="P200" i="60"/>
  <c r="O200" i="60"/>
  <c r="N200" i="60"/>
  <c r="M200" i="60"/>
  <c r="L200" i="60"/>
  <c r="K200" i="60"/>
  <c r="J200" i="60"/>
  <c r="I200" i="60"/>
  <c r="H200" i="60"/>
  <c r="G200" i="60"/>
  <c r="R197" i="60"/>
  <c r="Q197" i="60"/>
  <c r="P197" i="60"/>
  <c r="O197" i="60"/>
  <c r="N197" i="60"/>
  <c r="M197" i="60"/>
  <c r="L197" i="60"/>
  <c r="K197" i="60"/>
  <c r="J197" i="60"/>
  <c r="I197" i="60"/>
  <c r="H197" i="60"/>
  <c r="G197" i="60"/>
  <c r="R194" i="60"/>
  <c r="Q194" i="60"/>
  <c r="P194" i="60"/>
  <c r="O194" i="60"/>
  <c r="N194" i="60"/>
  <c r="M194" i="60"/>
  <c r="L194" i="60"/>
  <c r="K194" i="60"/>
  <c r="J194" i="60"/>
  <c r="I194" i="60"/>
  <c r="H194" i="60"/>
  <c r="G194" i="60"/>
  <c r="R191" i="60"/>
  <c r="Q191" i="60"/>
  <c r="P191" i="60"/>
  <c r="O191" i="60"/>
  <c r="N191" i="60"/>
  <c r="M191" i="60"/>
  <c r="L191" i="60"/>
  <c r="K191" i="60"/>
  <c r="J191" i="60"/>
  <c r="I191" i="60"/>
  <c r="H191" i="60"/>
  <c r="G191" i="60"/>
  <c r="R104" i="60"/>
  <c r="Q104" i="60"/>
  <c r="P104" i="60"/>
  <c r="O104" i="60"/>
  <c r="N104" i="60"/>
  <c r="M104" i="60"/>
  <c r="L104" i="60"/>
  <c r="K104" i="60"/>
  <c r="J104" i="60"/>
  <c r="I104" i="60"/>
  <c r="H104" i="60"/>
  <c r="G104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R8" i="60"/>
  <c r="Q8" i="60"/>
  <c r="P8" i="60"/>
  <c r="O8" i="60"/>
  <c r="N8" i="60"/>
  <c r="M8" i="60"/>
  <c r="L8" i="60"/>
  <c r="K8" i="60"/>
  <c r="J8" i="60"/>
  <c r="I8" i="60"/>
  <c r="H8" i="60"/>
  <c r="G8" i="60"/>
  <c r="Q756" i="54"/>
  <c r="P756" i="54"/>
  <c r="O756" i="54"/>
  <c r="N756" i="54"/>
  <c r="M756" i="54"/>
  <c r="L756" i="54"/>
  <c r="K756" i="54"/>
  <c r="J756" i="54"/>
  <c r="I756" i="54"/>
  <c r="H756" i="54"/>
  <c r="G756" i="54"/>
  <c r="Q755" i="54"/>
  <c r="Q754" i="54"/>
  <c r="Q753" i="54"/>
  <c r="Q752" i="54"/>
  <c r="Q751" i="54"/>
  <c r="Q750" i="54"/>
  <c r="Q749" i="54"/>
  <c r="Q748" i="54"/>
  <c r="Q747" i="54"/>
  <c r="Q746" i="54"/>
  <c r="Q745" i="54"/>
  <c r="Q744" i="54"/>
  <c r="Q743" i="54"/>
  <c r="Q742" i="54"/>
  <c r="Q741" i="54"/>
  <c r="Q740" i="54"/>
  <c r="Q739" i="54"/>
  <c r="Q738" i="54"/>
  <c r="Q737" i="54"/>
  <c r="Q736" i="54"/>
  <c r="Q735" i="54"/>
  <c r="Q734" i="54"/>
  <c r="Q733" i="54"/>
  <c r="Q732" i="54"/>
  <c r="Q731" i="54"/>
  <c r="Q730" i="54"/>
  <c r="Q729" i="54"/>
  <c r="Q728" i="54"/>
  <c r="Q727" i="54"/>
  <c r="Q726" i="54"/>
  <c r="Q725" i="54"/>
  <c r="Q724" i="54"/>
  <c r="Q723" i="54"/>
  <c r="Q722" i="54"/>
  <c r="Q721" i="54"/>
  <c r="Q720" i="54"/>
  <c r="Q719" i="54"/>
  <c r="Q718" i="54"/>
  <c r="Q717" i="54"/>
  <c r="Q716" i="54"/>
  <c r="Q715" i="54"/>
  <c r="Q714" i="54"/>
  <c r="Q713" i="54"/>
  <c r="Q712" i="54"/>
  <c r="Q711" i="54"/>
  <c r="Q710" i="54"/>
  <c r="Q709" i="54"/>
  <c r="Q708" i="54"/>
  <c r="Q707" i="54"/>
  <c r="Q706" i="54"/>
  <c r="Q705" i="54"/>
  <c r="Q704" i="54"/>
  <c r="Q703" i="54"/>
  <c r="Q702" i="54"/>
  <c r="Q701" i="54"/>
  <c r="Q700" i="54"/>
  <c r="Q699" i="54"/>
  <c r="Q698" i="54"/>
  <c r="Q697" i="54"/>
  <c r="Q696" i="54"/>
  <c r="Q695" i="54"/>
  <c r="Q694" i="54"/>
  <c r="Q693" i="54"/>
  <c r="Q692" i="54"/>
  <c r="Q691" i="54"/>
  <c r="Q690" i="54"/>
  <c r="Q689" i="54"/>
  <c r="Q688" i="54"/>
  <c r="Q687" i="54"/>
  <c r="Q686" i="54"/>
  <c r="Q685" i="54"/>
  <c r="Q684" i="54"/>
  <c r="Q683" i="54"/>
  <c r="Q682" i="54"/>
  <c r="Q681" i="54"/>
  <c r="Q680" i="54"/>
  <c r="Q679" i="54"/>
  <c r="Q678" i="54"/>
  <c r="Q677" i="54"/>
  <c r="Q676" i="54"/>
  <c r="Q675" i="54"/>
  <c r="Q674" i="54"/>
  <c r="Q673" i="54"/>
  <c r="J673" i="54"/>
  <c r="G673" i="54"/>
  <c r="Q672" i="54"/>
  <c r="B672" i="54"/>
  <c r="Q671" i="54"/>
  <c r="B671" i="54"/>
  <c r="Q670" i="54"/>
  <c r="B670" i="54"/>
  <c r="Q669" i="54"/>
  <c r="B669" i="54"/>
  <c r="Q668" i="54"/>
  <c r="B668" i="54"/>
  <c r="Q667" i="54"/>
  <c r="B667" i="54"/>
  <c r="Q666" i="54"/>
  <c r="B666" i="54"/>
  <c r="Q665" i="54"/>
  <c r="B665" i="54"/>
  <c r="Q664" i="54"/>
  <c r="B664" i="54"/>
  <c r="Q663" i="54"/>
  <c r="B663" i="54"/>
  <c r="Q662" i="54"/>
  <c r="B662" i="54"/>
  <c r="Q661" i="54"/>
  <c r="B661" i="54"/>
  <c r="Q660" i="54"/>
  <c r="B660" i="54"/>
  <c r="Q659" i="54"/>
  <c r="B659" i="54"/>
  <c r="Q658" i="54"/>
  <c r="B658" i="54"/>
  <c r="Q657" i="54"/>
  <c r="B657" i="54"/>
  <c r="Q656" i="54"/>
  <c r="B656" i="54"/>
  <c r="Q655" i="54"/>
  <c r="B655" i="54"/>
  <c r="Q654" i="54"/>
  <c r="B654" i="54"/>
  <c r="Q653" i="54"/>
  <c r="B653" i="54"/>
  <c r="Q652" i="54"/>
  <c r="B652" i="54"/>
  <c r="Q651" i="54"/>
  <c r="B651" i="54"/>
  <c r="Q650" i="54"/>
  <c r="B650" i="54"/>
  <c r="Q649" i="54"/>
  <c r="B649" i="54"/>
  <c r="Q648" i="54"/>
  <c r="B648" i="54"/>
  <c r="Q647" i="54"/>
  <c r="B647" i="54"/>
  <c r="Q646" i="54"/>
  <c r="B646" i="54"/>
  <c r="Q645" i="54"/>
  <c r="B645" i="54"/>
  <c r="Q644" i="54"/>
  <c r="B644" i="54"/>
  <c r="Q643" i="54"/>
  <c r="B643" i="54"/>
  <c r="Q642" i="54"/>
  <c r="B642" i="54"/>
  <c r="Q641" i="54"/>
  <c r="B641" i="54"/>
  <c r="Q640" i="54"/>
  <c r="B640" i="54"/>
  <c r="Q639" i="54"/>
  <c r="B639" i="54"/>
  <c r="Q638" i="54"/>
  <c r="B638" i="54"/>
  <c r="Q637" i="54"/>
  <c r="B637" i="54"/>
  <c r="Q636" i="54"/>
  <c r="B636" i="54"/>
  <c r="Q635" i="54"/>
  <c r="B635" i="54"/>
  <c r="Q634" i="54"/>
  <c r="B634" i="54"/>
  <c r="Q633" i="54"/>
  <c r="B633" i="54"/>
  <c r="Q632" i="54"/>
  <c r="B632" i="54"/>
  <c r="Q631" i="54"/>
  <c r="B631" i="54"/>
  <c r="Q630" i="54"/>
  <c r="B630" i="54"/>
  <c r="Q629" i="54"/>
  <c r="B629" i="54"/>
  <c r="Q628" i="54"/>
  <c r="B628" i="54"/>
  <c r="Q627" i="54"/>
  <c r="B627" i="54"/>
  <c r="Q626" i="54"/>
  <c r="B626" i="54"/>
  <c r="Q625" i="54"/>
  <c r="B625" i="54"/>
  <c r="Q624" i="54"/>
  <c r="B624" i="54"/>
  <c r="Q623" i="54"/>
  <c r="B623" i="54"/>
  <c r="Q622" i="54"/>
  <c r="B622" i="54"/>
  <c r="Q621" i="54"/>
  <c r="B621" i="54"/>
  <c r="Q620" i="54"/>
  <c r="B620" i="54"/>
  <c r="Q619" i="54"/>
  <c r="B619" i="54"/>
  <c r="Q618" i="54"/>
  <c r="B618" i="54"/>
  <c r="Q617" i="54"/>
  <c r="B617" i="54"/>
  <c r="Q616" i="54"/>
  <c r="B616" i="54"/>
  <c r="Q615" i="54"/>
  <c r="B615" i="54"/>
  <c r="Q614" i="54"/>
  <c r="B614" i="54"/>
  <c r="Q613" i="54"/>
  <c r="B613" i="54"/>
  <c r="Q612" i="54"/>
  <c r="B612" i="54"/>
  <c r="Q611" i="54"/>
  <c r="B611" i="54"/>
  <c r="Q610" i="54"/>
  <c r="B610" i="54"/>
  <c r="Q609" i="54"/>
  <c r="B609" i="54"/>
  <c r="Q608" i="54"/>
  <c r="B608" i="54"/>
  <c r="Q607" i="54"/>
  <c r="B607" i="54"/>
  <c r="Q606" i="54"/>
  <c r="B606" i="54"/>
  <c r="Q605" i="54"/>
  <c r="B605" i="54"/>
  <c r="Q604" i="54"/>
  <c r="B604" i="54"/>
  <c r="Q603" i="54"/>
  <c r="B603" i="54"/>
  <c r="Q602" i="54"/>
  <c r="B602" i="54"/>
  <c r="Q601" i="54"/>
  <c r="B601" i="54"/>
  <c r="Q600" i="54"/>
  <c r="B600" i="54"/>
  <c r="Q599" i="54"/>
  <c r="B599" i="54"/>
  <c r="Q598" i="54"/>
  <c r="B598" i="54"/>
  <c r="Q597" i="54"/>
  <c r="B597" i="54"/>
  <c r="Q596" i="54"/>
  <c r="B596" i="54"/>
  <c r="Q595" i="54"/>
  <c r="B595" i="54"/>
  <c r="Q594" i="54"/>
  <c r="B594" i="54"/>
  <c r="Q593" i="54"/>
  <c r="B593" i="54"/>
  <c r="Q592" i="54"/>
  <c r="B592" i="54"/>
  <c r="Q591" i="54"/>
  <c r="B591" i="54"/>
  <c r="Q590" i="54"/>
  <c r="G590" i="54"/>
  <c r="B590" i="54"/>
  <c r="Q589" i="54"/>
  <c r="J589" i="54"/>
  <c r="B589" i="54"/>
  <c r="Q588" i="54"/>
  <c r="J588" i="54"/>
  <c r="B588" i="54"/>
  <c r="Q587" i="54"/>
  <c r="B587" i="54"/>
  <c r="Q586" i="54"/>
  <c r="B586" i="54"/>
  <c r="Q585" i="54"/>
  <c r="B585" i="54"/>
  <c r="Q584" i="54"/>
  <c r="B584" i="54"/>
  <c r="Q583" i="54"/>
  <c r="B583" i="54"/>
  <c r="Q582" i="54"/>
  <c r="B582" i="54"/>
  <c r="Q581" i="54"/>
  <c r="B581" i="54"/>
  <c r="Q580" i="54"/>
  <c r="B580" i="54"/>
  <c r="Q579" i="54"/>
  <c r="B579" i="54"/>
  <c r="Q578" i="54"/>
  <c r="B578" i="54"/>
  <c r="Q577" i="54"/>
  <c r="B577" i="54"/>
  <c r="Q576" i="54"/>
  <c r="B576" i="54"/>
  <c r="Q575" i="54"/>
  <c r="B575" i="54"/>
  <c r="Q574" i="54"/>
  <c r="B574" i="54"/>
  <c r="Q573" i="54"/>
  <c r="B573" i="54"/>
  <c r="Q572" i="54"/>
  <c r="B572" i="54"/>
  <c r="Q571" i="54"/>
  <c r="B571" i="54"/>
  <c r="Q570" i="54"/>
  <c r="B570" i="54"/>
  <c r="Q569" i="54"/>
  <c r="B569" i="54"/>
  <c r="Q568" i="54"/>
  <c r="B568" i="54"/>
  <c r="Q567" i="54"/>
  <c r="B567" i="54"/>
  <c r="Q566" i="54"/>
  <c r="B566" i="54"/>
  <c r="Q565" i="54"/>
  <c r="B565" i="54"/>
  <c r="Q564" i="54"/>
  <c r="B564" i="54"/>
  <c r="Q563" i="54"/>
  <c r="B563" i="54"/>
  <c r="Q562" i="54"/>
  <c r="B562" i="54"/>
  <c r="Q561" i="54"/>
  <c r="B561" i="54"/>
  <c r="Q560" i="54"/>
  <c r="B560" i="54"/>
  <c r="Q559" i="54"/>
  <c r="B559" i="54"/>
  <c r="Q558" i="54"/>
  <c r="B558" i="54"/>
  <c r="Q557" i="54"/>
  <c r="B557" i="54"/>
  <c r="Q556" i="54"/>
  <c r="B556" i="54"/>
  <c r="Q555" i="54"/>
  <c r="B555" i="54"/>
  <c r="Q554" i="54"/>
  <c r="B554" i="54"/>
  <c r="Q553" i="54"/>
  <c r="B553" i="54"/>
  <c r="Q552" i="54"/>
  <c r="B552" i="54"/>
  <c r="Q551" i="54"/>
  <c r="B551" i="54"/>
  <c r="Q550" i="54"/>
  <c r="B550" i="54"/>
  <c r="Q549" i="54"/>
  <c r="B549" i="54"/>
  <c r="Q548" i="54"/>
  <c r="B548" i="54"/>
  <c r="Q547" i="54"/>
  <c r="B547" i="54"/>
  <c r="Q546" i="54"/>
  <c r="B546" i="54"/>
  <c r="Q545" i="54"/>
  <c r="B545" i="54"/>
  <c r="Q544" i="54"/>
  <c r="B544" i="54"/>
  <c r="Q543" i="54"/>
  <c r="B543" i="54"/>
  <c r="Q542" i="54"/>
  <c r="B542" i="54"/>
  <c r="Q541" i="54"/>
  <c r="B541" i="54"/>
  <c r="Q540" i="54"/>
  <c r="B540" i="54"/>
  <c r="Q539" i="54"/>
  <c r="B539" i="54"/>
  <c r="Q538" i="54"/>
  <c r="B538" i="54"/>
  <c r="Q537" i="54"/>
  <c r="B537" i="54"/>
  <c r="Q536" i="54"/>
  <c r="B536" i="54"/>
  <c r="Q535" i="54"/>
  <c r="B535" i="54"/>
  <c r="Q534" i="54"/>
  <c r="B534" i="54"/>
  <c r="Q533" i="54"/>
  <c r="B533" i="54"/>
  <c r="Q532" i="54"/>
  <c r="B532" i="54"/>
  <c r="Q531" i="54"/>
  <c r="B531" i="54"/>
  <c r="Q530" i="54"/>
  <c r="B530" i="54"/>
  <c r="Q529" i="54"/>
  <c r="B529" i="54"/>
  <c r="Q528" i="54"/>
  <c r="B528" i="54"/>
  <c r="Q527" i="54"/>
  <c r="B527" i="54"/>
  <c r="Q526" i="54"/>
  <c r="B526" i="54"/>
  <c r="Q525" i="54"/>
  <c r="B525" i="54"/>
  <c r="Q524" i="54"/>
  <c r="B524" i="54"/>
  <c r="Q523" i="54"/>
  <c r="B523" i="54"/>
  <c r="Q522" i="54"/>
  <c r="B522" i="54"/>
  <c r="Q521" i="54"/>
  <c r="B521" i="54"/>
  <c r="Q520" i="54"/>
  <c r="B520" i="54"/>
  <c r="Q519" i="54"/>
  <c r="B519" i="54"/>
  <c r="Q518" i="54"/>
  <c r="B518" i="54"/>
  <c r="Q517" i="54"/>
  <c r="B517" i="54"/>
  <c r="Q516" i="54"/>
  <c r="B516" i="54"/>
  <c r="Q515" i="54"/>
  <c r="B515" i="54"/>
  <c r="Q514" i="54"/>
  <c r="B514" i="54"/>
  <c r="Q513" i="54"/>
  <c r="B513" i="54"/>
  <c r="Q512" i="54"/>
  <c r="B512" i="54"/>
  <c r="Q511" i="54"/>
  <c r="B511" i="54"/>
  <c r="Q510" i="54"/>
  <c r="B510" i="54"/>
  <c r="Q509" i="54"/>
  <c r="B509" i="54"/>
  <c r="Q508" i="54"/>
  <c r="B508" i="54"/>
  <c r="Q507" i="54"/>
  <c r="B507" i="54"/>
  <c r="Q506" i="54"/>
  <c r="B506" i="54"/>
  <c r="Q505" i="54"/>
  <c r="B505" i="54"/>
  <c r="Q504" i="54"/>
  <c r="B504" i="54"/>
  <c r="Q503" i="54"/>
  <c r="B503" i="54"/>
  <c r="Q502" i="54"/>
  <c r="B502" i="54"/>
  <c r="Q501" i="54"/>
  <c r="B501" i="54"/>
  <c r="Q500" i="54"/>
  <c r="B500" i="54"/>
  <c r="Q499" i="54"/>
  <c r="B499" i="54"/>
  <c r="Q498" i="54"/>
  <c r="B498" i="54"/>
  <c r="Q497" i="54"/>
  <c r="B497" i="54"/>
  <c r="Q496" i="54"/>
  <c r="B496" i="54"/>
  <c r="Q495" i="54"/>
  <c r="B495" i="54"/>
  <c r="Q494" i="54"/>
  <c r="B494" i="54"/>
  <c r="Q493" i="54"/>
  <c r="B493" i="54"/>
  <c r="Q492" i="54"/>
  <c r="B492" i="54"/>
  <c r="Q491" i="54"/>
  <c r="B491" i="54"/>
  <c r="Q490" i="54"/>
  <c r="B490" i="54"/>
  <c r="Q489" i="54"/>
  <c r="B489" i="54"/>
  <c r="Q488" i="54"/>
  <c r="B488" i="54"/>
  <c r="Q487" i="54"/>
  <c r="B487" i="54"/>
  <c r="Q486" i="54"/>
  <c r="B486" i="54"/>
  <c r="Q485" i="54"/>
  <c r="B485" i="54"/>
  <c r="Q484" i="54"/>
  <c r="B484" i="54"/>
  <c r="Q483" i="54"/>
  <c r="B483" i="54"/>
  <c r="Q482" i="54"/>
  <c r="B482" i="54"/>
  <c r="Q481" i="54"/>
  <c r="B481" i="54"/>
  <c r="Q480" i="54"/>
  <c r="B480" i="54"/>
  <c r="Q479" i="54"/>
  <c r="B479" i="54"/>
  <c r="Q478" i="54"/>
  <c r="B478" i="54"/>
  <c r="Q477" i="54"/>
  <c r="B477" i="54"/>
  <c r="Q476" i="54"/>
  <c r="B476" i="54"/>
  <c r="Q475" i="54"/>
  <c r="B475" i="54"/>
  <c r="Q474" i="54"/>
  <c r="B474" i="54"/>
  <c r="Q473" i="54"/>
  <c r="B473" i="54"/>
  <c r="Q472" i="54"/>
  <c r="B472" i="54"/>
  <c r="Q471" i="54"/>
  <c r="B471" i="54"/>
  <c r="Q470" i="54"/>
  <c r="B470" i="54"/>
  <c r="Q469" i="54"/>
  <c r="B469" i="54"/>
  <c r="Q468" i="54"/>
  <c r="B468" i="54"/>
  <c r="Q467" i="54"/>
  <c r="B467" i="54"/>
  <c r="Q466" i="54"/>
  <c r="B466" i="54"/>
  <c r="Q465" i="54"/>
  <c r="B465" i="54"/>
  <c r="Q464" i="54"/>
  <c r="B464" i="54"/>
  <c r="Q463" i="54"/>
  <c r="B463" i="54"/>
  <c r="Q462" i="54"/>
  <c r="B462" i="54"/>
  <c r="Q461" i="54"/>
  <c r="B461" i="54"/>
  <c r="Q460" i="54"/>
  <c r="B460" i="54"/>
  <c r="Q459" i="54"/>
  <c r="B459" i="54"/>
  <c r="Q458" i="54"/>
  <c r="B458" i="54"/>
  <c r="Q457" i="54"/>
  <c r="B457" i="54"/>
  <c r="Q456" i="54"/>
  <c r="B456" i="54"/>
  <c r="Q455" i="54"/>
  <c r="B455" i="54"/>
  <c r="Q454" i="54"/>
  <c r="B454" i="54"/>
  <c r="Q453" i="54"/>
  <c r="B453" i="54"/>
  <c r="Q452" i="54"/>
  <c r="B452" i="54"/>
  <c r="Q451" i="54"/>
  <c r="B451" i="54"/>
  <c r="Q450" i="54"/>
  <c r="B450" i="54"/>
  <c r="Q449" i="54"/>
  <c r="B449" i="54"/>
  <c r="Q448" i="54"/>
  <c r="B448" i="54"/>
  <c r="Q447" i="54"/>
  <c r="B447" i="54"/>
  <c r="Q446" i="54"/>
  <c r="B446" i="54"/>
  <c r="Q445" i="54"/>
  <c r="B445" i="54"/>
  <c r="Q444" i="54"/>
  <c r="B444" i="54"/>
  <c r="Q443" i="54"/>
  <c r="B443" i="54"/>
  <c r="Q442" i="54"/>
  <c r="B442" i="54"/>
  <c r="Q441" i="54"/>
  <c r="B441" i="54"/>
  <c r="Q440" i="54"/>
  <c r="B440" i="54"/>
  <c r="Q439" i="54"/>
  <c r="B439" i="54"/>
  <c r="Q438" i="54"/>
  <c r="B438" i="54"/>
  <c r="Q437" i="54"/>
  <c r="B437" i="54"/>
  <c r="Q436" i="54"/>
  <c r="B436" i="54"/>
  <c r="Q435" i="54"/>
  <c r="B435" i="54"/>
  <c r="Q434" i="54"/>
  <c r="B434" i="54"/>
  <c r="Q433" i="54"/>
  <c r="B433" i="54"/>
  <c r="Q432" i="54"/>
  <c r="B432" i="54"/>
  <c r="Q431" i="54"/>
  <c r="B431" i="54"/>
  <c r="Q430" i="54"/>
  <c r="B430" i="54"/>
  <c r="Q429" i="54"/>
  <c r="B429" i="54"/>
  <c r="Q428" i="54"/>
  <c r="B428" i="54"/>
  <c r="Q427" i="54"/>
  <c r="B427" i="54"/>
  <c r="Q426" i="54"/>
  <c r="B426" i="54"/>
  <c r="Q425" i="54"/>
  <c r="B425" i="54"/>
  <c r="Q424" i="54"/>
  <c r="B424" i="54"/>
  <c r="Q423" i="54"/>
  <c r="B423" i="54"/>
  <c r="Q422" i="54"/>
  <c r="B422" i="54"/>
  <c r="Q421" i="54"/>
  <c r="B421" i="54"/>
  <c r="Q420" i="54"/>
  <c r="B420" i="54"/>
  <c r="Q419" i="54"/>
  <c r="B419" i="54"/>
  <c r="Q418" i="54"/>
  <c r="B418" i="54"/>
  <c r="Q417" i="54"/>
  <c r="B417" i="54"/>
  <c r="Q416" i="54"/>
  <c r="B416" i="54"/>
  <c r="Q415" i="54"/>
  <c r="B415" i="54"/>
  <c r="Q414" i="54"/>
  <c r="B414" i="54"/>
  <c r="Q413" i="54"/>
  <c r="B413" i="54"/>
  <c r="Q412" i="54"/>
  <c r="B412" i="54"/>
  <c r="Q411" i="54"/>
  <c r="B411" i="54"/>
  <c r="Q410" i="54"/>
  <c r="B410" i="54"/>
  <c r="Q409" i="54"/>
  <c r="B409" i="54"/>
  <c r="Q408" i="54"/>
  <c r="B408" i="54"/>
  <c r="Q407" i="54"/>
  <c r="B407" i="54"/>
  <c r="Q406" i="54"/>
  <c r="B406" i="54"/>
  <c r="Q405" i="54"/>
  <c r="B405" i="54"/>
  <c r="Q404" i="54"/>
  <c r="B404" i="54"/>
  <c r="Q403" i="54"/>
  <c r="B403" i="54"/>
  <c r="Q402" i="54"/>
  <c r="B402" i="54"/>
  <c r="Q401" i="54"/>
  <c r="B401" i="54"/>
  <c r="Q400" i="54"/>
  <c r="B400" i="54"/>
  <c r="Q399" i="54"/>
  <c r="B399" i="54"/>
  <c r="Q398" i="54"/>
  <c r="B398" i="54"/>
  <c r="Q397" i="54"/>
  <c r="B397" i="54"/>
  <c r="Q396" i="54"/>
  <c r="B396" i="54"/>
  <c r="Q395" i="54"/>
  <c r="B395" i="54"/>
  <c r="Q394" i="54"/>
  <c r="B394" i="54"/>
  <c r="Q393" i="54"/>
  <c r="B393" i="54"/>
  <c r="Q392" i="54"/>
  <c r="B392" i="54"/>
  <c r="Q391" i="54"/>
  <c r="B391" i="54"/>
  <c r="Q390" i="54"/>
  <c r="B390" i="54"/>
  <c r="Q389" i="54"/>
  <c r="B389" i="54"/>
  <c r="Q388" i="54"/>
  <c r="B388" i="54"/>
  <c r="Q387" i="54"/>
  <c r="B387" i="54"/>
  <c r="Q386" i="54"/>
  <c r="B386" i="54"/>
  <c r="Q385" i="54"/>
  <c r="B385" i="54"/>
  <c r="Q384" i="54"/>
  <c r="B384" i="54"/>
  <c r="Q383" i="54"/>
  <c r="B383" i="54"/>
  <c r="Q382" i="54"/>
  <c r="B382" i="54"/>
  <c r="Q381" i="54"/>
  <c r="B381" i="54"/>
  <c r="Q380" i="54"/>
  <c r="B380" i="54"/>
  <c r="Q379" i="54"/>
  <c r="B379" i="54"/>
  <c r="Q378" i="54"/>
  <c r="B378" i="54"/>
  <c r="Q377" i="54"/>
  <c r="B377" i="54"/>
  <c r="Q376" i="54"/>
  <c r="B376" i="54"/>
  <c r="Q375" i="54"/>
  <c r="B375" i="54"/>
  <c r="Q374" i="54"/>
  <c r="B374" i="54"/>
  <c r="Q373" i="54"/>
  <c r="B373" i="54"/>
  <c r="Q372" i="54"/>
  <c r="B372" i="54"/>
  <c r="Q371" i="54"/>
  <c r="B371" i="54"/>
  <c r="Q370" i="54"/>
  <c r="B370" i="54"/>
  <c r="Q369" i="54"/>
  <c r="B369" i="54"/>
  <c r="Q368" i="54"/>
  <c r="B368" i="54"/>
  <c r="Q367" i="54"/>
  <c r="B367" i="54"/>
  <c r="Q366" i="54"/>
  <c r="B366" i="54"/>
  <c r="Q365" i="54"/>
  <c r="B365" i="54"/>
  <c r="Q364" i="54"/>
  <c r="B364" i="54"/>
  <c r="Q363" i="54"/>
  <c r="B363" i="54"/>
  <c r="Q362" i="54"/>
  <c r="B362" i="54"/>
  <c r="Q361" i="54"/>
  <c r="B361" i="54"/>
  <c r="Q360" i="54"/>
  <c r="B360" i="54"/>
  <c r="Q359" i="54"/>
  <c r="B359" i="54"/>
  <c r="Q358" i="54"/>
  <c r="B358" i="54"/>
  <c r="Q357" i="54"/>
  <c r="B357" i="54"/>
  <c r="Q356" i="54"/>
  <c r="B356" i="54"/>
  <c r="Q355" i="54"/>
  <c r="B355" i="54"/>
  <c r="Q354" i="54"/>
  <c r="B354" i="54"/>
  <c r="Q353" i="54"/>
  <c r="B353" i="54"/>
  <c r="Q352" i="54"/>
  <c r="B352" i="54"/>
  <c r="Q351" i="54"/>
  <c r="B351" i="54"/>
  <c r="Q350" i="54"/>
  <c r="B350" i="54"/>
  <c r="Q349" i="54"/>
  <c r="B349" i="54"/>
  <c r="Q348" i="54"/>
  <c r="B348" i="54"/>
  <c r="Q347" i="54"/>
  <c r="B347" i="54"/>
  <c r="Q346" i="54"/>
  <c r="B346" i="54"/>
  <c r="Q345" i="54"/>
  <c r="B345" i="54"/>
  <c r="Q344" i="54"/>
  <c r="B344" i="54"/>
  <c r="Q343" i="54"/>
  <c r="B343" i="54"/>
  <c r="Q342" i="54"/>
  <c r="B342" i="54"/>
  <c r="Q341" i="54"/>
  <c r="B341" i="54"/>
  <c r="Q340" i="54"/>
  <c r="B340" i="54"/>
  <c r="Q339" i="54"/>
  <c r="B339" i="54"/>
  <c r="Q338" i="54"/>
  <c r="B338" i="54"/>
  <c r="Q337" i="54"/>
  <c r="B337" i="54"/>
  <c r="Q336" i="54"/>
  <c r="B336" i="54"/>
  <c r="Q335" i="54"/>
  <c r="B335" i="54"/>
  <c r="Q334" i="54"/>
  <c r="B334" i="54"/>
  <c r="Q333" i="54"/>
  <c r="B333" i="54"/>
  <c r="Q332" i="54"/>
  <c r="B332" i="54"/>
  <c r="Q331" i="54"/>
  <c r="B331" i="54"/>
  <c r="Q330" i="54"/>
  <c r="B330" i="54"/>
  <c r="Q329" i="54"/>
  <c r="B329" i="54"/>
  <c r="Q328" i="54"/>
  <c r="B328" i="54"/>
  <c r="Q327" i="54"/>
  <c r="B327" i="54"/>
  <c r="Q326" i="54"/>
  <c r="B326" i="54"/>
  <c r="Q325" i="54"/>
  <c r="B325" i="54"/>
  <c r="Q324" i="54"/>
  <c r="B324" i="54"/>
  <c r="Q323" i="54"/>
  <c r="B323" i="54"/>
  <c r="Q322" i="54"/>
  <c r="B322" i="54"/>
  <c r="Q321" i="54"/>
  <c r="B321" i="54"/>
  <c r="Q320" i="54"/>
  <c r="B320" i="54"/>
  <c r="Q319" i="54"/>
  <c r="B319" i="54"/>
  <c r="Q318" i="54"/>
  <c r="B318" i="54"/>
  <c r="Q317" i="54"/>
  <c r="B317" i="54"/>
  <c r="Q316" i="54"/>
  <c r="B316" i="54"/>
  <c r="Q315" i="54"/>
  <c r="B315" i="54"/>
  <c r="Q314" i="54"/>
  <c r="B314" i="54"/>
  <c r="B313" i="54"/>
  <c r="Q312" i="54"/>
  <c r="B312" i="54"/>
  <c r="Q311" i="54"/>
  <c r="B311" i="54"/>
  <c r="Q310" i="54"/>
  <c r="B310" i="54"/>
  <c r="Q309" i="54"/>
  <c r="B309" i="54"/>
  <c r="Q308" i="54"/>
  <c r="B308" i="54"/>
  <c r="Q307" i="54"/>
  <c r="B307" i="54"/>
  <c r="Q306" i="54"/>
  <c r="B306" i="54"/>
  <c r="Q305" i="54"/>
  <c r="B305" i="54"/>
  <c r="Q304" i="54"/>
  <c r="B304" i="54"/>
  <c r="Q303" i="54"/>
  <c r="B303" i="54"/>
  <c r="Q302" i="54"/>
  <c r="B302" i="54"/>
  <c r="Q301" i="54"/>
  <c r="B301" i="54"/>
  <c r="Q300" i="54"/>
  <c r="B300" i="54"/>
  <c r="Q299" i="54"/>
  <c r="B299" i="54"/>
  <c r="Q298" i="54"/>
  <c r="B298" i="54"/>
  <c r="Q297" i="54"/>
  <c r="G297" i="54"/>
  <c r="B297" i="54"/>
  <c r="Q296" i="54"/>
  <c r="B296" i="54"/>
  <c r="Q295" i="54"/>
  <c r="B295" i="54"/>
  <c r="Q294" i="54"/>
  <c r="B294" i="54"/>
  <c r="Q293" i="54"/>
  <c r="B293" i="54"/>
  <c r="Q292" i="54"/>
  <c r="B292" i="54"/>
  <c r="Q291" i="54"/>
  <c r="B291" i="54"/>
  <c r="Q290" i="54"/>
  <c r="B290" i="54"/>
  <c r="Q289" i="54"/>
  <c r="B289" i="54"/>
  <c r="Q288" i="54"/>
  <c r="B288" i="54"/>
  <c r="Q287" i="54"/>
  <c r="B287" i="54"/>
  <c r="Q286" i="54"/>
  <c r="B286" i="54"/>
  <c r="Q285" i="54"/>
  <c r="B285" i="54"/>
  <c r="Q284" i="54"/>
  <c r="B284" i="54"/>
  <c r="Q283" i="54"/>
  <c r="B283" i="54"/>
  <c r="Q282" i="54"/>
  <c r="B282" i="54"/>
  <c r="Q281" i="54"/>
  <c r="B281" i="54"/>
  <c r="Q280" i="54"/>
  <c r="B280" i="54"/>
  <c r="Q279" i="54"/>
  <c r="B279" i="54"/>
  <c r="Q278" i="54"/>
  <c r="B278" i="54"/>
  <c r="Q277" i="54"/>
  <c r="B277" i="54"/>
  <c r="Q276" i="54"/>
  <c r="B276" i="54"/>
  <c r="Q275" i="54"/>
  <c r="B275" i="54"/>
  <c r="Q274" i="54"/>
  <c r="B274" i="54"/>
  <c r="Q273" i="54"/>
  <c r="B273" i="54"/>
  <c r="Q272" i="54"/>
  <c r="B272" i="54"/>
  <c r="Q271" i="54"/>
  <c r="B271" i="54"/>
  <c r="Q270" i="54"/>
  <c r="B270" i="54"/>
  <c r="Q269" i="54"/>
  <c r="B269" i="54"/>
  <c r="Q268" i="54"/>
  <c r="B268" i="54"/>
  <c r="Q267" i="54"/>
  <c r="B267" i="54"/>
  <c r="Q266" i="54"/>
  <c r="B266" i="54"/>
  <c r="Q265" i="54"/>
  <c r="B265" i="54"/>
  <c r="Q264" i="54"/>
  <c r="B264" i="54"/>
  <c r="Q263" i="54"/>
  <c r="B263" i="54"/>
  <c r="Q262" i="54"/>
  <c r="B262" i="54"/>
  <c r="Q261" i="54"/>
  <c r="B261" i="54"/>
  <c r="Q260" i="54"/>
  <c r="B260" i="54"/>
  <c r="Q259" i="54"/>
  <c r="B259" i="54"/>
  <c r="Q258" i="54"/>
  <c r="B258" i="54"/>
  <c r="Q257" i="54"/>
  <c r="B257" i="54"/>
  <c r="Q256" i="54"/>
  <c r="B256" i="54"/>
  <c r="Q255" i="54"/>
  <c r="B255" i="54"/>
  <c r="Q254" i="54"/>
  <c r="B254" i="54"/>
  <c r="Q253" i="54"/>
  <c r="B253" i="54"/>
  <c r="Q252" i="54"/>
  <c r="G252" i="54"/>
  <c r="B252" i="54"/>
  <c r="Q251" i="54"/>
  <c r="B251" i="54"/>
  <c r="Q250" i="54"/>
  <c r="B250" i="54"/>
  <c r="Q249" i="54"/>
  <c r="B249" i="54"/>
  <c r="Q248" i="54"/>
  <c r="B248" i="54"/>
  <c r="Q247" i="54"/>
  <c r="B247" i="54"/>
  <c r="Q246" i="54"/>
  <c r="B246" i="54"/>
  <c r="Q245" i="54"/>
  <c r="B245" i="54"/>
  <c r="Q244" i="54"/>
  <c r="B244" i="54"/>
  <c r="Q243" i="54"/>
  <c r="B243" i="54"/>
  <c r="Q242" i="54"/>
  <c r="B242" i="54"/>
  <c r="Q241" i="54"/>
  <c r="B241" i="54"/>
  <c r="Q240" i="54"/>
  <c r="B240" i="54"/>
  <c r="Q239" i="54"/>
  <c r="B239" i="54"/>
  <c r="Q238" i="54"/>
  <c r="B238" i="54"/>
  <c r="Q237" i="54"/>
  <c r="B237" i="54"/>
  <c r="Q236" i="54"/>
  <c r="B236" i="54"/>
  <c r="Q235" i="54"/>
  <c r="B235" i="54"/>
  <c r="Q234" i="54"/>
  <c r="B234" i="54"/>
  <c r="Q233" i="54"/>
  <c r="B233" i="54"/>
  <c r="Q232" i="54"/>
  <c r="B232" i="54"/>
  <c r="Q231" i="54"/>
  <c r="B231" i="54"/>
  <c r="Q230" i="54"/>
  <c r="B230" i="54"/>
  <c r="Q229" i="54"/>
  <c r="B229" i="54"/>
  <c r="Q228" i="54"/>
  <c r="B228" i="54"/>
  <c r="Q227" i="54"/>
  <c r="B227" i="54"/>
  <c r="Q226" i="54"/>
  <c r="B226" i="54"/>
  <c r="Q225" i="54"/>
  <c r="B225" i="54"/>
  <c r="Q224" i="54"/>
  <c r="B224" i="54"/>
  <c r="Q223" i="54"/>
  <c r="B223" i="54"/>
  <c r="Q222" i="54"/>
  <c r="B222" i="54"/>
  <c r="Q221" i="54"/>
  <c r="B221" i="54"/>
  <c r="Q220" i="54"/>
  <c r="B220" i="54"/>
  <c r="Q219" i="54"/>
  <c r="B219" i="54"/>
  <c r="Q218" i="54"/>
  <c r="B218" i="54"/>
  <c r="Q217" i="54"/>
  <c r="B217" i="54"/>
  <c r="Q216" i="54"/>
  <c r="B216" i="54"/>
  <c r="Q215" i="54"/>
  <c r="B215" i="54"/>
  <c r="Q214" i="54"/>
  <c r="B214" i="54"/>
  <c r="Q213" i="54"/>
  <c r="B213" i="54"/>
  <c r="Q212" i="54"/>
  <c r="B212" i="54"/>
  <c r="Q211" i="54"/>
  <c r="B211" i="54"/>
  <c r="Q210" i="54"/>
  <c r="B210" i="54"/>
  <c r="Q209" i="54"/>
  <c r="B209" i="54"/>
  <c r="Q208" i="54"/>
  <c r="G208" i="54"/>
  <c r="B208" i="54"/>
  <c r="Q207" i="54"/>
  <c r="B207" i="54"/>
  <c r="Q206" i="54"/>
  <c r="B206" i="54"/>
  <c r="Q205" i="54"/>
  <c r="B205" i="54"/>
  <c r="Q204" i="54"/>
  <c r="B204" i="54"/>
  <c r="Q203" i="54"/>
  <c r="B203" i="54"/>
  <c r="Q202" i="54"/>
  <c r="B202" i="54"/>
  <c r="Q201" i="54"/>
  <c r="B201" i="54"/>
  <c r="Q200" i="54"/>
  <c r="B200" i="54"/>
  <c r="Q199" i="54"/>
  <c r="B199" i="54"/>
  <c r="Q198" i="54"/>
  <c r="B198" i="54"/>
  <c r="Q197" i="54"/>
  <c r="B197" i="54"/>
  <c r="Q196" i="54"/>
  <c r="B196" i="54"/>
  <c r="Q195" i="54"/>
  <c r="B195" i="54"/>
  <c r="Q194" i="54"/>
  <c r="B194" i="54"/>
  <c r="Q193" i="54"/>
  <c r="B193" i="54"/>
  <c r="Q192" i="54"/>
  <c r="B192" i="54"/>
  <c r="Q191" i="54"/>
  <c r="B191" i="54"/>
  <c r="Q190" i="54"/>
  <c r="B190" i="54"/>
  <c r="Q189" i="54"/>
  <c r="B189" i="54"/>
  <c r="Q188" i="54"/>
  <c r="B188" i="54"/>
  <c r="Q187" i="54"/>
  <c r="B187" i="54"/>
  <c r="Q186" i="54"/>
  <c r="B186" i="54"/>
  <c r="Q185" i="54"/>
  <c r="B185" i="54"/>
  <c r="Q184" i="54"/>
  <c r="B184" i="54"/>
  <c r="Q183" i="54"/>
  <c r="B183" i="54"/>
  <c r="Q182" i="54"/>
  <c r="B182" i="54"/>
  <c r="Q181" i="54"/>
  <c r="B181" i="54"/>
  <c r="Q180" i="54"/>
  <c r="B180" i="54"/>
  <c r="Q179" i="54"/>
  <c r="B179" i="54"/>
  <c r="Q178" i="54"/>
  <c r="B178" i="54"/>
  <c r="Q177" i="54"/>
  <c r="B177" i="54"/>
  <c r="Q176" i="54"/>
  <c r="B176" i="54"/>
  <c r="Q175" i="54"/>
  <c r="B175" i="54"/>
  <c r="Q174" i="54"/>
  <c r="B174" i="54"/>
  <c r="Q173" i="54"/>
  <c r="B173" i="54"/>
  <c r="Q172" i="54"/>
  <c r="B172" i="54"/>
  <c r="Q171" i="54"/>
  <c r="B171" i="54"/>
  <c r="Q170" i="54"/>
  <c r="B170" i="54"/>
  <c r="Q169" i="54"/>
  <c r="B169" i="54"/>
  <c r="Q168" i="54"/>
  <c r="B168" i="54"/>
  <c r="Q167" i="54"/>
  <c r="B167" i="54"/>
  <c r="Q166" i="54"/>
  <c r="B166" i="54"/>
  <c r="Q165" i="54"/>
  <c r="B165" i="54"/>
  <c r="Q164" i="54"/>
  <c r="B164" i="54"/>
  <c r="Q163" i="54"/>
  <c r="B163" i="54"/>
  <c r="Q162" i="54"/>
  <c r="B162" i="54"/>
  <c r="Q161" i="54"/>
  <c r="B161" i="54"/>
  <c r="Q160" i="54"/>
  <c r="B160" i="54"/>
  <c r="Q159" i="54"/>
  <c r="B159" i="54"/>
  <c r="Q158" i="54"/>
  <c r="B158" i="54"/>
  <c r="Q157" i="54"/>
  <c r="B157" i="54"/>
  <c r="Q156" i="54"/>
  <c r="B156" i="54"/>
  <c r="Q155" i="54"/>
  <c r="B155" i="54"/>
  <c r="Q154" i="54"/>
  <c r="B154" i="54"/>
  <c r="Q153" i="54"/>
  <c r="B153" i="54"/>
  <c r="Q152" i="54"/>
  <c r="B152" i="54"/>
  <c r="Q151" i="54"/>
  <c r="B151" i="54"/>
  <c r="Q150" i="54"/>
  <c r="B150" i="54"/>
  <c r="Q149" i="54"/>
  <c r="B149" i="54"/>
  <c r="Q148" i="54"/>
  <c r="B148" i="54"/>
  <c r="Q147" i="54"/>
  <c r="B147" i="54"/>
  <c r="Q146" i="54"/>
  <c r="B146" i="54"/>
  <c r="Q145" i="54"/>
  <c r="B145" i="54"/>
  <c r="Q144" i="54"/>
  <c r="B144" i="54"/>
  <c r="Q143" i="54"/>
  <c r="B143" i="54"/>
  <c r="Q142" i="54"/>
  <c r="B142" i="54"/>
  <c r="Q141" i="54"/>
  <c r="B141" i="54"/>
  <c r="Q140" i="54"/>
  <c r="B140" i="54"/>
  <c r="Q139" i="54"/>
  <c r="B139" i="54"/>
  <c r="Q138" i="54"/>
  <c r="B138" i="54"/>
  <c r="Q137" i="54"/>
  <c r="B137" i="54"/>
  <c r="Q136" i="54"/>
  <c r="B136" i="54"/>
  <c r="Q135" i="54"/>
  <c r="B135" i="54"/>
  <c r="Q134" i="54"/>
  <c r="B134" i="54"/>
  <c r="Q133" i="54"/>
  <c r="B133" i="54"/>
  <c r="Q132" i="54"/>
  <c r="B132" i="54"/>
  <c r="Q131" i="54"/>
  <c r="B131" i="54"/>
  <c r="Q130" i="54"/>
  <c r="B130" i="54"/>
  <c r="Q129" i="54"/>
  <c r="B129" i="54"/>
  <c r="Q128" i="54"/>
  <c r="B128" i="54"/>
  <c r="Q127" i="54"/>
  <c r="B127" i="54"/>
  <c r="Q126" i="54"/>
  <c r="B126" i="54"/>
  <c r="Q125" i="54"/>
  <c r="B125" i="54"/>
  <c r="Q124" i="54"/>
  <c r="B124" i="54"/>
  <c r="Q123" i="54"/>
  <c r="B123" i="54"/>
  <c r="Q122" i="54"/>
  <c r="B122" i="54"/>
  <c r="Q121" i="54"/>
  <c r="B121" i="54"/>
  <c r="Q120" i="54"/>
  <c r="B120" i="54"/>
  <c r="Q119" i="54"/>
  <c r="B119" i="54"/>
  <c r="Q118" i="54"/>
  <c r="B118" i="54"/>
  <c r="Q117" i="54"/>
  <c r="B117" i="54"/>
  <c r="Q116" i="54"/>
  <c r="B116" i="54"/>
  <c r="Q115" i="54"/>
  <c r="B115" i="54"/>
  <c r="Q114" i="54"/>
  <c r="B114" i="54"/>
  <c r="Q113" i="54"/>
  <c r="B113" i="54"/>
  <c r="Q112" i="54"/>
  <c r="B112" i="54"/>
  <c r="Q111" i="54"/>
  <c r="B111" i="54"/>
  <c r="Q110" i="54"/>
  <c r="B110" i="54"/>
  <c r="Q109" i="54"/>
  <c r="B109" i="54"/>
  <c r="Q108" i="54"/>
  <c r="B108" i="54"/>
  <c r="Q107" i="54"/>
  <c r="B107" i="54"/>
  <c r="Q106" i="54"/>
  <c r="B106" i="54"/>
  <c r="Q105" i="54"/>
  <c r="B105" i="54"/>
  <c r="Q104" i="54"/>
  <c r="B104" i="54"/>
  <c r="Q103" i="54"/>
  <c r="B103" i="54"/>
  <c r="Q102" i="54"/>
  <c r="B102" i="54"/>
  <c r="Q101" i="54"/>
  <c r="B101" i="54"/>
  <c r="Q100" i="54"/>
  <c r="B100" i="54"/>
  <c r="Q99" i="54"/>
  <c r="B99" i="54"/>
  <c r="Q98" i="54"/>
  <c r="B98" i="54"/>
  <c r="Q97" i="54"/>
  <c r="B97" i="54"/>
  <c r="Q96" i="54"/>
  <c r="B96" i="54"/>
  <c r="Q95" i="54"/>
  <c r="B95" i="54"/>
  <c r="Q94" i="54"/>
  <c r="B94" i="54"/>
  <c r="Q93" i="54"/>
  <c r="B93" i="54"/>
  <c r="Q92" i="54"/>
  <c r="B92" i="54"/>
  <c r="Q91" i="54"/>
  <c r="B91" i="54"/>
  <c r="Q90" i="54"/>
  <c r="B90" i="54"/>
  <c r="Q89" i="54"/>
  <c r="B89" i="54"/>
  <c r="Q88" i="54"/>
  <c r="B88" i="54"/>
  <c r="Q87" i="54"/>
  <c r="B87" i="54"/>
  <c r="Q86" i="54"/>
  <c r="B86" i="54"/>
  <c r="Q85" i="54"/>
  <c r="B85" i="54"/>
  <c r="Q84" i="54"/>
  <c r="B84" i="54"/>
  <c r="Q83" i="54"/>
  <c r="B83" i="54"/>
  <c r="Q82" i="54"/>
  <c r="B82" i="54"/>
  <c r="Q81" i="54"/>
  <c r="B81" i="54"/>
  <c r="Q80" i="54"/>
  <c r="B80" i="54"/>
  <c r="Q79" i="54"/>
  <c r="B79" i="54"/>
  <c r="Q78" i="54"/>
  <c r="B78" i="54"/>
  <c r="Q77" i="54"/>
  <c r="B77" i="54"/>
  <c r="Q76" i="54"/>
  <c r="B76" i="54"/>
  <c r="Q75" i="54"/>
  <c r="B75" i="54"/>
  <c r="Q74" i="54"/>
  <c r="B74" i="54"/>
  <c r="Q73" i="54"/>
  <c r="B73" i="54"/>
  <c r="Q72" i="54"/>
  <c r="B72" i="54"/>
  <c r="Q71" i="54"/>
  <c r="B71" i="54"/>
  <c r="Q70" i="54"/>
  <c r="B70" i="54"/>
  <c r="Q69" i="54"/>
  <c r="B69" i="54"/>
  <c r="Q68" i="54"/>
  <c r="B68" i="54"/>
  <c r="Q67" i="54"/>
  <c r="B67" i="54"/>
  <c r="Q66" i="54"/>
  <c r="B66" i="54"/>
  <c r="Q65" i="54"/>
  <c r="B65" i="54"/>
  <c r="Q64" i="54"/>
  <c r="B64" i="54"/>
  <c r="Q63" i="54"/>
  <c r="B63" i="54"/>
  <c r="Q62" i="54"/>
  <c r="B62" i="54"/>
  <c r="Q61" i="54"/>
  <c r="B61" i="54"/>
  <c r="Q60" i="54"/>
  <c r="B60" i="54"/>
  <c r="Q59" i="54"/>
  <c r="B59" i="54"/>
  <c r="Q58" i="54"/>
  <c r="B58" i="54"/>
  <c r="Q57" i="54"/>
  <c r="B57" i="54"/>
  <c r="Q56" i="54"/>
  <c r="B56" i="54"/>
  <c r="Q55" i="54"/>
  <c r="B55" i="54"/>
  <c r="Q54" i="54"/>
  <c r="B54" i="54"/>
  <c r="Q53" i="54"/>
  <c r="B53" i="54"/>
  <c r="Q52" i="54"/>
  <c r="B52" i="54"/>
  <c r="Q51" i="54"/>
  <c r="B51" i="54"/>
  <c r="Q50" i="54"/>
  <c r="B50" i="54"/>
  <c r="Q49" i="54"/>
  <c r="B49" i="54"/>
  <c r="Q48" i="54"/>
  <c r="B48" i="54"/>
  <c r="Q47" i="54"/>
  <c r="B47" i="54"/>
  <c r="Q46" i="54"/>
  <c r="B46" i="54"/>
  <c r="Q45" i="54"/>
  <c r="B45" i="54"/>
  <c r="Q44" i="54"/>
  <c r="B44" i="54"/>
  <c r="Q43" i="54"/>
  <c r="B43" i="54"/>
  <c r="Q42" i="54"/>
  <c r="B42" i="54"/>
  <c r="Q41" i="54"/>
  <c r="B41" i="54"/>
  <c r="Q40" i="54"/>
  <c r="B40" i="54"/>
  <c r="Q39" i="54"/>
  <c r="B39" i="54"/>
  <c r="Q38" i="54"/>
  <c r="B38" i="54"/>
  <c r="Q37" i="54"/>
  <c r="B37" i="54"/>
  <c r="Q36" i="54"/>
  <c r="B36" i="54"/>
  <c r="Q35" i="54"/>
  <c r="B35" i="54"/>
  <c r="Q34" i="54"/>
  <c r="B34" i="54"/>
  <c r="Q33" i="54"/>
  <c r="B33" i="54"/>
  <c r="Q32" i="54"/>
  <c r="B32" i="54"/>
  <c r="Q31" i="54"/>
  <c r="B31" i="54"/>
  <c r="Q30" i="54"/>
  <c r="B30" i="54"/>
  <c r="Q29" i="54"/>
  <c r="B29" i="54"/>
  <c r="Q28" i="54"/>
  <c r="B28" i="54"/>
  <c r="Q27" i="54"/>
  <c r="B27" i="54"/>
  <c r="Q26" i="54"/>
  <c r="B26" i="54"/>
  <c r="Q25" i="54"/>
  <c r="B25" i="54"/>
  <c r="Q24" i="54"/>
  <c r="B24" i="54"/>
  <c r="Q23" i="54"/>
  <c r="B23" i="54"/>
  <c r="Q22" i="54"/>
  <c r="B22" i="54"/>
  <c r="Q21" i="54"/>
  <c r="B21" i="54"/>
  <c r="Q20" i="54"/>
  <c r="B20" i="54"/>
  <c r="Q19" i="54"/>
  <c r="B19" i="54"/>
  <c r="Q18" i="54"/>
  <c r="B18" i="54"/>
  <c r="Q17" i="54"/>
  <c r="B17" i="54"/>
  <c r="Q16" i="54"/>
  <c r="B16" i="54"/>
  <c r="Q15" i="54"/>
  <c r="B15" i="54"/>
  <c r="Q14" i="54"/>
  <c r="B14" i="54"/>
  <c r="Q13" i="54"/>
  <c r="B13" i="54"/>
  <c r="Q12" i="54"/>
  <c r="B12" i="54"/>
  <c r="Q11" i="54"/>
  <c r="B11" i="54"/>
  <c r="Q10" i="54"/>
  <c r="B10" i="54"/>
  <c r="Q9" i="54"/>
  <c r="B9" i="54"/>
  <c r="Q8" i="54"/>
  <c r="B8" i="54"/>
  <c r="Q7" i="54"/>
  <c r="B7" i="54"/>
  <c r="Q6" i="54"/>
  <c r="B6" i="54"/>
  <c r="Q5" i="54"/>
  <c r="B5" i="54"/>
  <c r="CN178" i="32"/>
  <c r="CE178" i="32"/>
  <c r="BW178" i="32"/>
  <c r="AY178" i="32"/>
  <c r="AG178" i="32"/>
  <c r="CV177" i="32"/>
  <c r="BO177" i="32"/>
  <c r="BG177" i="32"/>
  <c r="AQ177" i="32"/>
  <c r="A177" i="32"/>
  <c r="A176" i="32"/>
  <c r="A175" i="32"/>
  <c r="A174" i="32"/>
  <c r="A173" i="32"/>
  <c r="AK172" i="32"/>
  <c r="BG172" i="32" s="1"/>
  <c r="P172" i="32"/>
  <c r="A172" i="32"/>
  <c r="AK171" i="32"/>
  <c r="P171" i="32"/>
  <c r="A171" i="32"/>
  <c r="AK170" i="32"/>
  <c r="BG170" i="32" s="1"/>
  <c r="P170" i="32"/>
  <c r="A170" i="32"/>
  <c r="AK169" i="32"/>
  <c r="AQ169" i="32" s="1"/>
  <c r="P169" i="32"/>
  <c r="A169" i="32"/>
  <c r="AK168" i="32"/>
  <c r="AQ168" i="32" s="1"/>
  <c r="P168" i="32"/>
  <c r="A168" i="32"/>
  <c r="AK167" i="32"/>
  <c r="P167" i="32"/>
  <c r="A167" i="32"/>
  <c r="BO166" i="32"/>
  <c r="AK166" i="32"/>
  <c r="BG166" i="32" s="1"/>
  <c r="P166" i="32"/>
  <c r="A166" i="32"/>
  <c r="AK165" i="32"/>
  <c r="AQ165" i="32" s="1"/>
  <c r="P165" i="32"/>
  <c r="A165" i="32"/>
  <c r="AK164" i="32"/>
  <c r="BO164" i="32" s="1"/>
  <c r="P164" i="32"/>
  <c r="A164" i="32"/>
  <c r="AK163" i="32"/>
  <c r="P163" i="32"/>
  <c r="A163" i="32"/>
  <c r="AK162" i="32"/>
  <c r="BG162" i="32" s="1"/>
  <c r="P162" i="32"/>
  <c r="A162" i="32"/>
  <c r="AK161" i="32"/>
  <c r="AQ161" i="32" s="1"/>
  <c r="P161" i="32"/>
  <c r="A161" i="32"/>
  <c r="AK160" i="32"/>
  <c r="AQ160" i="32" s="1"/>
  <c r="P160" i="32"/>
  <c r="A160" i="32"/>
  <c r="AK159" i="32"/>
  <c r="P159" i="32"/>
  <c r="A159" i="32"/>
  <c r="AK158" i="32"/>
  <c r="BG158" i="32" s="1"/>
  <c r="P158" i="32"/>
  <c r="A158" i="32"/>
  <c r="CV157" i="32"/>
  <c r="BO157" i="32"/>
  <c r="BG157" i="32"/>
  <c r="AQ157" i="32"/>
  <c r="P157" i="32"/>
  <c r="A157" i="32"/>
  <c r="AQ156" i="32"/>
  <c r="AK155" i="32"/>
  <c r="AQ155" i="32" s="1"/>
  <c r="P155" i="32"/>
  <c r="A155" i="32"/>
  <c r="AK154" i="32"/>
  <c r="AQ154" i="32" s="1"/>
  <c r="CV154" i="32" s="1"/>
  <c r="P154" i="32"/>
  <c r="A154" i="32"/>
  <c r="AQ153" i="32"/>
  <c r="CV153" i="32" s="1"/>
  <c r="AK153" i="32"/>
  <c r="P153" i="32"/>
  <c r="A153" i="32"/>
  <c r="AK152" i="32"/>
  <c r="AQ152" i="32" s="1"/>
  <c r="P152" i="32"/>
  <c r="A152" i="32"/>
  <c r="AK151" i="32"/>
  <c r="BO151" i="32" s="1"/>
  <c r="P151" i="32"/>
  <c r="A151" i="32"/>
  <c r="AK150" i="32"/>
  <c r="P150" i="32"/>
  <c r="A150" i="32"/>
  <c r="AK149" i="32"/>
  <c r="BO149" i="32" s="1"/>
  <c r="P149" i="32"/>
  <c r="A149" i="32"/>
  <c r="AK148" i="32"/>
  <c r="AQ148" i="32" s="1"/>
  <c r="P148" i="32"/>
  <c r="A148" i="32"/>
  <c r="AK147" i="32"/>
  <c r="BO147" i="32" s="1"/>
  <c r="P147" i="32"/>
  <c r="A147" i="32"/>
  <c r="AK146" i="32"/>
  <c r="P146" i="32"/>
  <c r="A146" i="32"/>
  <c r="AQ145" i="32"/>
  <c r="BG145" i="32" s="1"/>
  <c r="AK145" i="32"/>
  <c r="BO145" i="32" s="1"/>
  <c r="P145" i="32"/>
  <c r="A145" i="32"/>
  <c r="AK144" i="32"/>
  <c r="AQ144" i="32" s="1"/>
  <c r="P144" i="32"/>
  <c r="A144" i="32"/>
  <c r="AK143" i="32"/>
  <c r="BO143" i="32" s="1"/>
  <c r="P143" i="32"/>
  <c r="A143" i="32"/>
  <c r="AK142" i="32"/>
  <c r="P142" i="32"/>
  <c r="A142" i="32"/>
  <c r="AK141" i="32"/>
  <c r="BO141" i="32" s="1"/>
  <c r="P141" i="32"/>
  <c r="A141" i="32"/>
  <c r="AK140" i="32"/>
  <c r="AQ140" i="32" s="1"/>
  <c r="P140" i="32"/>
  <c r="A140" i="32"/>
  <c r="AK139" i="32"/>
  <c r="BO139" i="32" s="1"/>
  <c r="P139" i="32"/>
  <c r="A139" i="32"/>
  <c r="AK138" i="32"/>
  <c r="P138" i="32"/>
  <c r="A138" i="32"/>
  <c r="AQ137" i="32"/>
  <c r="BG137" i="32" s="1"/>
  <c r="AK137" i="32"/>
  <c r="BO137" i="32" s="1"/>
  <c r="P137" i="32"/>
  <c r="A137" i="32"/>
  <c r="AK136" i="32"/>
  <c r="AQ136" i="32" s="1"/>
  <c r="P136" i="32"/>
  <c r="A136" i="32"/>
  <c r="AK135" i="32"/>
  <c r="BO135" i="32" s="1"/>
  <c r="P135" i="32"/>
  <c r="A135" i="32"/>
  <c r="AK134" i="32"/>
  <c r="P134" i="32"/>
  <c r="A134" i="32"/>
  <c r="AK133" i="32"/>
  <c r="BO133" i="32" s="1"/>
  <c r="P133" i="32"/>
  <c r="A133" i="32"/>
  <c r="AK132" i="32"/>
  <c r="AQ132" i="32" s="1"/>
  <c r="P132" i="32"/>
  <c r="A132" i="32"/>
  <c r="AK131" i="32"/>
  <c r="BO131" i="32" s="1"/>
  <c r="P131" i="32"/>
  <c r="A131" i="32"/>
  <c r="AK130" i="32"/>
  <c r="P130" i="32"/>
  <c r="A130" i="32"/>
  <c r="AQ129" i="32"/>
  <c r="BG129" i="32" s="1"/>
  <c r="AK129" i="32"/>
  <c r="BO129" i="32" s="1"/>
  <c r="P129" i="32"/>
  <c r="A129" i="32"/>
  <c r="AK128" i="32"/>
  <c r="AQ128" i="32" s="1"/>
  <c r="P128" i="32"/>
  <c r="A128" i="32"/>
  <c r="AK127" i="32"/>
  <c r="BO127" i="32" s="1"/>
  <c r="P127" i="32"/>
  <c r="A127" i="32"/>
  <c r="AK126" i="32"/>
  <c r="P126" i="32"/>
  <c r="A126" i="32"/>
  <c r="AK125" i="32"/>
  <c r="BO125" i="32" s="1"/>
  <c r="P125" i="32"/>
  <c r="A125" i="32"/>
  <c r="AK124" i="32"/>
  <c r="AQ124" i="32" s="1"/>
  <c r="P124" i="32"/>
  <c r="A124" i="32"/>
  <c r="AK123" i="32"/>
  <c r="BO123" i="32" s="1"/>
  <c r="P123" i="32"/>
  <c r="A123" i="32"/>
  <c r="AK122" i="32"/>
  <c r="P122" i="32"/>
  <c r="A122" i="32"/>
  <c r="AQ121" i="32"/>
  <c r="BG121" i="32" s="1"/>
  <c r="AK121" i="32"/>
  <c r="BO121" i="32" s="1"/>
  <c r="P121" i="32"/>
  <c r="A121" i="32"/>
  <c r="AK120" i="32"/>
  <c r="AQ120" i="32" s="1"/>
  <c r="P120" i="32"/>
  <c r="A120" i="32"/>
  <c r="AK119" i="32"/>
  <c r="BO119" i="32" s="1"/>
  <c r="P119" i="32"/>
  <c r="A119" i="32"/>
  <c r="AK118" i="32"/>
  <c r="P118" i="32"/>
  <c r="A118" i="32"/>
  <c r="AK117" i="32"/>
  <c r="BO117" i="32" s="1"/>
  <c r="P117" i="32"/>
  <c r="A117" i="32"/>
  <c r="AK116" i="32"/>
  <c r="AQ116" i="32" s="1"/>
  <c r="P116" i="32"/>
  <c r="A116" i="32"/>
  <c r="AK115" i="32"/>
  <c r="BO115" i="32" s="1"/>
  <c r="P115" i="32"/>
  <c r="A115" i="32"/>
  <c r="AK114" i="32"/>
  <c r="P114" i="32"/>
  <c r="A114" i="32"/>
  <c r="AQ113" i="32"/>
  <c r="BG113" i="32" s="1"/>
  <c r="AK113" i="32"/>
  <c r="BO113" i="32" s="1"/>
  <c r="P113" i="32"/>
  <c r="A113" i="32"/>
  <c r="AK112" i="32"/>
  <c r="AQ112" i="32" s="1"/>
  <c r="P112" i="32"/>
  <c r="A112" i="32"/>
  <c r="AK111" i="32"/>
  <c r="BO111" i="32" s="1"/>
  <c r="P111" i="32"/>
  <c r="A111" i="32"/>
  <c r="AK110" i="32"/>
  <c r="P110" i="32"/>
  <c r="A110" i="32"/>
  <c r="AK109" i="32"/>
  <c r="BO109" i="32" s="1"/>
  <c r="P109" i="32"/>
  <c r="A109" i="32"/>
  <c r="AK108" i="32"/>
  <c r="AQ108" i="32" s="1"/>
  <c r="P108" i="32"/>
  <c r="A108" i="32"/>
  <c r="AK107" i="32"/>
  <c r="BO107" i="32" s="1"/>
  <c r="P107" i="32"/>
  <c r="A107" i="32"/>
  <c r="AK106" i="32"/>
  <c r="P106" i="32"/>
  <c r="A106" i="32"/>
  <c r="AQ105" i="32"/>
  <c r="AK105" i="32"/>
  <c r="BO105" i="32" s="1"/>
  <c r="P105" i="32"/>
  <c r="A105" i="32"/>
  <c r="AK104" i="32"/>
  <c r="P104" i="32"/>
  <c r="A104" i="32"/>
  <c r="AK103" i="32"/>
  <c r="BO103" i="32" s="1"/>
  <c r="P103" i="32"/>
  <c r="A103" i="32"/>
  <c r="AK102" i="32"/>
  <c r="P102" i="32"/>
  <c r="A102" i="32"/>
  <c r="AK101" i="32"/>
  <c r="BO101" i="32" s="1"/>
  <c r="P101" i="32"/>
  <c r="A101" i="32"/>
  <c r="AK100" i="32"/>
  <c r="P100" i="32"/>
  <c r="A100" i="32"/>
  <c r="AK99" i="32"/>
  <c r="BO99" i="32" s="1"/>
  <c r="P99" i="32"/>
  <c r="A99" i="32"/>
  <c r="AK98" i="32"/>
  <c r="P98" i="32"/>
  <c r="A98" i="32"/>
  <c r="AQ97" i="32"/>
  <c r="AK97" i="32"/>
  <c r="BO97" i="32" s="1"/>
  <c r="P97" i="32"/>
  <c r="A97" i="32"/>
  <c r="AK96" i="32"/>
  <c r="P96" i="32"/>
  <c r="A96" i="32"/>
  <c r="AK95" i="32"/>
  <c r="BO95" i="32" s="1"/>
  <c r="P95" i="32"/>
  <c r="A95" i="32"/>
  <c r="AK94" i="32"/>
  <c r="P94" i="32"/>
  <c r="A94" i="32"/>
  <c r="AK93" i="32"/>
  <c r="BO93" i="32" s="1"/>
  <c r="P93" i="32"/>
  <c r="A93" i="32"/>
  <c r="AK92" i="32"/>
  <c r="P92" i="32"/>
  <c r="A92" i="32"/>
  <c r="AK91" i="32"/>
  <c r="BO91" i="32" s="1"/>
  <c r="P91" i="32"/>
  <c r="A91" i="32"/>
  <c r="AK90" i="32"/>
  <c r="P90" i="32"/>
  <c r="A90" i="32"/>
  <c r="AQ89" i="32"/>
  <c r="AK89" i="32"/>
  <c r="BO89" i="32" s="1"/>
  <c r="P89" i="32"/>
  <c r="A89" i="32"/>
  <c r="AK88" i="32"/>
  <c r="P88" i="32"/>
  <c r="A88" i="32"/>
  <c r="AK87" i="32"/>
  <c r="BO87" i="32" s="1"/>
  <c r="P87" i="32"/>
  <c r="A87" i="32"/>
  <c r="AK86" i="32"/>
  <c r="P86" i="32"/>
  <c r="A86" i="32"/>
  <c r="AK85" i="32"/>
  <c r="BO85" i="32" s="1"/>
  <c r="P85" i="32"/>
  <c r="A85" i="32"/>
  <c r="AK84" i="32"/>
  <c r="P84" i="32"/>
  <c r="A84" i="32"/>
  <c r="AK83" i="32"/>
  <c r="BO83" i="32" s="1"/>
  <c r="P83" i="32"/>
  <c r="A83" i="32"/>
  <c r="AK82" i="32"/>
  <c r="P82" i="32"/>
  <c r="A82" i="32"/>
  <c r="AQ81" i="32"/>
  <c r="AK81" i="32"/>
  <c r="BO81" i="32" s="1"/>
  <c r="P81" i="32"/>
  <c r="A81" i="32"/>
  <c r="AK80" i="32"/>
  <c r="P80" i="32"/>
  <c r="A80" i="32"/>
  <c r="AK79" i="32"/>
  <c r="BO79" i="32" s="1"/>
  <c r="P79" i="32"/>
  <c r="A79" i="32"/>
  <c r="AK78" i="32"/>
  <c r="P78" i="32"/>
  <c r="A78" i="32"/>
  <c r="AK77" i="32"/>
  <c r="BO77" i="32" s="1"/>
  <c r="P77" i="32"/>
  <c r="A77" i="32"/>
  <c r="AK76" i="32"/>
  <c r="P76" i="32"/>
  <c r="A76" i="32"/>
  <c r="AK75" i="32"/>
  <c r="BO75" i="32" s="1"/>
  <c r="P75" i="32"/>
  <c r="A75" i="32"/>
  <c r="AK74" i="32"/>
  <c r="P74" i="32"/>
  <c r="A74" i="32"/>
  <c r="AQ73" i="32"/>
  <c r="AK73" i="32"/>
  <c r="BO73" i="32" s="1"/>
  <c r="P73" i="32"/>
  <c r="A73" i="32"/>
  <c r="AK72" i="32"/>
  <c r="P72" i="32"/>
  <c r="A72" i="32"/>
  <c r="AK71" i="32"/>
  <c r="BO71" i="32" s="1"/>
  <c r="P71" i="32"/>
  <c r="A71" i="32"/>
  <c r="AK70" i="32"/>
  <c r="P70" i="32"/>
  <c r="A70" i="32"/>
  <c r="AK69" i="32"/>
  <c r="BO69" i="32" s="1"/>
  <c r="P69" i="32"/>
  <c r="A69" i="32"/>
  <c r="AK68" i="32"/>
  <c r="P68" i="32"/>
  <c r="A68" i="32"/>
  <c r="AK67" i="32"/>
  <c r="BO67" i="32" s="1"/>
  <c r="P67" i="32"/>
  <c r="A67" i="32"/>
  <c r="AK66" i="32"/>
  <c r="P66" i="32"/>
  <c r="A66" i="32"/>
  <c r="AQ65" i="32"/>
  <c r="AK65" i="32"/>
  <c r="BO65" i="32" s="1"/>
  <c r="P65" i="32"/>
  <c r="A65" i="32"/>
  <c r="AK64" i="32"/>
  <c r="P64" i="32"/>
  <c r="A64" i="32"/>
  <c r="AK63" i="32"/>
  <c r="BO63" i="32" s="1"/>
  <c r="P63" i="32"/>
  <c r="A63" i="32"/>
  <c r="AK62" i="32"/>
  <c r="P62" i="32"/>
  <c r="A62" i="32"/>
  <c r="AK61" i="32"/>
  <c r="BO61" i="32" s="1"/>
  <c r="P61" i="32"/>
  <c r="A61" i="32"/>
  <c r="AK60" i="32"/>
  <c r="P60" i="32"/>
  <c r="A60" i="32"/>
  <c r="AK59" i="32"/>
  <c r="BO59" i="32" s="1"/>
  <c r="P59" i="32"/>
  <c r="A59" i="32"/>
  <c r="AK58" i="32"/>
  <c r="P58" i="32"/>
  <c r="A58" i="32"/>
  <c r="AQ57" i="32"/>
  <c r="AK57" i="32"/>
  <c r="BO57" i="32" s="1"/>
  <c r="P57" i="32"/>
  <c r="A57" i="32"/>
  <c r="AK56" i="32"/>
  <c r="P56" i="32"/>
  <c r="A56" i="32"/>
  <c r="AK55" i="32"/>
  <c r="BO55" i="32" s="1"/>
  <c r="P55" i="32"/>
  <c r="A55" i="32"/>
  <c r="AK54" i="32"/>
  <c r="P54" i="32"/>
  <c r="A54" i="32"/>
  <c r="AK53" i="32"/>
  <c r="BO53" i="32" s="1"/>
  <c r="P53" i="32"/>
  <c r="A53" i="32"/>
  <c r="AK52" i="32"/>
  <c r="P52" i="32"/>
  <c r="A52" i="32"/>
  <c r="AK51" i="32"/>
  <c r="BO51" i="32" s="1"/>
  <c r="P51" i="32"/>
  <c r="A51" i="32"/>
  <c r="AK50" i="32"/>
  <c r="P50" i="32"/>
  <c r="A50" i="32"/>
  <c r="AQ49" i="32"/>
  <c r="AK49" i="32"/>
  <c r="BO49" i="32" s="1"/>
  <c r="P49" i="32"/>
  <c r="A49" i="32"/>
  <c r="AK48" i="32"/>
  <c r="P48" i="32"/>
  <c r="A48" i="32"/>
  <c r="AK47" i="32"/>
  <c r="BO47" i="32" s="1"/>
  <c r="P47" i="32"/>
  <c r="A47" i="32"/>
  <c r="AK46" i="32"/>
  <c r="P46" i="32"/>
  <c r="A46" i="32"/>
  <c r="AK45" i="32"/>
  <c r="BO45" i="32" s="1"/>
  <c r="P45" i="32"/>
  <c r="A45" i="32"/>
  <c r="AK44" i="32"/>
  <c r="P44" i="32"/>
  <c r="A44" i="32"/>
  <c r="AK43" i="32"/>
  <c r="BO43" i="32" s="1"/>
  <c r="P43" i="32"/>
  <c r="A43" i="32"/>
  <c r="AK42" i="32"/>
  <c r="P42" i="32"/>
  <c r="A42" i="32"/>
  <c r="AQ41" i="32"/>
  <c r="AK41" i="32"/>
  <c r="BO41" i="32" s="1"/>
  <c r="P41" i="32"/>
  <c r="A41" i="32"/>
  <c r="AK40" i="32"/>
  <c r="P40" i="32"/>
  <c r="A40" i="32"/>
  <c r="AK39" i="32"/>
  <c r="BO39" i="32" s="1"/>
  <c r="P39" i="32"/>
  <c r="A39" i="32"/>
  <c r="AK38" i="32"/>
  <c r="P38" i="32"/>
  <c r="A38" i="32"/>
  <c r="AK37" i="32"/>
  <c r="BO37" i="32" s="1"/>
  <c r="P37" i="32"/>
  <c r="A37" i="32"/>
  <c r="AK36" i="32"/>
  <c r="P36" i="32"/>
  <c r="A36" i="32"/>
  <c r="AK35" i="32"/>
  <c r="BO35" i="32" s="1"/>
  <c r="P35" i="32"/>
  <c r="A35" i="32"/>
  <c r="AK34" i="32"/>
  <c r="P34" i="32"/>
  <c r="A34" i="32"/>
  <c r="AQ33" i="32"/>
  <c r="AK33" i="32"/>
  <c r="BO33" i="32" s="1"/>
  <c r="P33" i="32"/>
  <c r="A33" i="32"/>
  <c r="AK32" i="32"/>
  <c r="P32" i="32"/>
  <c r="A32" i="32"/>
  <c r="AK31" i="32"/>
  <c r="BO31" i="32" s="1"/>
  <c r="P31" i="32"/>
  <c r="A31" i="32"/>
  <c r="AK30" i="32"/>
  <c r="P30" i="32"/>
  <c r="A30" i="32"/>
  <c r="AK29" i="32"/>
  <c r="BO29" i="32" s="1"/>
  <c r="P29" i="32"/>
  <c r="A29" i="32"/>
  <c r="AK28" i="32"/>
  <c r="P28" i="32"/>
  <c r="A28" i="32"/>
  <c r="AK27" i="32"/>
  <c r="BO27" i="32" s="1"/>
  <c r="P27" i="32"/>
  <c r="A27" i="32"/>
  <c r="AK26" i="32"/>
  <c r="P26" i="32"/>
  <c r="A26" i="32"/>
  <c r="AQ25" i="32"/>
  <c r="AK25" i="32"/>
  <c r="BO25" i="32" s="1"/>
  <c r="P25" i="32"/>
  <c r="A25" i="32"/>
  <c r="AK24" i="32"/>
  <c r="P24" i="32"/>
  <c r="A24" i="32"/>
  <c r="AK23" i="32"/>
  <c r="BO23" i="32" s="1"/>
  <c r="P23" i="32"/>
  <c r="A23" i="32"/>
  <c r="AK22" i="32"/>
  <c r="BO22" i="32" s="1"/>
  <c r="P22" i="32"/>
  <c r="A22" i="32"/>
  <c r="AK21" i="32"/>
  <c r="BO21" i="32" s="1"/>
  <c r="P21" i="32"/>
  <c r="A21" i="32"/>
  <c r="AK20" i="32"/>
  <c r="AQ20" i="32" s="1"/>
  <c r="P20" i="32"/>
  <c r="A20" i="32"/>
  <c r="AK19" i="32"/>
  <c r="BO19" i="32" s="1"/>
  <c r="P19" i="32"/>
  <c r="A19" i="32"/>
  <c r="AK18" i="32"/>
  <c r="BO18" i="32" s="1"/>
  <c r="P18" i="32"/>
  <c r="A18" i="32"/>
  <c r="AK17" i="32"/>
  <c r="BO17" i="32" s="1"/>
  <c r="P17" i="32"/>
  <c r="A17" i="32"/>
  <c r="AK16" i="32"/>
  <c r="AQ16" i="32" s="1"/>
  <c r="P16" i="32"/>
  <c r="A16" i="32"/>
  <c r="AK15" i="32"/>
  <c r="BO15" i="32" s="1"/>
  <c r="P15" i="32"/>
  <c r="A15" i="32"/>
  <c r="AK14" i="32"/>
  <c r="BO14" i="32" s="1"/>
  <c r="P14" i="32"/>
  <c r="A14" i="32"/>
  <c r="AK13" i="32"/>
  <c r="BO13" i="32" s="1"/>
  <c r="P13" i="32"/>
  <c r="A13" i="32"/>
  <c r="AK12" i="32"/>
  <c r="AQ12" i="32" s="1"/>
  <c r="P12" i="32"/>
  <c r="A12" i="32"/>
  <c r="AK11" i="32"/>
  <c r="BO11" i="32" s="1"/>
  <c r="P11" i="32"/>
  <c r="A11" i="32"/>
  <c r="AK10" i="32"/>
  <c r="BO10" i="32" s="1"/>
  <c r="P10" i="32"/>
  <c r="A10" i="32"/>
  <c r="AK9" i="32"/>
  <c r="BO9" i="32" s="1"/>
  <c r="P9" i="32"/>
  <c r="A9" i="32"/>
  <c r="AK8" i="32"/>
  <c r="BO8" i="32" s="1"/>
  <c r="P8" i="32"/>
  <c r="A8" i="32"/>
  <c r="C2" i="32"/>
  <c r="G506" i="65"/>
  <c r="Q504" i="65"/>
  <c r="P504" i="65"/>
  <c r="O504" i="65"/>
  <c r="N504" i="65"/>
  <c r="M504" i="65"/>
  <c r="L504" i="65"/>
  <c r="K504" i="65"/>
  <c r="J504" i="65"/>
  <c r="I504" i="65"/>
  <c r="H504" i="65"/>
  <c r="G504" i="65"/>
  <c r="Q503" i="65"/>
  <c r="D503" i="65"/>
  <c r="Q502" i="65"/>
  <c r="D502" i="65"/>
  <c r="Q501" i="65"/>
  <c r="D501" i="65"/>
  <c r="Q500" i="65"/>
  <c r="D500" i="65"/>
  <c r="Q499" i="65"/>
  <c r="D499" i="65"/>
  <c r="Q498" i="65"/>
  <c r="D498" i="65"/>
  <c r="Q497" i="65"/>
  <c r="D497" i="65"/>
  <c r="Q496" i="65"/>
  <c r="D496" i="65"/>
  <c r="Q495" i="65"/>
  <c r="D495" i="65"/>
  <c r="Q494" i="65"/>
  <c r="D494" i="65"/>
  <c r="Q493" i="65"/>
  <c r="D493" i="65"/>
  <c r="Q492" i="65"/>
  <c r="D492" i="65"/>
  <c r="Q491" i="65"/>
  <c r="D491" i="65"/>
  <c r="Q490" i="65"/>
  <c r="Q489" i="65"/>
  <c r="Q488" i="65"/>
  <c r="D488" i="65"/>
  <c r="Q487" i="65"/>
  <c r="D487" i="65"/>
  <c r="Q486" i="65"/>
  <c r="D486" i="65"/>
  <c r="Q485" i="65"/>
  <c r="D485" i="65"/>
  <c r="Q484" i="65"/>
  <c r="D484" i="65"/>
  <c r="Q483" i="65"/>
  <c r="D483" i="65"/>
  <c r="Q482" i="65"/>
  <c r="D482" i="65"/>
  <c r="Q481" i="65"/>
  <c r="D481" i="65"/>
  <c r="Q480" i="65"/>
  <c r="D480" i="65"/>
  <c r="Q479" i="65"/>
  <c r="D479" i="65"/>
  <c r="Q478" i="65"/>
  <c r="D478" i="65"/>
  <c r="Q477" i="65"/>
  <c r="D477" i="65"/>
  <c r="Q476" i="65"/>
  <c r="D476" i="65"/>
  <c r="Q475" i="65"/>
  <c r="D475" i="65"/>
  <c r="Q474" i="65"/>
  <c r="D474" i="65"/>
  <c r="Q473" i="65"/>
  <c r="D473" i="65"/>
  <c r="Q472" i="65"/>
  <c r="D472" i="65"/>
  <c r="Q471" i="65"/>
  <c r="Q470" i="65"/>
  <c r="Q469" i="65"/>
  <c r="Q468" i="65"/>
  <c r="Q467" i="65"/>
  <c r="D467" i="65"/>
  <c r="Q466" i="65"/>
  <c r="D466" i="65"/>
  <c r="Q465" i="65"/>
  <c r="D465" i="65"/>
  <c r="Q464" i="65"/>
  <c r="D464" i="65"/>
  <c r="Q463" i="65"/>
  <c r="D463" i="65"/>
  <c r="Q462" i="65"/>
  <c r="D462" i="65"/>
  <c r="Q461" i="65"/>
  <c r="D461" i="65"/>
  <c r="Q460" i="65"/>
  <c r="D460" i="65"/>
  <c r="Q459" i="65"/>
  <c r="D459" i="65"/>
  <c r="Q458" i="65"/>
  <c r="D458" i="65"/>
  <c r="Q457" i="65"/>
  <c r="D457" i="65"/>
  <c r="Q456" i="65"/>
  <c r="D456" i="65"/>
  <c r="Q455" i="65"/>
  <c r="D455" i="65"/>
  <c r="Q454" i="65"/>
  <c r="D454" i="65"/>
  <c r="Q453" i="65"/>
  <c r="D453" i="65"/>
  <c r="Q452" i="65"/>
  <c r="D452" i="65"/>
  <c r="Q451" i="65"/>
  <c r="D451" i="65"/>
  <c r="Q450" i="65"/>
  <c r="D450" i="65"/>
  <c r="Q449" i="65"/>
  <c r="D449" i="65"/>
  <c r="Q448" i="65"/>
  <c r="D448" i="65"/>
  <c r="Q447" i="65"/>
  <c r="D447" i="65"/>
  <c r="Q446" i="65"/>
  <c r="D446" i="65"/>
  <c r="Q445" i="65"/>
  <c r="D445" i="65"/>
  <c r="Q444" i="65"/>
  <c r="G444" i="65"/>
  <c r="D444" i="65"/>
  <c r="Q443" i="65"/>
  <c r="D443" i="65"/>
  <c r="Q442" i="65"/>
  <c r="D442" i="65"/>
  <c r="Q441" i="65"/>
  <c r="D441" i="65"/>
  <c r="Q440" i="65"/>
  <c r="D440" i="65"/>
  <c r="Q439" i="65"/>
  <c r="D439" i="65"/>
  <c r="Q438" i="65"/>
  <c r="D438" i="65"/>
  <c r="Q437" i="65"/>
  <c r="D437" i="65"/>
  <c r="Q436" i="65"/>
  <c r="D436" i="65"/>
  <c r="Q435" i="65"/>
  <c r="D435" i="65"/>
  <c r="Q434" i="65"/>
  <c r="D434" i="65"/>
  <c r="Q433" i="65"/>
  <c r="D433" i="65"/>
  <c r="Q432" i="65"/>
  <c r="D432" i="65"/>
  <c r="Q431" i="65"/>
  <c r="D431" i="65"/>
  <c r="Q430" i="65"/>
  <c r="D430" i="65"/>
  <c r="Q429" i="65"/>
  <c r="D429" i="65"/>
  <c r="Q428" i="65"/>
  <c r="D428" i="65"/>
  <c r="Q427" i="65"/>
  <c r="D427" i="65"/>
  <c r="Q426" i="65"/>
  <c r="D426" i="65"/>
  <c r="Q425" i="65"/>
  <c r="D425" i="65"/>
  <c r="Q424" i="65"/>
  <c r="D424" i="65"/>
  <c r="Q423" i="65"/>
  <c r="D423" i="65"/>
  <c r="Q422" i="65"/>
  <c r="D422" i="65"/>
  <c r="Q421" i="65"/>
  <c r="D421" i="65"/>
  <c r="Q420" i="65"/>
  <c r="D420" i="65"/>
  <c r="Q419" i="65"/>
  <c r="D419" i="65"/>
  <c r="Q418" i="65"/>
  <c r="D418" i="65"/>
  <c r="Q417" i="65"/>
  <c r="D417" i="65"/>
  <c r="Q416" i="65"/>
  <c r="G416" i="65"/>
  <c r="D416" i="65"/>
  <c r="Q415" i="65"/>
  <c r="D415" i="65"/>
  <c r="Q414" i="65"/>
  <c r="Q413" i="65"/>
  <c r="D413" i="65"/>
  <c r="Q412" i="65"/>
  <c r="Q411" i="65"/>
  <c r="D411" i="65"/>
  <c r="Q410" i="65"/>
  <c r="D410" i="65"/>
  <c r="Q409" i="65"/>
  <c r="D409" i="65"/>
  <c r="Q408" i="65"/>
  <c r="D408" i="65"/>
  <c r="Q407" i="65"/>
  <c r="D407" i="65"/>
  <c r="Q406" i="65"/>
  <c r="D406" i="65"/>
  <c r="Q405" i="65"/>
  <c r="D405" i="65"/>
  <c r="Q404" i="65"/>
  <c r="D404" i="65"/>
  <c r="Q403" i="65"/>
  <c r="D403" i="65"/>
  <c r="Q402" i="65"/>
  <c r="D402" i="65"/>
  <c r="Q401" i="65"/>
  <c r="D401" i="65"/>
  <c r="Q400" i="65"/>
  <c r="D400" i="65"/>
  <c r="Q399" i="65"/>
  <c r="D399" i="65"/>
  <c r="Q398" i="65"/>
  <c r="D398" i="65"/>
  <c r="Q397" i="65"/>
  <c r="Q396" i="65"/>
  <c r="Q395" i="65"/>
  <c r="Q394" i="65"/>
  <c r="Q393" i="65"/>
  <c r="D393" i="65"/>
  <c r="Q392" i="65"/>
  <c r="D392" i="65"/>
  <c r="Q391" i="65"/>
  <c r="D391" i="65"/>
  <c r="Q390" i="65"/>
  <c r="D390" i="65"/>
  <c r="Q389" i="65"/>
  <c r="D389" i="65"/>
  <c r="Q388" i="65"/>
  <c r="D388" i="65"/>
  <c r="Q387" i="65"/>
  <c r="D387" i="65"/>
  <c r="Q386" i="65"/>
  <c r="D386" i="65"/>
  <c r="Q385" i="65"/>
  <c r="D385" i="65"/>
  <c r="Q384" i="65"/>
  <c r="D384" i="65"/>
  <c r="Q383" i="65"/>
  <c r="D383" i="65"/>
  <c r="Q382" i="65"/>
  <c r="D382" i="65"/>
  <c r="Q381" i="65"/>
  <c r="D381" i="65"/>
  <c r="Q380" i="65"/>
  <c r="D380" i="65"/>
  <c r="Q379" i="65"/>
  <c r="D379" i="65"/>
  <c r="Q378" i="65"/>
  <c r="Q377" i="65"/>
  <c r="Q376" i="65"/>
  <c r="D376" i="65"/>
  <c r="Q375" i="65"/>
  <c r="D375" i="65"/>
  <c r="Q374" i="65"/>
  <c r="D374" i="65"/>
  <c r="Q373" i="65"/>
  <c r="D373" i="65"/>
  <c r="Q372" i="65"/>
  <c r="D372" i="65"/>
  <c r="Q371" i="65"/>
  <c r="D371" i="65"/>
  <c r="Q370" i="65"/>
  <c r="D370" i="65"/>
  <c r="Q369" i="65"/>
  <c r="D369" i="65"/>
  <c r="Q368" i="65"/>
  <c r="D368" i="65"/>
  <c r="Q367" i="65"/>
  <c r="D367" i="65"/>
  <c r="Q366" i="65"/>
  <c r="D366" i="65"/>
  <c r="Q365" i="65"/>
  <c r="D365" i="65"/>
  <c r="Q364" i="65"/>
  <c r="D364" i="65"/>
  <c r="Q363" i="65"/>
  <c r="D363" i="65"/>
  <c r="Q362" i="65"/>
  <c r="D362" i="65"/>
  <c r="Q361" i="65"/>
  <c r="D361" i="65"/>
  <c r="Q360" i="65"/>
  <c r="D360" i="65"/>
  <c r="Q359" i="65"/>
  <c r="D359" i="65"/>
  <c r="Q358" i="65"/>
  <c r="D358" i="65"/>
  <c r="Q357" i="65"/>
  <c r="D357" i="65"/>
  <c r="Q356" i="65"/>
  <c r="Q355" i="65"/>
  <c r="Q354" i="65"/>
  <c r="D354" i="65"/>
  <c r="Q353" i="65"/>
  <c r="D353" i="65"/>
  <c r="Q352" i="65"/>
  <c r="D352" i="65"/>
  <c r="Q351" i="65"/>
  <c r="D351" i="65"/>
  <c r="Q350" i="65"/>
  <c r="D350" i="65"/>
  <c r="Q349" i="65"/>
  <c r="D349" i="65"/>
  <c r="Q348" i="65"/>
  <c r="D348" i="65"/>
  <c r="Q347" i="65"/>
  <c r="Q346" i="65"/>
  <c r="Q345" i="65"/>
  <c r="Q344" i="65"/>
  <c r="Q343" i="65"/>
  <c r="D343" i="65"/>
  <c r="Q342" i="65"/>
  <c r="D342" i="65"/>
  <c r="Q341" i="65"/>
  <c r="D341" i="65"/>
  <c r="Q340" i="65"/>
  <c r="D340" i="65"/>
  <c r="Q339" i="65"/>
  <c r="D339" i="65"/>
  <c r="Q338" i="65"/>
  <c r="D338" i="65"/>
  <c r="Q337" i="65"/>
  <c r="D337" i="65"/>
  <c r="Q336" i="65"/>
  <c r="D336" i="65"/>
  <c r="Q335" i="65"/>
  <c r="D335" i="65"/>
  <c r="Q334" i="65"/>
  <c r="D334" i="65"/>
  <c r="Q333" i="65"/>
  <c r="D333" i="65"/>
  <c r="Q332" i="65"/>
  <c r="D332" i="65"/>
  <c r="Q331" i="65"/>
  <c r="D331" i="65"/>
  <c r="Q330" i="65"/>
  <c r="D330" i="65"/>
  <c r="Q329" i="65"/>
  <c r="D329" i="65"/>
  <c r="Q328" i="65"/>
  <c r="Q327" i="65"/>
  <c r="Q326" i="65"/>
  <c r="Q325" i="65"/>
  <c r="Q324" i="65"/>
  <c r="D324" i="65"/>
  <c r="Q323" i="65"/>
  <c r="D323" i="65"/>
  <c r="Q322" i="65"/>
  <c r="D322" i="65"/>
  <c r="Q321" i="65"/>
  <c r="J321" i="65"/>
  <c r="G321" i="65"/>
  <c r="Q320" i="65"/>
  <c r="D320" i="65"/>
  <c r="Q319" i="65"/>
  <c r="D319" i="65"/>
  <c r="Q318" i="65"/>
  <c r="D318" i="65"/>
  <c r="Q317" i="65"/>
  <c r="D317" i="65"/>
  <c r="Q316" i="65"/>
  <c r="D316" i="65"/>
  <c r="Q315" i="65"/>
  <c r="D315" i="65"/>
  <c r="Q314" i="65"/>
  <c r="D314" i="65"/>
  <c r="Q313" i="65"/>
  <c r="D313" i="65"/>
  <c r="Q312" i="65"/>
  <c r="D312" i="65"/>
  <c r="Q311" i="65"/>
  <c r="D311" i="65"/>
  <c r="Q310" i="65"/>
  <c r="D310" i="65"/>
  <c r="Q309" i="65"/>
  <c r="D309" i="65"/>
  <c r="Q308" i="65"/>
  <c r="D308" i="65"/>
  <c r="Q307" i="65"/>
  <c r="D307" i="65"/>
  <c r="Q306" i="65"/>
  <c r="D306" i="65"/>
  <c r="Q305" i="65"/>
  <c r="D305" i="65"/>
  <c r="Q304" i="65"/>
  <c r="D304" i="65"/>
  <c r="Q303" i="65"/>
  <c r="D303" i="65"/>
  <c r="Q302" i="65"/>
  <c r="D302" i="65"/>
  <c r="Q301" i="65"/>
  <c r="D301" i="65"/>
  <c r="Q300" i="65"/>
  <c r="D300" i="65"/>
  <c r="Q299" i="65"/>
  <c r="D299" i="65"/>
  <c r="Q298" i="65"/>
  <c r="D298" i="65"/>
  <c r="Q297" i="65"/>
  <c r="D297" i="65"/>
  <c r="Q296" i="65"/>
  <c r="Q295" i="65"/>
  <c r="Q294" i="65"/>
  <c r="D294" i="65"/>
  <c r="Q293" i="65"/>
  <c r="D293" i="65"/>
  <c r="Q292" i="65"/>
  <c r="D292" i="65"/>
  <c r="Q291" i="65"/>
  <c r="D291" i="65"/>
  <c r="Q290" i="65"/>
  <c r="D290" i="65"/>
  <c r="Q289" i="65"/>
  <c r="D289" i="65"/>
  <c r="Q288" i="65"/>
  <c r="D288" i="65"/>
  <c r="Q287" i="65"/>
  <c r="D287" i="65"/>
  <c r="Q286" i="65"/>
  <c r="D286" i="65"/>
  <c r="Q285" i="65"/>
  <c r="D285" i="65"/>
  <c r="Q284" i="65"/>
  <c r="D284" i="65"/>
  <c r="Q283" i="65"/>
  <c r="D283" i="65"/>
  <c r="Q282" i="65"/>
  <c r="D282" i="65"/>
  <c r="Q281" i="65"/>
  <c r="D281" i="65"/>
  <c r="Q280" i="65"/>
  <c r="D280" i="65"/>
  <c r="Q279" i="65"/>
  <c r="D279" i="65"/>
  <c r="Q278" i="65"/>
  <c r="Q277" i="65"/>
  <c r="Q276" i="65"/>
  <c r="Q275" i="65"/>
  <c r="Q274" i="65"/>
  <c r="D274" i="65"/>
  <c r="Q273" i="65"/>
  <c r="D273" i="65"/>
  <c r="Q272" i="65"/>
  <c r="D272" i="65"/>
  <c r="Q271" i="65"/>
  <c r="D271" i="65"/>
  <c r="Q270" i="65"/>
  <c r="D270" i="65"/>
  <c r="Q269" i="65"/>
  <c r="D269" i="65"/>
  <c r="Q268" i="65"/>
  <c r="Q267" i="65"/>
  <c r="Q266" i="65"/>
  <c r="Q265" i="65"/>
  <c r="Q264" i="65"/>
  <c r="D264" i="65"/>
  <c r="Q263" i="65"/>
  <c r="D263" i="65"/>
  <c r="Q262" i="65"/>
  <c r="D262" i="65"/>
  <c r="Q261" i="65"/>
  <c r="D261" i="65"/>
  <c r="Q260" i="65"/>
  <c r="D260" i="65"/>
  <c r="Q259" i="65"/>
  <c r="D259" i="65"/>
  <c r="Q258" i="65"/>
  <c r="D258" i="65"/>
  <c r="Q257" i="65"/>
  <c r="D257" i="65"/>
  <c r="Q256" i="65"/>
  <c r="D256" i="65"/>
  <c r="Q255" i="65"/>
  <c r="D255" i="65"/>
  <c r="Q254" i="65"/>
  <c r="D254" i="65"/>
  <c r="Q253" i="65"/>
  <c r="D253" i="65"/>
  <c r="Q252" i="65"/>
  <c r="D252" i="65"/>
  <c r="Q251" i="65"/>
  <c r="D251" i="65"/>
  <c r="Q250" i="65"/>
  <c r="D250" i="65"/>
  <c r="Q249" i="65"/>
  <c r="D249" i="65"/>
  <c r="Q248" i="65"/>
  <c r="D248" i="65"/>
  <c r="Q247" i="65"/>
  <c r="D247" i="65"/>
  <c r="Q246" i="65"/>
  <c r="D246" i="65"/>
  <c r="Q245" i="65"/>
  <c r="D245" i="65"/>
  <c r="Q244" i="65"/>
  <c r="D244" i="65"/>
  <c r="Q243" i="65"/>
  <c r="D243" i="65"/>
  <c r="Q242" i="65"/>
  <c r="D242" i="65"/>
  <c r="Q241" i="65"/>
  <c r="D241" i="65"/>
  <c r="Q240" i="65"/>
  <c r="D240" i="65"/>
  <c r="Q239" i="65"/>
  <c r="D239" i="65"/>
  <c r="Q238" i="65"/>
  <c r="D238" i="65"/>
  <c r="Q237" i="65"/>
  <c r="D237" i="65"/>
  <c r="Q236" i="65"/>
  <c r="D236" i="65"/>
  <c r="Q235" i="65"/>
  <c r="D235" i="65"/>
  <c r="Q234" i="65"/>
  <c r="Q233" i="65"/>
  <c r="Q232" i="65"/>
  <c r="Q231" i="65"/>
  <c r="Q230" i="65"/>
  <c r="Q229" i="65"/>
  <c r="Q228" i="65"/>
  <c r="D228" i="65"/>
  <c r="Q227" i="65"/>
  <c r="D227" i="65"/>
  <c r="Q226" i="65"/>
  <c r="D226" i="65"/>
  <c r="Q225" i="65"/>
  <c r="D225" i="65"/>
  <c r="Q224" i="65"/>
  <c r="D224" i="65"/>
  <c r="Q223" i="65"/>
  <c r="D223" i="65"/>
  <c r="Q222" i="65"/>
  <c r="D222" i="65"/>
  <c r="Q221" i="65"/>
  <c r="D221" i="65"/>
  <c r="Q220" i="65"/>
  <c r="Q219" i="65"/>
  <c r="D219" i="65"/>
  <c r="Q218" i="65"/>
  <c r="D218" i="65"/>
  <c r="Q217" i="65"/>
  <c r="Q216" i="65"/>
  <c r="Q215" i="65"/>
  <c r="D215" i="65"/>
  <c r="Q214" i="65"/>
  <c r="D214" i="65"/>
  <c r="Q213" i="65"/>
  <c r="D213" i="65"/>
  <c r="Q212" i="65"/>
  <c r="D212" i="65"/>
  <c r="Q211" i="65"/>
  <c r="Q210" i="65"/>
  <c r="Q209" i="65"/>
  <c r="Q208" i="65"/>
  <c r="Q207" i="65"/>
  <c r="D207" i="65"/>
  <c r="Q206" i="65"/>
  <c r="J206" i="65"/>
  <c r="D206" i="65"/>
  <c r="Q205" i="65"/>
  <c r="J205" i="65"/>
  <c r="D205" i="65"/>
  <c r="Q204" i="65"/>
  <c r="D204" i="65"/>
  <c r="Q203" i="65"/>
  <c r="D203" i="65"/>
  <c r="Q202" i="65"/>
  <c r="D202" i="65"/>
  <c r="Q201" i="65"/>
  <c r="D201" i="65"/>
  <c r="Q200" i="65"/>
  <c r="D200" i="65"/>
  <c r="Q199" i="65"/>
  <c r="D199" i="65"/>
  <c r="Q198" i="65"/>
  <c r="D198" i="65"/>
  <c r="Q197" i="65"/>
  <c r="D197" i="65"/>
  <c r="Q196" i="65"/>
  <c r="D196" i="65"/>
  <c r="Q195" i="65"/>
  <c r="D195" i="65"/>
  <c r="Q194" i="65"/>
  <c r="D194" i="65"/>
  <c r="Q193" i="65"/>
  <c r="D193" i="65"/>
  <c r="Q192" i="65"/>
  <c r="D192" i="65"/>
  <c r="Q191" i="65"/>
  <c r="D191" i="65"/>
  <c r="Q190" i="65"/>
  <c r="D190" i="65"/>
  <c r="Q189" i="65"/>
  <c r="D189" i="65"/>
  <c r="Q188" i="65"/>
  <c r="D188" i="65"/>
  <c r="Q187" i="65"/>
  <c r="D187" i="65"/>
  <c r="Q186" i="65"/>
  <c r="D186" i="65"/>
  <c r="Q185" i="65"/>
  <c r="D185" i="65"/>
  <c r="Q184" i="65"/>
  <c r="D184" i="65"/>
  <c r="Q183" i="65"/>
  <c r="D183" i="65"/>
  <c r="Q182" i="65"/>
  <c r="D182" i="65"/>
  <c r="Q181" i="65"/>
  <c r="D181" i="65"/>
  <c r="Q180" i="65"/>
  <c r="Q179" i="65"/>
  <c r="Q178" i="65"/>
  <c r="Q177" i="65"/>
  <c r="Q176" i="65"/>
  <c r="Q175" i="65"/>
  <c r="Q174" i="65"/>
  <c r="Q173" i="65"/>
  <c r="Q172" i="65"/>
  <c r="Q171" i="65"/>
  <c r="Q170" i="65"/>
  <c r="Q169" i="65"/>
  <c r="D169" i="65"/>
  <c r="Q168" i="65"/>
  <c r="D168" i="65"/>
  <c r="Q167" i="65"/>
  <c r="D167" i="65"/>
  <c r="Q166" i="65"/>
  <c r="Q165" i="65"/>
  <c r="D165" i="65"/>
  <c r="Q164" i="65"/>
  <c r="D164" i="65"/>
  <c r="Q163" i="65"/>
  <c r="D163" i="65"/>
  <c r="Q162" i="65"/>
  <c r="D162" i="65"/>
  <c r="Q161" i="65"/>
  <c r="D161" i="65"/>
  <c r="Q160" i="65"/>
  <c r="D160" i="65"/>
  <c r="Q159" i="65"/>
  <c r="D159" i="65"/>
  <c r="Q158" i="65"/>
  <c r="D158" i="65"/>
  <c r="Q157" i="65"/>
  <c r="D157" i="65"/>
  <c r="Q156" i="65"/>
  <c r="D156" i="65"/>
  <c r="Q155" i="65"/>
  <c r="G155" i="65"/>
  <c r="D155" i="65"/>
  <c r="Q154" i="65"/>
  <c r="D154" i="65"/>
  <c r="Q153" i="65"/>
  <c r="D153" i="65"/>
  <c r="Q152" i="65"/>
  <c r="D152" i="65"/>
  <c r="Q151" i="65"/>
  <c r="D151" i="65"/>
  <c r="Q150" i="65"/>
  <c r="D150" i="65"/>
  <c r="Q149" i="65"/>
  <c r="D149" i="65"/>
  <c r="Q148" i="65"/>
  <c r="D148" i="65"/>
  <c r="Q147" i="65"/>
  <c r="D147" i="65"/>
  <c r="Q146" i="65"/>
  <c r="D146" i="65"/>
  <c r="Q145" i="65"/>
  <c r="D145" i="65"/>
  <c r="Q144" i="65"/>
  <c r="D144" i="65"/>
  <c r="Q143" i="65"/>
  <c r="D143" i="65"/>
  <c r="Q142" i="65"/>
  <c r="D142" i="65"/>
  <c r="Q141" i="65"/>
  <c r="D141" i="65"/>
  <c r="Q140" i="65"/>
  <c r="D140" i="65"/>
  <c r="Q139" i="65"/>
  <c r="Q138" i="65"/>
  <c r="Q137" i="65"/>
  <c r="Q136" i="65"/>
  <c r="Q135" i="65"/>
  <c r="D135" i="65"/>
  <c r="Q134" i="65"/>
  <c r="D134" i="65"/>
  <c r="Q133" i="65"/>
  <c r="D133" i="65"/>
  <c r="Q132" i="65"/>
  <c r="D132" i="65"/>
  <c r="Q131" i="65"/>
  <c r="D131" i="65"/>
  <c r="Q130" i="65"/>
  <c r="D130" i="65"/>
  <c r="Q129" i="65"/>
  <c r="D129" i="65"/>
  <c r="Q128" i="65"/>
  <c r="D128" i="65"/>
  <c r="Q127" i="65"/>
  <c r="D127" i="65"/>
  <c r="Q126" i="65"/>
  <c r="D126" i="65"/>
  <c r="Q125" i="65"/>
  <c r="D125" i="65"/>
  <c r="Q124" i="65"/>
  <c r="D124" i="65"/>
  <c r="Q123" i="65"/>
  <c r="D123" i="65"/>
  <c r="Q122" i="65"/>
  <c r="D122" i="65"/>
  <c r="Q121" i="65"/>
  <c r="D121" i="65"/>
  <c r="Q120" i="65"/>
  <c r="D120" i="65"/>
  <c r="Q119" i="65"/>
  <c r="D119" i="65"/>
  <c r="Q118" i="65"/>
  <c r="D118" i="65"/>
  <c r="Q117" i="65"/>
  <c r="D117" i="65"/>
  <c r="Q116" i="65"/>
  <c r="D116" i="65"/>
  <c r="Q115" i="65"/>
  <c r="D115" i="65"/>
  <c r="Q114" i="65"/>
  <c r="D114" i="65"/>
  <c r="Q113" i="65"/>
  <c r="D113" i="65"/>
  <c r="Q112" i="65"/>
  <c r="D112" i="65"/>
  <c r="Q111" i="65"/>
  <c r="D111" i="65"/>
  <c r="Q110" i="65"/>
  <c r="D110" i="65"/>
  <c r="Q109" i="65"/>
  <c r="D109" i="65"/>
  <c r="Q108" i="65"/>
  <c r="D108" i="65"/>
  <c r="Q107" i="65"/>
  <c r="Q106" i="65"/>
  <c r="Q105" i="65"/>
  <c r="Q104" i="65"/>
  <c r="Q103" i="65"/>
  <c r="D103" i="65"/>
  <c r="Q102" i="65"/>
  <c r="D102" i="65"/>
  <c r="Q101" i="65"/>
  <c r="D101" i="65"/>
  <c r="Q100" i="65"/>
  <c r="D100" i="65"/>
  <c r="Q99" i="65"/>
  <c r="D99" i="65"/>
  <c r="Q98" i="65"/>
  <c r="D98" i="65"/>
  <c r="Q97" i="65"/>
  <c r="D97" i="65"/>
  <c r="Q96" i="65"/>
  <c r="D96" i="65"/>
  <c r="Q95" i="65"/>
  <c r="D95" i="65"/>
  <c r="Q94" i="65"/>
  <c r="D94" i="65"/>
  <c r="Q93" i="65"/>
  <c r="D93" i="65"/>
  <c r="Q92" i="65"/>
  <c r="D92" i="65"/>
  <c r="Q91" i="65"/>
  <c r="Q90" i="65"/>
  <c r="Q89" i="65"/>
  <c r="D89" i="65"/>
  <c r="Q88" i="65"/>
  <c r="D88" i="65"/>
  <c r="Q87" i="65"/>
  <c r="D87" i="65"/>
  <c r="Q86" i="65"/>
  <c r="D86" i="65"/>
  <c r="Q85" i="65"/>
  <c r="D85" i="65"/>
  <c r="Q84" i="65"/>
  <c r="D84" i="65"/>
  <c r="Q83" i="65"/>
  <c r="D83" i="65"/>
  <c r="Q82" i="65"/>
  <c r="D82" i="65"/>
  <c r="Q81" i="65"/>
  <c r="D81" i="65"/>
  <c r="Q80" i="65"/>
  <c r="D80" i="65"/>
  <c r="Q79" i="65"/>
  <c r="D79" i="65"/>
  <c r="Q78" i="65"/>
  <c r="D78" i="65"/>
  <c r="Q77" i="65"/>
  <c r="D77" i="65"/>
  <c r="Q76" i="65"/>
  <c r="D76" i="65"/>
  <c r="Q75" i="65"/>
  <c r="D75" i="65"/>
  <c r="Q74" i="65"/>
  <c r="D74" i="65"/>
  <c r="Q73" i="65"/>
  <c r="Q72" i="65"/>
  <c r="Q71" i="65"/>
  <c r="D71" i="65"/>
  <c r="Q70" i="65"/>
  <c r="D70" i="65"/>
  <c r="Q69" i="65"/>
  <c r="D69" i="65"/>
  <c r="Q68" i="65"/>
  <c r="D68" i="65"/>
  <c r="Q67" i="65"/>
  <c r="D67" i="65"/>
  <c r="Q66" i="65"/>
  <c r="D66" i="65"/>
  <c r="Q65" i="65"/>
  <c r="D65" i="65"/>
  <c r="Q64" i="65"/>
  <c r="D64" i="65"/>
  <c r="Q63" i="65"/>
  <c r="D63" i="65"/>
  <c r="Q62" i="65"/>
  <c r="D62" i="65"/>
  <c r="Q61" i="65"/>
  <c r="D61" i="65"/>
  <c r="Q60" i="65"/>
  <c r="D60" i="65"/>
  <c r="Q59" i="65"/>
  <c r="D59" i="65"/>
  <c r="Q58" i="65"/>
  <c r="D58" i="65"/>
  <c r="Q57" i="65"/>
  <c r="D57" i="65"/>
  <c r="Q56" i="65"/>
  <c r="D56" i="65"/>
  <c r="Q55" i="65"/>
  <c r="Q54" i="65"/>
  <c r="Q53" i="65"/>
  <c r="Q52" i="65"/>
  <c r="Q51" i="65"/>
  <c r="D51" i="65"/>
  <c r="Q50" i="65"/>
  <c r="D50" i="65"/>
  <c r="Q49" i="65"/>
  <c r="D49" i="65"/>
  <c r="Q48" i="65"/>
  <c r="D48" i="65"/>
  <c r="Q47" i="65"/>
  <c r="D47" i="65"/>
  <c r="Q46" i="65"/>
  <c r="D46" i="65"/>
  <c r="Q45" i="65"/>
  <c r="D45" i="65"/>
  <c r="Q44" i="65"/>
  <c r="D44" i="65"/>
  <c r="Q43" i="65"/>
  <c r="D43" i="65"/>
  <c r="Q42" i="65"/>
  <c r="Q41" i="65"/>
  <c r="Q40" i="65"/>
  <c r="D40" i="65"/>
  <c r="Q39" i="65"/>
  <c r="D39" i="65"/>
  <c r="Q38" i="65"/>
  <c r="D38" i="65"/>
  <c r="Q37" i="65"/>
  <c r="D37" i="65"/>
  <c r="Q36" i="65"/>
  <c r="D36" i="65"/>
  <c r="Q35" i="65"/>
  <c r="D35" i="65"/>
  <c r="Q34" i="65"/>
  <c r="D34" i="65"/>
  <c r="Q33" i="65"/>
  <c r="D33" i="65"/>
  <c r="Q32" i="65"/>
  <c r="D32" i="65"/>
  <c r="Q31" i="65"/>
  <c r="D31" i="65"/>
  <c r="Q30" i="65"/>
  <c r="D30" i="65"/>
  <c r="Q29" i="65"/>
  <c r="D29" i="65"/>
  <c r="Q28" i="65"/>
  <c r="D28" i="65"/>
  <c r="Q27" i="65"/>
  <c r="D27" i="65"/>
  <c r="Q26" i="65"/>
  <c r="D26" i="65"/>
  <c r="Q25" i="65"/>
  <c r="D25" i="65"/>
  <c r="Q24" i="65"/>
  <c r="D24" i="65"/>
  <c r="Q23" i="65"/>
  <c r="D23" i="65"/>
  <c r="Q22" i="65"/>
  <c r="D22" i="65"/>
  <c r="Q21" i="65"/>
  <c r="D21" i="65"/>
  <c r="Q20" i="65"/>
  <c r="D20" i="65"/>
  <c r="Q19" i="65"/>
  <c r="D19" i="65"/>
  <c r="Q18" i="65"/>
  <c r="D18" i="65"/>
  <c r="Q17" i="65"/>
  <c r="Q16" i="65"/>
  <c r="Q15" i="65"/>
  <c r="Q14" i="65"/>
  <c r="Q13" i="65"/>
  <c r="D13" i="65"/>
  <c r="Q12" i="65"/>
  <c r="D12" i="65"/>
  <c r="Q11" i="65"/>
  <c r="D11" i="65"/>
  <c r="Q10" i="65"/>
  <c r="D10" i="65"/>
  <c r="Q9" i="65"/>
  <c r="D9" i="65"/>
  <c r="Q8" i="65"/>
  <c r="D8" i="65"/>
  <c r="Q7" i="65"/>
  <c r="D7" i="65"/>
  <c r="Q6" i="65"/>
  <c r="Q5" i="65"/>
  <c r="Q503" i="66"/>
  <c r="D503" i="66"/>
  <c r="Q502" i="66"/>
  <c r="D502" i="66"/>
  <c r="Q501" i="66"/>
  <c r="D501" i="66"/>
  <c r="Q500" i="66"/>
  <c r="D500" i="66"/>
  <c r="Q499" i="66"/>
  <c r="D499" i="66"/>
  <c r="Q498" i="66"/>
  <c r="D498" i="66"/>
  <c r="Q497" i="66"/>
  <c r="D497" i="66"/>
  <c r="Q496" i="66"/>
  <c r="D496" i="66"/>
  <c r="Q495" i="66"/>
  <c r="D495" i="66"/>
  <c r="Q494" i="66"/>
  <c r="D494" i="66"/>
  <c r="Q493" i="66"/>
  <c r="D493" i="66"/>
  <c r="Q492" i="66"/>
  <c r="D492" i="66"/>
  <c r="Q491" i="66"/>
  <c r="D491" i="66"/>
  <c r="Q490" i="66"/>
  <c r="Q489" i="66"/>
  <c r="Q488" i="66"/>
  <c r="D488" i="66"/>
  <c r="Q487" i="66"/>
  <c r="D487" i="66"/>
  <c r="Q486" i="66"/>
  <c r="D486" i="66"/>
  <c r="Q485" i="66"/>
  <c r="D485" i="66"/>
  <c r="Q484" i="66"/>
  <c r="D484" i="66"/>
  <c r="Q483" i="66"/>
  <c r="D483" i="66"/>
  <c r="Q482" i="66"/>
  <c r="D482" i="66"/>
  <c r="Q481" i="66"/>
  <c r="D481" i="66"/>
  <c r="Q480" i="66"/>
  <c r="D480" i="66"/>
  <c r="Q479" i="66"/>
  <c r="D479" i="66"/>
  <c r="Q478" i="66"/>
  <c r="D478" i="66"/>
  <c r="Q477" i="66"/>
  <c r="D477" i="66"/>
  <c r="Q476" i="66"/>
  <c r="D476" i="66"/>
  <c r="Q475" i="66"/>
  <c r="D475" i="66"/>
  <c r="Q474" i="66"/>
  <c r="D474" i="66"/>
  <c r="Q473" i="66"/>
  <c r="D473" i="66"/>
  <c r="Q472" i="66"/>
  <c r="D472" i="66"/>
  <c r="Q471" i="66"/>
  <c r="Q470" i="66"/>
  <c r="Q469" i="66"/>
  <c r="Q468" i="66"/>
  <c r="Q467" i="66"/>
  <c r="D467" i="66"/>
  <c r="Q466" i="66"/>
  <c r="D466" i="66"/>
  <c r="Q465" i="66"/>
  <c r="D465" i="66"/>
  <c r="Q464" i="66"/>
  <c r="D464" i="66"/>
  <c r="Q463" i="66"/>
  <c r="D463" i="66"/>
  <c r="Q462" i="66"/>
  <c r="D462" i="66"/>
  <c r="Q461" i="66"/>
  <c r="D461" i="66"/>
  <c r="Q460" i="66"/>
  <c r="D460" i="66"/>
  <c r="Q459" i="66"/>
  <c r="D459" i="66"/>
  <c r="Q458" i="66"/>
  <c r="D458" i="66"/>
  <c r="Q457" i="66"/>
  <c r="D457" i="66"/>
  <c r="Q456" i="66"/>
  <c r="D456" i="66"/>
  <c r="Q455" i="66"/>
  <c r="D455" i="66"/>
  <c r="Q454" i="66"/>
  <c r="D454" i="66"/>
  <c r="Q453" i="66"/>
  <c r="D453" i="66"/>
  <c r="Q452" i="66"/>
  <c r="D452" i="66"/>
  <c r="Q451" i="66"/>
  <c r="D451" i="66"/>
  <c r="Q450" i="66"/>
  <c r="D450" i="66"/>
  <c r="Q449" i="66"/>
  <c r="D449" i="66"/>
  <c r="Q448" i="66"/>
  <c r="D448" i="66"/>
  <c r="Q447" i="66"/>
  <c r="D447" i="66"/>
  <c r="Q446" i="66"/>
  <c r="D446" i="66"/>
  <c r="Q445" i="66"/>
  <c r="D445" i="66"/>
  <c r="Q444" i="66"/>
  <c r="G444" i="66"/>
  <c r="D444" i="66"/>
  <c r="Q443" i="66"/>
  <c r="D443" i="66"/>
  <c r="Q442" i="66"/>
  <c r="D442" i="66"/>
  <c r="Q441" i="66"/>
  <c r="D441" i="66"/>
  <c r="Q440" i="66"/>
  <c r="D440" i="66"/>
  <c r="Q439" i="66"/>
  <c r="D439" i="66"/>
  <c r="Q438" i="66"/>
  <c r="D438" i="66"/>
  <c r="Q437" i="66"/>
  <c r="D437" i="66"/>
  <c r="Q436" i="66"/>
  <c r="D436" i="66"/>
  <c r="Q435" i="66"/>
  <c r="D435" i="66"/>
  <c r="Q434" i="66"/>
  <c r="D434" i="66"/>
  <c r="Q433" i="66"/>
  <c r="D433" i="66"/>
  <c r="Q432" i="66"/>
  <c r="D432" i="66"/>
  <c r="Q431" i="66"/>
  <c r="D431" i="66"/>
  <c r="Q430" i="66"/>
  <c r="D430" i="66"/>
  <c r="Q429" i="66"/>
  <c r="D429" i="66"/>
  <c r="Q428" i="66"/>
  <c r="D428" i="66"/>
  <c r="Q427" i="66"/>
  <c r="D427" i="66"/>
  <c r="Q426" i="66"/>
  <c r="D426" i="66"/>
  <c r="Q425" i="66"/>
  <c r="D425" i="66"/>
  <c r="Q424" i="66"/>
  <c r="D424" i="66"/>
  <c r="Q423" i="66"/>
  <c r="D423" i="66"/>
  <c r="Q422" i="66"/>
  <c r="D422" i="66"/>
  <c r="Q421" i="66"/>
  <c r="D421" i="66"/>
  <c r="Q420" i="66"/>
  <c r="D420" i="66"/>
  <c r="Q419" i="66"/>
  <c r="D419" i="66"/>
  <c r="Q418" i="66"/>
  <c r="D418" i="66"/>
  <c r="Q417" i="66"/>
  <c r="D417" i="66"/>
  <c r="Q416" i="66"/>
  <c r="G416" i="66"/>
  <c r="D416" i="66"/>
  <c r="Q415" i="66"/>
  <c r="D415" i="66"/>
  <c r="Q414" i="66"/>
  <c r="Q413" i="66"/>
  <c r="D413" i="66"/>
  <c r="Q412" i="66"/>
  <c r="Q411" i="66"/>
  <c r="D411" i="66"/>
  <c r="Q410" i="66"/>
  <c r="D410" i="66"/>
  <c r="Q409" i="66"/>
  <c r="D409" i="66"/>
  <c r="Q408" i="66"/>
  <c r="D408" i="66"/>
  <c r="Q407" i="66"/>
  <c r="D407" i="66"/>
  <c r="Q406" i="66"/>
  <c r="D406" i="66"/>
  <c r="Q405" i="66"/>
  <c r="D405" i="66"/>
  <c r="Q404" i="66"/>
  <c r="D404" i="66"/>
  <c r="Q403" i="66"/>
  <c r="D403" i="66"/>
  <c r="Q402" i="66"/>
  <c r="D402" i="66"/>
  <c r="Q401" i="66"/>
  <c r="D401" i="66"/>
  <c r="Q400" i="66"/>
  <c r="D400" i="66"/>
  <c r="Q399" i="66"/>
  <c r="D399" i="66"/>
  <c r="Q398" i="66"/>
  <c r="D398" i="66"/>
  <c r="Q397" i="66"/>
  <c r="Q396" i="66"/>
  <c r="Q395" i="66"/>
  <c r="Q394" i="66"/>
  <c r="Q393" i="66"/>
  <c r="D393" i="66"/>
  <c r="Q392" i="66"/>
  <c r="D392" i="66"/>
  <c r="Q391" i="66"/>
  <c r="D391" i="66"/>
  <c r="Q390" i="66"/>
  <c r="D390" i="66"/>
  <c r="Q389" i="66"/>
  <c r="D389" i="66"/>
  <c r="Q388" i="66"/>
  <c r="D388" i="66"/>
  <c r="Q387" i="66"/>
  <c r="D387" i="66"/>
  <c r="Q386" i="66"/>
  <c r="D386" i="66"/>
  <c r="Q385" i="66"/>
  <c r="D385" i="66"/>
  <c r="Q384" i="66"/>
  <c r="D384" i="66"/>
  <c r="Q383" i="66"/>
  <c r="D383" i="66"/>
  <c r="Q382" i="66"/>
  <c r="D382" i="66"/>
  <c r="Q381" i="66"/>
  <c r="D381" i="66"/>
  <c r="Q380" i="66"/>
  <c r="D380" i="66"/>
  <c r="Q379" i="66"/>
  <c r="D379" i="66"/>
  <c r="Q378" i="66"/>
  <c r="Q377" i="66"/>
  <c r="Q376" i="66"/>
  <c r="D376" i="66"/>
  <c r="Q375" i="66"/>
  <c r="D375" i="66"/>
  <c r="Q374" i="66"/>
  <c r="D374" i="66"/>
  <c r="Q373" i="66"/>
  <c r="D373" i="66"/>
  <c r="Q372" i="66"/>
  <c r="D372" i="66"/>
  <c r="Q371" i="66"/>
  <c r="D371" i="66"/>
  <c r="Q370" i="66"/>
  <c r="D370" i="66"/>
  <c r="Q369" i="66"/>
  <c r="D369" i="66"/>
  <c r="Q368" i="66"/>
  <c r="D368" i="66"/>
  <c r="Q367" i="66"/>
  <c r="D367" i="66"/>
  <c r="Q366" i="66"/>
  <c r="D366" i="66"/>
  <c r="Q365" i="66"/>
  <c r="D365" i="66"/>
  <c r="Q364" i="66"/>
  <c r="D364" i="66"/>
  <c r="Q363" i="66"/>
  <c r="D363" i="66"/>
  <c r="Q362" i="66"/>
  <c r="D362" i="66"/>
  <c r="Q361" i="66"/>
  <c r="D361" i="66"/>
  <c r="Q360" i="66"/>
  <c r="D360" i="66"/>
  <c r="Q359" i="66"/>
  <c r="D359" i="66"/>
  <c r="Q358" i="66"/>
  <c r="D358" i="66"/>
  <c r="Q357" i="66"/>
  <c r="D357" i="66"/>
  <c r="Q356" i="66"/>
  <c r="Q355" i="66"/>
  <c r="Q354" i="66"/>
  <c r="D354" i="66"/>
  <c r="Q353" i="66"/>
  <c r="D353" i="66"/>
  <c r="Q352" i="66"/>
  <c r="D352" i="66"/>
  <c r="Q351" i="66"/>
  <c r="D351" i="66"/>
  <c r="Q350" i="66"/>
  <c r="D350" i="66"/>
  <c r="Q349" i="66"/>
  <c r="D349" i="66"/>
  <c r="Q348" i="66"/>
  <c r="D348" i="66"/>
  <c r="Q347" i="66"/>
  <c r="Q346" i="66"/>
  <c r="Q345" i="66"/>
  <c r="Q344" i="66"/>
  <c r="Q343" i="66"/>
  <c r="D343" i="66"/>
  <c r="Q342" i="66"/>
  <c r="D342" i="66"/>
  <c r="Q341" i="66"/>
  <c r="D341" i="66"/>
  <c r="Q340" i="66"/>
  <c r="D340" i="66"/>
  <c r="Q339" i="66"/>
  <c r="D339" i="66"/>
  <c r="Q338" i="66"/>
  <c r="D338" i="66"/>
  <c r="Q337" i="66"/>
  <c r="D337" i="66"/>
  <c r="Q336" i="66"/>
  <c r="D336" i="66"/>
  <c r="Q335" i="66"/>
  <c r="D335" i="66"/>
  <c r="Q334" i="66"/>
  <c r="D334" i="66"/>
  <c r="Q333" i="66"/>
  <c r="D333" i="66"/>
  <c r="Q332" i="66"/>
  <c r="D332" i="66"/>
  <c r="Q331" i="66"/>
  <c r="D331" i="66"/>
  <c r="Q330" i="66"/>
  <c r="D330" i="66"/>
  <c r="Q329" i="66"/>
  <c r="D329" i="66"/>
  <c r="Q328" i="66"/>
  <c r="Q327" i="66"/>
  <c r="Q326" i="66"/>
  <c r="Q325" i="66"/>
  <c r="Q324" i="66"/>
  <c r="D324" i="66"/>
  <c r="Q323" i="66"/>
  <c r="D323" i="66"/>
  <c r="Q322" i="66"/>
  <c r="D322" i="66"/>
  <c r="Q321" i="66"/>
  <c r="J321" i="66"/>
  <c r="G321" i="66"/>
  <c r="Q320" i="66"/>
  <c r="D320" i="66"/>
  <c r="Q319" i="66"/>
  <c r="D319" i="66"/>
  <c r="Q318" i="66"/>
  <c r="D318" i="66"/>
  <c r="Q317" i="66"/>
  <c r="D317" i="66"/>
  <c r="Q316" i="66"/>
  <c r="D316" i="66"/>
  <c r="Q315" i="66"/>
  <c r="D315" i="66"/>
  <c r="Q314" i="66"/>
  <c r="D314" i="66"/>
  <c r="Q313" i="66"/>
  <c r="D313" i="66"/>
  <c r="Q312" i="66"/>
  <c r="D312" i="66"/>
  <c r="Q311" i="66"/>
  <c r="D311" i="66"/>
  <c r="Q310" i="66"/>
  <c r="D310" i="66"/>
  <c r="Q309" i="66"/>
  <c r="D309" i="66"/>
  <c r="Q308" i="66"/>
  <c r="D308" i="66"/>
  <c r="Q307" i="66"/>
  <c r="D307" i="66"/>
  <c r="Q306" i="66"/>
  <c r="D306" i="66"/>
  <c r="Q305" i="66"/>
  <c r="D305" i="66"/>
  <c r="Q304" i="66"/>
  <c r="D304" i="66"/>
  <c r="Q303" i="66"/>
  <c r="D303" i="66"/>
  <c r="Q302" i="66"/>
  <c r="D302" i="66"/>
  <c r="Q301" i="66"/>
  <c r="D301" i="66"/>
  <c r="Q300" i="66"/>
  <c r="D300" i="66"/>
  <c r="Q299" i="66"/>
  <c r="D299" i="66"/>
  <c r="Q298" i="66"/>
  <c r="D298" i="66"/>
  <c r="Q297" i="66"/>
  <c r="D297" i="66"/>
  <c r="Q296" i="66"/>
  <c r="Q295" i="66"/>
  <c r="Q294" i="66"/>
  <c r="D294" i="66"/>
  <c r="Q293" i="66"/>
  <c r="D293" i="66"/>
  <c r="Q292" i="66"/>
  <c r="D292" i="66"/>
  <c r="Q291" i="66"/>
  <c r="D291" i="66"/>
  <c r="Q290" i="66"/>
  <c r="D290" i="66"/>
  <c r="Q289" i="66"/>
  <c r="D289" i="66"/>
  <c r="Q288" i="66"/>
  <c r="D288" i="66"/>
  <c r="Q287" i="66"/>
  <c r="D287" i="66"/>
  <c r="Q286" i="66"/>
  <c r="D286" i="66"/>
  <c r="Q285" i="66"/>
  <c r="D285" i="66"/>
  <c r="Q284" i="66"/>
  <c r="D284" i="66"/>
  <c r="Q283" i="66"/>
  <c r="D283" i="66"/>
  <c r="Q282" i="66"/>
  <c r="D282" i="66"/>
  <c r="Q281" i="66"/>
  <c r="D281" i="66"/>
  <c r="Q280" i="66"/>
  <c r="D280" i="66"/>
  <c r="Q279" i="66"/>
  <c r="D279" i="66"/>
  <c r="Q278" i="66"/>
  <c r="Q277" i="66"/>
  <c r="Q276" i="66"/>
  <c r="Q275" i="66"/>
  <c r="Q274" i="66"/>
  <c r="D274" i="66"/>
  <c r="Q273" i="66"/>
  <c r="D273" i="66"/>
  <c r="Q272" i="66"/>
  <c r="D272" i="66"/>
  <c r="Q271" i="66"/>
  <c r="D271" i="66"/>
  <c r="Q270" i="66"/>
  <c r="D270" i="66"/>
  <c r="Q269" i="66"/>
  <c r="D269" i="66"/>
  <c r="Q268" i="66"/>
  <c r="Q267" i="66"/>
  <c r="Q266" i="66"/>
  <c r="Q265" i="66"/>
  <c r="Q264" i="66"/>
  <c r="D264" i="66"/>
  <c r="Q263" i="66"/>
  <c r="D263" i="66"/>
  <c r="Q262" i="66"/>
  <c r="D262" i="66"/>
  <c r="Q261" i="66"/>
  <c r="D261" i="66"/>
  <c r="Q260" i="66"/>
  <c r="D260" i="66"/>
  <c r="Q259" i="66"/>
  <c r="D259" i="66"/>
  <c r="Q258" i="66"/>
  <c r="D258" i="66"/>
  <c r="Q257" i="66"/>
  <c r="D257" i="66"/>
  <c r="Q256" i="66"/>
  <c r="D256" i="66"/>
  <c r="Q255" i="66"/>
  <c r="D255" i="66"/>
  <c r="Q254" i="66"/>
  <c r="D254" i="66"/>
  <c r="Q253" i="66"/>
  <c r="D253" i="66"/>
  <c r="Q252" i="66"/>
  <c r="D252" i="66"/>
  <c r="Q251" i="66"/>
  <c r="D251" i="66"/>
  <c r="Q250" i="66"/>
  <c r="D250" i="66"/>
  <c r="Q249" i="66"/>
  <c r="D249" i="66"/>
  <c r="Q248" i="66"/>
  <c r="D248" i="66"/>
  <c r="Q247" i="66"/>
  <c r="D247" i="66"/>
  <c r="Q246" i="66"/>
  <c r="D246" i="66"/>
  <c r="Q245" i="66"/>
  <c r="D245" i="66"/>
  <c r="Q244" i="66"/>
  <c r="D244" i="66"/>
  <c r="Q243" i="66"/>
  <c r="D243" i="66"/>
  <c r="Q242" i="66"/>
  <c r="D242" i="66"/>
  <c r="Q241" i="66"/>
  <c r="D241" i="66"/>
  <c r="Q240" i="66"/>
  <c r="D240" i="66"/>
  <c r="Q239" i="66"/>
  <c r="D239" i="66"/>
  <c r="Q238" i="66"/>
  <c r="D238" i="66"/>
  <c r="Q237" i="66"/>
  <c r="D237" i="66"/>
  <c r="Q236" i="66"/>
  <c r="D236" i="66"/>
  <c r="Q235" i="66"/>
  <c r="D235" i="66"/>
  <c r="Q234" i="66"/>
  <c r="Q233" i="66"/>
  <c r="Q232" i="66"/>
  <c r="Q231" i="66"/>
  <c r="Q230" i="66"/>
  <c r="Q229" i="66"/>
  <c r="Q228" i="66"/>
  <c r="D228" i="66"/>
  <c r="Q227" i="66"/>
  <c r="D227" i="66"/>
  <c r="Q226" i="66"/>
  <c r="D226" i="66"/>
  <c r="Q225" i="66"/>
  <c r="D225" i="66"/>
  <c r="Q224" i="66"/>
  <c r="D224" i="66"/>
  <c r="Q223" i="66"/>
  <c r="D223" i="66"/>
  <c r="Q222" i="66"/>
  <c r="D222" i="66"/>
  <c r="Q221" i="66"/>
  <c r="D221" i="66"/>
  <c r="Q220" i="66"/>
  <c r="Q219" i="66"/>
  <c r="D219" i="66"/>
  <c r="Q218" i="66"/>
  <c r="D218" i="66"/>
  <c r="Q217" i="66"/>
  <c r="Q216" i="66"/>
  <c r="Q215" i="66"/>
  <c r="D215" i="66"/>
  <c r="Q214" i="66"/>
  <c r="D214" i="66"/>
  <c r="Q213" i="66"/>
  <c r="D213" i="66"/>
  <c r="Q212" i="66"/>
  <c r="D212" i="66"/>
  <c r="Q211" i="66"/>
  <c r="Q210" i="66"/>
  <c r="Q209" i="66"/>
  <c r="Q208" i="66"/>
  <c r="Q207" i="66"/>
  <c r="D207" i="66"/>
  <c r="Q206" i="66"/>
  <c r="J206" i="66"/>
  <c r="D206" i="66"/>
  <c r="Q205" i="66"/>
  <c r="J205" i="66"/>
  <c r="D205" i="66"/>
  <c r="Q204" i="66"/>
  <c r="D204" i="66"/>
  <c r="Q203" i="66"/>
  <c r="D203" i="66"/>
  <c r="Q202" i="66"/>
  <c r="D202" i="66"/>
  <c r="Q201" i="66"/>
  <c r="D201" i="66"/>
  <c r="Q200" i="66"/>
  <c r="D200" i="66"/>
  <c r="Q199" i="66"/>
  <c r="D199" i="66"/>
  <c r="Q198" i="66"/>
  <c r="D198" i="66"/>
  <c r="Q197" i="66"/>
  <c r="D197" i="66"/>
  <c r="Q196" i="66"/>
  <c r="D196" i="66"/>
  <c r="Q195" i="66"/>
  <c r="D195" i="66"/>
  <c r="Q194" i="66"/>
  <c r="D194" i="66"/>
  <c r="Q193" i="66"/>
  <c r="D193" i="66"/>
  <c r="Q192" i="66"/>
  <c r="D192" i="66"/>
  <c r="Q191" i="66"/>
  <c r="D191" i="66"/>
  <c r="Q190" i="66"/>
  <c r="D190" i="66"/>
  <c r="Q189" i="66"/>
  <c r="D189" i="66"/>
  <c r="Q188" i="66"/>
  <c r="D188" i="66"/>
  <c r="Q187" i="66"/>
  <c r="D187" i="66"/>
  <c r="Q186" i="66"/>
  <c r="D186" i="66"/>
  <c r="Q185" i="66"/>
  <c r="D185" i="66"/>
  <c r="Q184" i="66"/>
  <c r="D184" i="66"/>
  <c r="Q183" i="66"/>
  <c r="D183" i="66"/>
  <c r="Q182" i="66"/>
  <c r="D182" i="66"/>
  <c r="Q181" i="66"/>
  <c r="D181" i="66"/>
  <c r="Q180" i="66"/>
  <c r="Q179" i="66"/>
  <c r="Q178" i="66"/>
  <c r="Q177" i="66"/>
  <c r="Q176" i="66"/>
  <c r="Q175" i="66"/>
  <c r="Q174" i="66"/>
  <c r="Q173" i="66"/>
  <c r="Q172" i="66"/>
  <c r="Q171" i="66"/>
  <c r="Q170" i="66"/>
  <c r="Q169" i="66"/>
  <c r="D169" i="66"/>
  <c r="Q168" i="66"/>
  <c r="D168" i="66"/>
  <c r="Q167" i="66"/>
  <c r="D167" i="66"/>
  <c r="Q166" i="66"/>
  <c r="Q165" i="66"/>
  <c r="D165" i="66"/>
  <c r="Q164" i="66"/>
  <c r="D164" i="66"/>
  <c r="Q163" i="66"/>
  <c r="D163" i="66"/>
  <c r="Q162" i="66"/>
  <c r="D162" i="66"/>
  <c r="Q161" i="66"/>
  <c r="D161" i="66"/>
  <c r="Q160" i="66"/>
  <c r="D160" i="66"/>
  <c r="Q159" i="66"/>
  <c r="D159" i="66"/>
  <c r="Q158" i="66"/>
  <c r="D158" i="66"/>
  <c r="Q157" i="66"/>
  <c r="D157" i="66"/>
  <c r="Q156" i="66"/>
  <c r="D156" i="66"/>
  <c r="Q155" i="66"/>
  <c r="G155" i="66"/>
  <c r="D155" i="66"/>
  <c r="Q154" i="66"/>
  <c r="D154" i="66"/>
  <c r="Q153" i="66"/>
  <c r="D153" i="66"/>
  <c r="Q152" i="66"/>
  <c r="D152" i="66"/>
  <c r="Q151" i="66"/>
  <c r="D151" i="66"/>
  <c r="Q150" i="66"/>
  <c r="D150" i="66"/>
  <c r="Q149" i="66"/>
  <c r="D149" i="66"/>
  <c r="Q148" i="66"/>
  <c r="D148" i="66"/>
  <c r="Q147" i="66"/>
  <c r="D147" i="66"/>
  <c r="Q146" i="66"/>
  <c r="D146" i="66"/>
  <c r="Q145" i="66"/>
  <c r="D145" i="66"/>
  <c r="Q144" i="66"/>
  <c r="D144" i="66"/>
  <c r="Q143" i="66"/>
  <c r="D143" i="66"/>
  <c r="Q142" i="66"/>
  <c r="D142" i="66"/>
  <c r="Q141" i="66"/>
  <c r="D141" i="66"/>
  <c r="Q140" i="66"/>
  <c r="D140" i="66"/>
  <c r="Q139" i="66"/>
  <c r="Q138" i="66"/>
  <c r="Q137" i="66"/>
  <c r="Q136" i="66"/>
  <c r="Q135" i="66"/>
  <c r="D135" i="66"/>
  <c r="Q134" i="66"/>
  <c r="D134" i="66"/>
  <c r="Q133" i="66"/>
  <c r="D133" i="66"/>
  <c r="Q132" i="66"/>
  <c r="D132" i="66"/>
  <c r="Q131" i="66"/>
  <c r="D131" i="66"/>
  <c r="Q130" i="66"/>
  <c r="D130" i="66"/>
  <c r="Q129" i="66"/>
  <c r="D129" i="66"/>
  <c r="Q128" i="66"/>
  <c r="D128" i="66"/>
  <c r="Q127" i="66"/>
  <c r="D127" i="66"/>
  <c r="Q126" i="66"/>
  <c r="D126" i="66"/>
  <c r="Q125" i="66"/>
  <c r="D125" i="66"/>
  <c r="Q124" i="66"/>
  <c r="D124" i="66"/>
  <c r="Q123" i="66"/>
  <c r="D123" i="66"/>
  <c r="Q122" i="66"/>
  <c r="D122" i="66"/>
  <c r="Q121" i="66"/>
  <c r="D121" i="66"/>
  <c r="Q120" i="66"/>
  <c r="D120" i="66"/>
  <c r="Q119" i="66"/>
  <c r="D119" i="66"/>
  <c r="Q118" i="66"/>
  <c r="D118" i="66"/>
  <c r="Q117" i="66"/>
  <c r="D117" i="66"/>
  <c r="Q116" i="66"/>
  <c r="D116" i="66"/>
  <c r="Q115" i="66"/>
  <c r="D115" i="66"/>
  <c r="Q114" i="66"/>
  <c r="D114" i="66"/>
  <c r="Q113" i="66"/>
  <c r="D113" i="66"/>
  <c r="Q112" i="66"/>
  <c r="D112" i="66"/>
  <c r="Q111" i="66"/>
  <c r="D111" i="66"/>
  <c r="Q110" i="66"/>
  <c r="D110" i="66"/>
  <c r="Q109" i="66"/>
  <c r="D109" i="66"/>
  <c r="Q108" i="66"/>
  <c r="D108" i="66"/>
  <c r="Q107" i="66"/>
  <c r="Q106" i="66"/>
  <c r="Q105" i="66"/>
  <c r="Q104" i="66"/>
  <c r="Q103" i="66"/>
  <c r="D103" i="66"/>
  <c r="Q102" i="66"/>
  <c r="D102" i="66"/>
  <c r="Q101" i="66"/>
  <c r="D101" i="66"/>
  <c r="Q100" i="66"/>
  <c r="D100" i="66"/>
  <c r="Q99" i="66"/>
  <c r="D99" i="66"/>
  <c r="Q98" i="66"/>
  <c r="D98" i="66"/>
  <c r="Q97" i="66"/>
  <c r="D97" i="66"/>
  <c r="Q96" i="66"/>
  <c r="D96" i="66"/>
  <c r="Q95" i="66"/>
  <c r="D95" i="66"/>
  <c r="Q94" i="66"/>
  <c r="D94" i="66"/>
  <c r="Q93" i="66"/>
  <c r="D93" i="66"/>
  <c r="Q92" i="66"/>
  <c r="D92" i="66"/>
  <c r="Q91" i="66"/>
  <c r="Q90" i="66"/>
  <c r="Q89" i="66"/>
  <c r="D89" i="66"/>
  <c r="Q88" i="66"/>
  <c r="D88" i="66"/>
  <c r="Q87" i="66"/>
  <c r="D87" i="66"/>
  <c r="Q86" i="66"/>
  <c r="D86" i="66"/>
  <c r="Q85" i="66"/>
  <c r="D85" i="66"/>
  <c r="Q84" i="66"/>
  <c r="D84" i="66"/>
  <c r="Q83" i="66"/>
  <c r="D83" i="66"/>
  <c r="Q82" i="66"/>
  <c r="D82" i="66"/>
  <c r="Q81" i="66"/>
  <c r="D81" i="66"/>
  <c r="Q80" i="66"/>
  <c r="D80" i="66"/>
  <c r="Q79" i="66"/>
  <c r="D79" i="66"/>
  <c r="Q78" i="66"/>
  <c r="D78" i="66"/>
  <c r="Q77" i="66"/>
  <c r="D77" i="66"/>
  <c r="Q76" i="66"/>
  <c r="D76" i="66"/>
  <c r="Q75" i="66"/>
  <c r="D75" i="66"/>
  <c r="Q74" i="66"/>
  <c r="D74" i="66"/>
  <c r="Q73" i="66"/>
  <c r="Q72" i="66"/>
  <c r="Q71" i="66"/>
  <c r="D71" i="66"/>
  <c r="Q70" i="66"/>
  <c r="D70" i="66"/>
  <c r="Q69" i="66"/>
  <c r="D69" i="66"/>
  <c r="Q68" i="66"/>
  <c r="D68" i="66"/>
  <c r="Q67" i="66"/>
  <c r="D67" i="66"/>
  <c r="Q66" i="66"/>
  <c r="D66" i="66"/>
  <c r="Q65" i="66"/>
  <c r="D65" i="66"/>
  <c r="Q64" i="66"/>
  <c r="D64" i="66"/>
  <c r="Q63" i="66"/>
  <c r="D63" i="66"/>
  <c r="Q62" i="66"/>
  <c r="D62" i="66"/>
  <c r="Q61" i="66"/>
  <c r="D61" i="66"/>
  <c r="Q60" i="66"/>
  <c r="D60" i="66"/>
  <c r="Q59" i="66"/>
  <c r="D59" i="66"/>
  <c r="Q58" i="66"/>
  <c r="D58" i="66"/>
  <c r="Q57" i="66"/>
  <c r="D57" i="66"/>
  <c r="Q56" i="66"/>
  <c r="D56" i="66"/>
  <c r="Q55" i="66"/>
  <c r="Q54" i="66"/>
  <c r="Q53" i="66"/>
  <c r="Q52" i="66"/>
  <c r="Q51" i="66"/>
  <c r="D51" i="66"/>
  <c r="Q50" i="66"/>
  <c r="D50" i="66"/>
  <c r="Q49" i="66"/>
  <c r="D49" i="66"/>
  <c r="Q48" i="66"/>
  <c r="D48" i="66"/>
  <c r="Q47" i="66"/>
  <c r="D47" i="66"/>
  <c r="Q46" i="66"/>
  <c r="D46" i="66"/>
  <c r="Q45" i="66"/>
  <c r="D45" i="66"/>
  <c r="Q44" i="66"/>
  <c r="D44" i="66"/>
  <c r="Q43" i="66"/>
  <c r="D43" i="66"/>
  <c r="Q42" i="66"/>
  <c r="Q41" i="66"/>
  <c r="Q40" i="66"/>
  <c r="D40" i="66"/>
  <c r="Q39" i="66"/>
  <c r="D39" i="66"/>
  <c r="Q38" i="66"/>
  <c r="D38" i="66"/>
  <c r="Q37" i="66"/>
  <c r="D37" i="66"/>
  <c r="Q36" i="66"/>
  <c r="D36" i="66"/>
  <c r="Q35" i="66"/>
  <c r="D35" i="66"/>
  <c r="Q34" i="66"/>
  <c r="D34" i="66"/>
  <c r="Q33" i="66"/>
  <c r="D33" i="66"/>
  <c r="Q32" i="66"/>
  <c r="D32" i="66"/>
  <c r="Q31" i="66"/>
  <c r="D31" i="66"/>
  <c r="Q30" i="66"/>
  <c r="D30" i="66"/>
  <c r="Q29" i="66"/>
  <c r="D29" i="66"/>
  <c r="Q28" i="66"/>
  <c r="D28" i="66"/>
  <c r="Q27" i="66"/>
  <c r="D27" i="66"/>
  <c r="Q26" i="66"/>
  <c r="D26" i="66"/>
  <c r="Q25" i="66"/>
  <c r="D25" i="66"/>
  <c r="Q24" i="66"/>
  <c r="D24" i="66"/>
  <c r="Q23" i="66"/>
  <c r="D23" i="66"/>
  <c r="Q22" i="66"/>
  <c r="D22" i="66"/>
  <c r="Q21" i="66"/>
  <c r="D21" i="66"/>
  <c r="Q20" i="66"/>
  <c r="D20" i="66"/>
  <c r="Q19" i="66"/>
  <c r="D19" i="66"/>
  <c r="Q18" i="66"/>
  <c r="D18" i="66"/>
  <c r="Q17" i="66"/>
  <c r="Q16" i="66"/>
  <c r="Q15" i="66"/>
  <c r="Q14" i="66"/>
  <c r="Q13" i="66"/>
  <c r="D13" i="66"/>
  <c r="Q12" i="66"/>
  <c r="D12" i="66"/>
  <c r="Q11" i="66"/>
  <c r="D11" i="66"/>
  <c r="Q10" i="66"/>
  <c r="D10" i="66"/>
  <c r="Q9" i="66"/>
  <c r="D9" i="66"/>
  <c r="Q8" i="66"/>
  <c r="D8" i="66"/>
  <c r="Q7" i="66"/>
  <c r="D7" i="66"/>
  <c r="Q6" i="66"/>
  <c r="Q5" i="66"/>
  <c r="Q503" i="64"/>
  <c r="D503" i="64"/>
  <c r="Q502" i="64"/>
  <c r="D502" i="64"/>
  <c r="Q501" i="64"/>
  <c r="D501" i="64"/>
  <c r="Q500" i="64"/>
  <c r="D500" i="64"/>
  <c r="Q499" i="64"/>
  <c r="D499" i="64"/>
  <c r="Q498" i="64"/>
  <c r="D498" i="64"/>
  <c r="Q497" i="64"/>
  <c r="D497" i="64"/>
  <c r="Q496" i="64"/>
  <c r="D496" i="64"/>
  <c r="Q495" i="64"/>
  <c r="D495" i="64"/>
  <c r="Q494" i="64"/>
  <c r="D494" i="64"/>
  <c r="Q493" i="64"/>
  <c r="D493" i="64"/>
  <c r="Q492" i="64"/>
  <c r="D492" i="64"/>
  <c r="Q491" i="64"/>
  <c r="D491" i="64"/>
  <c r="Q490" i="64"/>
  <c r="Q489" i="64"/>
  <c r="Q488" i="64"/>
  <c r="D488" i="64"/>
  <c r="Q487" i="64"/>
  <c r="D487" i="64"/>
  <c r="Q486" i="64"/>
  <c r="D486" i="64"/>
  <c r="Q485" i="64"/>
  <c r="D485" i="64"/>
  <c r="Q484" i="64"/>
  <c r="D484" i="64"/>
  <c r="Q483" i="64"/>
  <c r="D483" i="64"/>
  <c r="Q482" i="64"/>
  <c r="D482" i="64"/>
  <c r="Q481" i="64"/>
  <c r="D481" i="64"/>
  <c r="Q480" i="64"/>
  <c r="D480" i="64"/>
  <c r="Q479" i="64"/>
  <c r="D479" i="64"/>
  <c r="Q478" i="64"/>
  <c r="D478" i="64"/>
  <c r="Q477" i="64"/>
  <c r="D477" i="64"/>
  <c r="Q476" i="64"/>
  <c r="D476" i="64"/>
  <c r="Q475" i="64"/>
  <c r="D475" i="64"/>
  <c r="Q474" i="64"/>
  <c r="D474" i="64"/>
  <c r="Q473" i="64"/>
  <c r="D473" i="64"/>
  <c r="Q472" i="64"/>
  <c r="D472" i="64"/>
  <c r="Q471" i="64"/>
  <c r="Q470" i="64"/>
  <c r="Q469" i="64"/>
  <c r="Q468" i="64"/>
  <c r="Q467" i="64"/>
  <c r="D467" i="64"/>
  <c r="Q466" i="64"/>
  <c r="D466" i="64"/>
  <c r="Q465" i="64"/>
  <c r="D465" i="64"/>
  <c r="Q464" i="64"/>
  <c r="D464" i="64"/>
  <c r="Q463" i="64"/>
  <c r="D463" i="64"/>
  <c r="Q462" i="64"/>
  <c r="D462" i="64"/>
  <c r="Q461" i="64"/>
  <c r="D461" i="64"/>
  <c r="Q460" i="64"/>
  <c r="D460" i="64"/>
  <c r="Q459" i="64"/>
  <c r="D459" i="64"/>
  <c r="Q458" i="64"/>
  <c r="D458" i="64"/>
  <c r="Q457" i="64"/>
  <c r="D457" i="64"/>
  <c r="Q456" i="64"/>
  <c r="D456" i="64"/>
  <c r="Q455" i="64"/>
  <c r="D455" i="64"/>
  <c r="Q454" i="64"/>
  <c r="D454" i="64"/>
  <c r="Q453" i="64"/>
  <c r="D453" i="64"/>
  <c r="Q452" i="64"/>
  <c r="D452" i="64"/>
  <c r="Q451" i="64"/>
  <c r="D451" i="64"/>
  <c r="Q450" i="64"/>
  <c r="D450" i="64"/>
  <c r="Q449" i="64"/>
  <c r="D449" i="64"/>
  <c r="Q448" i="64"/>
  <c r="D448" i="64"/>
  <c r="Q447" i="64"/>
  <c r="D447" i="64"/>
  <c r="Q446" i="64"/>
  <c r="D446" i="64"/>
  <c r="Q445" i="64"/>
  <c r="D445" i="64"/>
  <c r="Q444" i="64"/>
  <c r="G444" i="64"/>
  <c r="D444" i="64"/>
  <c r="Q443" i="64"/>
  <c r="D443" i="64"/>
  <c r="Q442" i="64"/>
  <c r="D442" i="64"/>
  <c r="Q441" i="64"/>
  <c r="D441" i="64"/>
  <c r="Q440" i="64"/>
  <c r="D440" i="64"/>
  <c r="Q439" i="64"/>
  <c r="D439" i="64"/>
  <c r="Q438" i="64"/>
  <c r="D438" i="64"/>
  <c r="Q437" i="64"/>
  <c r="D437" i="64"/>
  <c r="Q436" i="64"/>
  <c r="D436" i="64"/>
  <c r="Q435" i="64"/>
  <c r="D435" i="64"/>
  <c r="Q434" i="64"/>
  <c r="D434" i="64"/>
  <c r="Q433" i="64"/>
  <c r="D433" i="64"/>
  <c r="Q432" i="64"/>
  <c r="D432" i="64"/>
  <c r="Q431" i="64"/>
  <c r="D431" i="64"/>
  <c r="Q430" i="64"/>
  <c r="D430" i="64"/>
  <c r="Q429" i="64"/>
  <c r="D429" i="64"/>
  <c r="Q428" i="64"/>
  <c r="D428" i="64"/>
  <c r="Q427" i="64"/>
  <c r="D427" i="64"/>
  <c r="Q426" i="64"/>
  <c r="D426" i="64"/>
  <c r="Q425" i="64"/>
  <c r="D425" i="64"/>
  <c r="Q424" i="64"/>
  <c r="D424" i="64"/>
  <c r="Q423" i="64"/>
  <c r="D423" i="64"/>
  <c r="Q422" i="64"/>
  <c r="D422" i="64"/>
  <c r="Q421" i="64"/>
  <c r="D421" i="64"/>
  <c r="Q420" i="64"/>
  <c r="D420" i="64"/>
  <c r="Q419" i="64"/>
  <c r="D419" i="64"/>
  <c r="Q418" i="64"/>
  <c r="D418" i="64"/>
  <c r="Q417" i="64"/>
  <c r="D417" i="64"/>
  <c r="Q416" i="64"/>
  <c r="G416" i="64"/>
  <c r="D416" i="64"/>
  <c r="Q415" i="64"/>
  <c r="D415" i="64"/>
  <c r="Q414" i="64"/>
  <c r="Q413" i="64"/>
  <c r="D413" i="64"/>
  <c r="Q412" i="64"/>
  <c r="Q411" i="64"/>
  <c r="D411" i="64"/>
  <c r="Q410" i="64"/>
  <c r="D410" i="64"/>
  <c r="Q409" i="64"/>
  <c r="D409" i="64"/>
  <c r="Q408" i="64"/>
  <c r="D408" i="64"/>
  <c r="Q407" i="64"/>
  <c r="D407" i="64"/>
  <c r="Q406" i="64"/>
  <c r="D406" i="64"/>
  <c r="Q405" i="64"/>
  <c r="D405" i="64"/>
  <c r="Q404" i="64"/>
  <c r="D404" i="64"/>
  <c r="Q403" i="64"/>
  <c r="D403" i="64"/>
  <c r="Q402" i="64"/>
  <c r="D402" i="64"/>
  <c r="Q401" i="64"/>
  <c r="D401" i="64"/>
  <c r="Q400" i="64"/>
  <c r="D400" i="64"/>
  <c r="Q399" i="64"/>
  <c r="D399" i="64"/>
  <c r="Q398" i="64"/>
  <c r="D398" i="64"/>
  <c r="Q397" i="64"/>
  <c r="Q396" i="64"/>
  <c r="Q395" i="64"/>
  <c r="Q394" i="64"/>
  <c r="Q393" i="64"/>
  <c r="D393" i="64"/>
  <c r="Q392" i="64"/>
  <c r="D392" i="64"/>
  <c r="Q391" i="64"/>
  <c r="D391" i="64"/>
  <c r="Q390" i="64"/>
  <c r="D390" i="64"/>
  <c r="Q389" i="64"/>
  <c r="D389" i="64"/>
  <c r="Q388" i="64"/>
  <c r="D388" i="64"/>
  <c r="Q387" i="64"/>
  <c r="D387" i="64"/>
  <c r="Q386" i="64"/>
  <c r="D386" i="64"/>
  <c r="Q385" i="64"/>
  <c r="D385" i="64"/>
  <c r="Q384" i="64"/>
  <c r="D384" i="64"/>
  <c r="Q383" i="64"/>
  <c r="D383" i="64"/>
  <c r="Q382" i="64"/>
  <c r="D382" i="64"/>
  <c r="Q381" i="64"/>
  <c r="D381" i="64"/>
  <c r="Q380" i="64"/>
  <c r="D380" i="64"/>
  <c r="Q379" i="64"/>
  <c r="D379" i="64"/>
  <c r="Q378" i="64"/>
  <c r="Q377" i="64"/>
  <c r="Q376" i="64"/>
  <c r="D376" i="64"/>
  <c r="Q375" i="64"/>
  <c r="D375" i="64"/>
  <c r="Q374" i="64"/>
  <c r="D374" i="64"/>
  <c r="Q373" i="64"/>
  <c r="D373" i="64"/>
  <c r="Q372" i="64"/>
  <c r="D372" i="64"/>
  <c r="Q371" i="64"/>
  <c r="D371" i="64"/>
  <c r="Q370" i="64"/>
  <c r="D370" i="64"/>
  <c r="Q369" i="64"/>
  <c r="D369" i="64"/>
  <c r="Q368" i="64"/>
  <c r="D368" i="64"/>
  <c r="Q367" i="64"/>
  <c r="D367" i="64"/>
  <c r="Q366" i="64"/>
  <c r="D366" i="64"/>
  <c r="Q365" i="64"/>
  <c r="D365" i="64"/>
  <c r="Q364" i="64"/>
  <c r="D364" i="64"/>
  <c r="Q363" i="64"/>
  <c r="D363" i="64"/>
  <c r="Q362" i="64"/>
  <c r="D362" i="64"/>
  <c r="Q361" i="64"/>
  <c r="D361" i="64"/>
  <c r="Q360" i="64"/>
  <c r="D360" i="64"/>
  <c r="Q359" i="64"/>
  <c r="D359" i="64"/>
  <c r="Q358" i="64"/>
  <c r="D358" i="64"/>
  <c r="Q357" i="64"/>
  <c r="D357" i="64"/>
  <c r="Q356" i="64"/>
  <c r="Q355" i="64"/>
  <c r="Q354" i="64"/>
  <c r="D354" i="64"/>
  <c r="Q353" i="64"/>
  <c r="D353" i="64"/>
  <c r="Q352" i="64"/>
  <c r="D352" i="64"/>
  <c r="Q351" i="64"/>
  <c r="D351" i="64"/>
  <c r="Q350" i="64"/>
  <c r="D350" i="64"/>
  <c r="Q349" i="64"/>
  <c r="D349" i="64"/>
  <c r="Q348" i="64"/>
  <c r="D348" i="64"/>
  <c r="Q347" i="64"/>
  <c r="Q346" i="64"/>
  <c r="Q345" i="64"/>
  <c r="Q344" i="64"/>
  <c r="Q343" i="64"/>
  <c r="D343" i="64"/>
  <c r="Q342" i="64"/>
  <c r="D342" i="64"/>
  <c r="Q341" i="64"/>
  <c r="D341" i="64"/>
  <c r="Q340" i="64"/>
  <c r="D340" i="64"/>
  <c r="Q339" i="64"/>
  <c r="D339" i="64"/>
  <c r="Q338" i="64"/>
  <c r="D338" i="64"/>
  <c r="Q337" i="64"/>
  <c r="D337" i="64"/>
  <c r="Q336" i="64"/>
  <c r="D336" i="64"/>
  <c r="Q335" i="64"/>
  <c r="D335" i="64"/>
  <c r="Q334" i="64"/>
  <c r="D334" i="64"/>
  <c r="Q333" i="64"/>
  <c r="D333" i="64"/>
  <c r="Q332" i="64"/>
  <c r="D332" i="64"/>
  <c r="Q331" i="64"/>
  <c r="D331" i="64"/>
  <c r="Q330" i="64"/>
  <c r="D330" i="64"/>
  <c r="Q329" i="64"/>
  <c r="D329" i="64"/>
  <c r="Q328" i="64"/>
  <c r="Q327" i="64"/>
  <c r="Q326" i="64"/>
  <c r="Q325" i="64"/>
  <c r="Q324" i="64"/>
  <c r="D324" i="64"/>
  <c r="Q323" i="64"/>
  <c r="D323" i="64"/>
  <c r="Q322" i="64"/>
  <c r="D322" i="64"/>
  <c r="Q321" i="64"/>
  <c r="J321" i="64"/>
  <c r="G321" i="64"/>
  <c r="Q320" i="64"/>
  <c r="D320" i="64"/>
  <c r="Q319" i="64"/>
  <c r="D319" i="64"/>
  <c r="Q318" i="64"/>
  <c r="D318" i="64"/>
  <c r="Q317" i="64"/>
  <c r="D317" i="64"/>
  <c r="Q316" i="64"/>
  <c r="D316" i="64"/>
  <c r="Q315" i="64"/>
  <c r="D315" i="64"/>
  <c r="Q314" i="64"/>
  <c r="D314" i="64"/>
  <c r="Q313" i="64"/>
  <c r="D313" i="64"/>
  <c r="Q312" i="64"/>
  <c r="D312" i="64"/>
  <c r="Q311" i="64"/>
  <c r="D311" i="64"/>
  <c r="Q310" i="64"/>
  <c r="D310" i="64"/>
  <c r="Q309" i="64"/>
  <c r="D309" i="64"/>
  <c r="Q308" i="64"/>
  <c r="D308" i="64"/>
  <c r="Q307" i="64"/>
  <c r="D307" i="64"/>
  <c r="Q306" i="64"/>
  <c r="D306" i="64"/>
  <c r="Q305" i="64"/>
  <c r="D305" i="64"/>
  <c r="Q304" i="64"/>
  <c r="D304" i="64"/>
  <c r="Q303" i="64"/>
  <c r="D303" i="64"/>
  <c r="Q302" i="64"/>
  <c r="D302" i="64"/>
  <c r="Q301" i="64"/>
  <c r="D301" i="64"/>
  <c r="Q300" i="64"/>
  <c r="D300" i="64"/>
  <c r="Q299" i="64"/>
  <c r="D299" i="64"/>
  <c r="Q298" i="64"/>
  <c r="D298" i="64"/>
  <c r="Q297" i="64"/>
  <c r="D297" i="64"/>
  <c r="Q296" i="64"/>
  <c r="Q295" i="64"/>
  <c r="Q294" i="64"/>
  <c r="D294" i="64"/>
  <c r="Q293" i="64"/>
  <c r="D293" i="64"/>
  <c r="Q292" i="64"/>
  <c r="D292" i="64"/>
  <c r="Q291" i="64"/>
  <c r="D291" i="64"/>
  <c r="Q290" i="64"/>
  <c r="D290" i="64"/>
  <c r="Q289" i="64"/>
  <c r="D289" i="64"/>
  <c r="Q288" i="64"/>
  <c r="D288" i="64"/>
  <c r="Q287" i="64"/>
  <c r="D287" i="64"/>
  <c r="Q286" i="64"/>
  <c r="D286" i="64"/>
  <c r="Q285" i="64"/>
  <c r="D285" i="64"/>
  <c r="Q284" i="64"/>
  <c r="D284" i="64"/>
  <c r="Q283" i="64"/>
  <c r="D283" i="64"/>
  <c r="Q282" i="64"/>
  <c r="D282" i="64"/>
  <c r="Q281" i="64"/>
  <c r="D281" i="64"/>
  <c r="Q280" i="64"/>
  <c r="D280" i="64"/>
  <c r="Q279" i="64"/>
  <c r="D279" i="64"/>
  <c r="Q278" i="64"/>
  <c r="Q277" i="64"/>
  <c r="Q276" i="64"/>
  <c r="Q275" i="64"/>
  <c r="Q274" i="64"/>
  <c r="D274" i="64"/>
  <c r="Q273" i="64"/>
  <c r="D273" i="64"/>
  <c r="Q272" i="64"/>
  <c r="D272" i="64"/>
  <c r="Q271" i="64"/>
  <c r="D271" i="64"/>
  <c r="Q270" i="64"/>
  <c r="D270" i="64"/>
  <c r="Q269" i="64"/>
  <c r="D269" i="64"/>
  <c r="Q268" i="64"/>
  <c r="Q267" i="64"/>
  <c r="Q266" i="64"/>
  <c r="Q265" i="64"/>
  <c r="Q264" i="64"/>
  <c r="D264" i="64"/>
  <c r="Q263" i="64"/>
  <c r="D263" i="64"/>
  <c r="Q262" i="64"/>
  <c r="D262" i="64"/>
  <c r="Q261" i="64"/>
  <c r="D261" i="64"/>
  <c r="Q260" i="64"/>
  <c r="D260" i="64"/>
  <c r="Q259" i="64"/>
  <c r="D259" i="64"/>
  <c r="Q258" i="64"/>
  <c r="D258" i="64"/>
  <c r="Q257" i="64"/>
  <c r="D257" i="64"/>
  <c r="Q256" i="64"/>
  <c r="D256" i="64"/>
  <c r="Q255" i="64"/>
  <c r="D255" i="64"/>
  <c r="Q254" i="64"/>
  <c r="D254" i="64"/>
  <c r="Q253" i="64"/>
  <c r="D253" i="64"/>
  <c r="Q252" i="64"/>
  <c r="D252" i="64"/>
  <c r="Q251" i="64"/>
  <c r="D251" i="64"/>
  <c r="Q250" i="64"/>
  <c r="D250" i="64"/>
  <c r="Q249" i="64"/>
  <c r="D249" i="64"/>
  <c r="Q248" i="64"/>
  <c r="D248" i="64"/>
  <c r="Q247" i="64"/>
  <c r="D247" i="64"/>
  <c r="Q246" i="64"/>
  <c r="D246" i="64"/>
  <c r="Q245" i="64"/>
  <c r="D245" i="64"/>
  <c r="Q244" i="64"/>
  <c r="D244" i="64"/>
  <c r="Q243" i="64"/>
  <c r="D243" i="64"/>
  <c r="Q242" i="64"/>
  <c r="D242" i="64"/>
  <c r="Q241" i="64"/>
  <c r="D241" i="64"/>
  <c r="Q240" i="64"/>
  <c r="D240" i="64"/>
  <c r="Q239" i="64"/>
  <c r="D239" i="64"/>
  <c r="Q238" i="64"/>
  <c r="D238" i="64"/>
  <c r="Q237" i="64"/>
  <c r="D237" i="64"/>
  <c r="Q236" i="64"/>
  <c r="D236" i="64"/>
  <c r="Q235" i="64"/>
  <c r="D235" i="64"/>
  <c r="Q234" i="64"/>
  <c r="Q233" i="64"/>
  <c r="Q232" i="64"/>
  <c r="Q231" i="64"/>
  <c r="Q230" i="64"/>
  <c r="Q229" i="64"/>
  <c r="Q228" i="64"/>
  <c r="D228" i="64"/>
  <c r="Q227" i="64"/>
  <c r="D227" i="64"/>
  <c r="Q226" i="64"/>
  <c r="D226" i="64"/>
  <c r="Q225" i="64"/>
  <c r="D225" i="64"/>
  <c r="Q224" i="64"/>
  <c r="D224" i="64"/>
  <c r="Q223" i="64"/>
  <c r="D223" i="64"/>
  <c r="Q222" i="64"/>
  <c r="D222" i="64"/>
  <c r="Q221" i="64"/>
  <c r="D221" i="64"/>
  <c r="Q220" i="64"/>
  <c r="Q219" i="64"/>
  <c r="D219" i="64"/>
  <c r="Q218" i="64"/>
  <c r="D218" i="64"/>
  <c r="Q217" i="64"/>
  <c r="Q216" i="64"/>
  <c r="Q215" i="64"/>
  <c r="D215" i="64"/>
  <c r="Q214" i="64"/>
  <c r="D214" i="64"/>
  <c r="Q213" i="64"/>
  <c r="D213" i="64"/>
  <c r="Q212" i="64"/>
  <c r="D212" i="64"/>
  <c r="Q211" i="64"/>
  <c r="Q210" i="64"/>
  <c r="Q209" i="64"/>
  <c r="Q208" i="64"/>
  <c r="Q207" i="64"/>
  <c r="D207" i="64"/>
  <c r="Q206" i="64"/>
  <c r="J206" i="64"/>
  <c r="D206" i="64"/>
  <c r="Q205" i="64"/>
  <c r="J205" i="64"/>
  <c r="D205" i="64"/>
  <c r="Q204" i="64"/>
  <c r="D204" i="64"/>
  <c r="Q203" i="64"/>
  <c r="D203" i="64"/>
  <c r="Q202" i="64"/>
  <c r="D202" i="64"/>
  <c r="Q201" i="64"/>
  <c r="D201" i="64"/>
  <c r="Q200" i="64"/>
  <c r="D200" i="64"/>
  <c r="Q199" i="64"/>
  <c r="D199" i="64"/>
  <c r="Q198" i="64"/>
  <c r="D198" i="64"/>
  <c r="Q197" i="64"/>
  <c r="D197" i="64"/>
  <c r="Q196" i="64"/>
  <c r="D196" i="64"/>
  <c r="Q195" i="64"/>
  <c r="D195" i="64"/>
  <c r="Q194" i="64"/>
  <c r="D194" i="64"/>
  <c r="Q193" i="64"/>
  <c r="D193" i="64"/>
  <c r="Q192" i="64"/>
  <c r="D192" i="64"/>
  <c r="Q191" i="64"/>
  <c r="D191" i="64"/>
  <c r="Q190" i="64"/>
  <c r="D190" i="64"/>
  <c r="Q189" i="64"/>
  <c r="D189" i="64"/>
  <c r="Q188" i="64"/>
  <c r="D188" i="64"/>
  <c r="Q187" i="64"/>
  <c r="D187" i="64"/>
  <c r="Q186" i="64"/>
  <c r="D186" i="64"/>
  <c r="Q185" i="64"/>
  <c r="D185" i="64"/>
  <c r="Q184" i="64"/>
  <c r="D184" i="64"/>
  <c r="Q183" i="64"/>
  <c r="D183" i="64"/>
  <c r="Q182" i="64"/>
  <c r="D182" i="64"/>
  <c r="Q181" i="64"/>
  <c r="D181" i="64"/>
  <c r="Q180" i="64"/>
  <c r="Q179" i="64"/>
  <c r="Q178" i="64"/>
  <c r="Q177" i="64"/>
  <c r="Q176" i="64"/>
  <c r="Q175" i="64"/>
  <c r="Q174" i="64"/>
  <c r="Q173" i="64"/>
  <c r="Q172" i="64"/>
  <c r="Q171" i="64"/>
  <c r="Q170" i="64"/>
  <c r="Q169" i="64"/>
  <c r="D169" i="64"/>
  <c r="Q168" i="64"/>
  <c r="D168" i="64"/>
  <c r="Q167" i="64"/>
  <c r="D167" i="64"/>
  <c r="Q166" i="64"/>
  <c r="Q165" i="64"/>
  <c r="D165" i="64"/>
  <c r="Q164" i="64"/>
  <c r="D164" i="64"/>
  <c r="Q163" i="64"/>
  <c r="D163" i="64"/>
  <c r="Q162" i="64"/>
  <c r="D162" i="64"/>
  <c r="Q161" i="64"/>
  <c r="D161" i="64"/>
  <c r="Q160" i="64"/>
  <c r="D160" i="64"/>
  <c r="Q159" i="64"/>
  <c r="D159" i="64"/>
  <c r="Q158" i="64"/>
  <c r="D158" i="64"/>
  <c r="Q157" i="64"/>
  <c r="D157" i="64"/>
  <c r="Q156" i="64"/>
  <c r="D156" i="64"/>
  <c r="Q155" i="64"/>
  <c r="G155" i="64"/>
  <c r="D155" i="64"/>
  <c r="Q154" i="64"/>
  <c r="D154" i="64"/>
  <c r="Q153" i="64"/>
  <c r="D153" i="64"/>
  <c r="Q152" i="64"/>
  <c r="D152" i="64"/>
  <c r="Q151" i="64"/>
  <c r="D151" i="64"/>
  <c r="Q150" i="64"/>
  <c r="D150" i="64"/>
  <c r="Q149" i="64"/>
  <c r="D149" i="64"/>
  <c r="Q148" i="64"/>
  <c r="D148" i="64"/>
  <c r="Q147" i="64"/>
  <c r="D147" i="64"/>
  <c r="Q146" i="64"/>
  <c r="D146" i="64"/>
  <c r="Q145" i="64"/>
  <c r="D145" i="64"/>
  <c r="Q144" i="64"/>
  <c r="D144" i="64"/>
  <c r="Q143" i="64"/>
  <c r="D143" i="64"/>
  <c r="Q142" i="64"/>
  <c r="D142" i="64"/>
  <c r="Q141" i="64"/>
  <c r="D141" i="64"/>
  <c r="Q140" i="64"/>
  <c r="D140" i="64"/>
  <c r="Q139" i="64"/>
  <c r="Q138" i="64"/>
  <c r="Q137" i="64"/>
  <c r="Q136" i="64"/>
  <c r="Q135" i="64"/>
  <c r="D135" i="64"/>
  <c r="Q134" i="64"/>
  <c r="D134" i="64"/>
  <c r="Q133" i="64"/>
  <c r="D133" i="64"/>
  <c r="Q132" i="64"/>
  <c r="D132" i="64"/>
  <c r="Q131" i="64"/>
  <c r="D131" i="64"/>
  <c r="Q130" i="64"/>
  <c r="D130" i="64"/>
  <c r="Q129" i="64"/>
  <c r="D129" i="64"/>
  <c r="Q128" i="64"/>
  <c r="D128" i="64"/>
  <c r="Q127" i="64"/>
  <c r="D127" i="64"/>
  <c r="Q126" i="64"/>
  <c r="D126" i="64"/>
  <c r="Q125" i="64"/>
  <c r="D125" i="64"/>
  <c r="Q124" i="64"/>
  <c r="D124" i="64"/>
  <c r="Q123" i="64"/>
  <c r="D123" i="64"/>
  <c r="Q122" i="64"/>
  <c r="D122" i="64"/>
  <c r="Q121" i="64"/>
  <c r="D121" i="64"/>
  <c r="Q120" i="64"/>
  <c r="D120" i="64"/>
  <c r="Q119" i="64"/>
  <c r="D119" i="64"/>
  <c r="Q118" i="64"/>
  <c r="D118" i="64"/>
  <c r="Q117" i="64"/>
  <c r="D117" i="64"/>
  <c r="Q116" i="64"/>
  <c r="D116" i="64"/>
  <c r="Q115" i="64"/>
  <c r="D115" i="64"/>
  <c r="Q114" i="64"/>
  <c r="D114" i="64"/>
  <c r="Q113" i="64"/>
  <c r="D113" i="64"/>
  <c r="Q112" i="64"/>
  <c r="D112" i="64"/>
  <c r="Q111" i="64"/>
  <c r="D111" i="64"/>
  <c r="Q110" i="64"/>
  <c r="D110" i="64"/>
  <c r="Q109" i="64"/>
  <c r="D109" i="64"/>
  <c r="Q108" i="64"/>
  <c r="D108" i="64"/>
  <c r="Q107" i="64"/>
  <c r="Q106" i="64"/>
  <c r="Q105" i="64"/>
  <c r="Q104" i="64"/>
  <c r="Q103" i="64"/>
  <c r="D103" i="64"/>
  <c r="Q102" i="64"/>
  <c r="D102" i="64"/>
  <c r="Q101" i="64"/>
  <c r="D101" i="64"/>
  <c r="Q100" i="64"/>
  <c r="D100" i="64"/>
  <c r="Q99" i="64"/>
  <c r="D99" i="64"/>
  <c r="Q98" i="64"/>
  <c r="D98" i="64"/>
  <c r="Q97" i="64"/>
  <c r="D97" i="64"/>
  <c r="Q96" i="64"/>
  <c r="D96" i="64"/>
  <c r="Q95" i="64"/>
  <c r="D95" i="64"/>
  <c r="Q94" i="64"/>
  <c r="D94" i="64"/>
  <c r="Q93" i="64"/>
  <c r="D93" i="64"/>
  <c r="Q92" i="64"/>
  <c r="D92" i="64"/>
  <c r="Q91" i="64"/>
  <c r="Q90" i="64"/>
  <c r="Q89" i="64"/>
  <c r="D89" i="64"/>
  <c r="Q88" i="64"/>
  <c r="D88" i="64"/>
  <c r="Q87" i="64"/>
  <c r="D87" i="64"/>
  <c r="Q86" i="64"/>
  <c r="D86" i="64"/>
  <c r="Q85" i="64"/>
  <c r="D85" i="64"/>
  <c r="Q84" i="64"/>
  <c r="D84" i="64"/>
  <c r="Q83" i="64"/>
  <c r="D83" i="64"/>
  <c r="Q82" i="64"/>
  <c r="D82" i="64"/>
  <c r="Q81" i="64"/>
  <c r="D81" i="64"/>
  <c r="Q80" i="64"/>
  <c r="D80" i="64"/>
  <c r="Q79" i="64"/>
  <c r="D79" i="64"/>
  <c r="Q78" i="64"/>
  <c r="D78" i="64"/>
  <c r="Q77" i="64"/>
  <c r="D77" i="64"/>
  <c r="Q76" i="64"/>
  <c r="D76" i="64"/>
  <c r="Q75" i="64"/>
  <c r="D75" i="64"/>
  <c r="Q74" i="64"/>
  <c r="D74" i="64"/>
  <c r="Q73" i="64"/>
  <c r="Q72" i="64"/>
  <c r="Q71" i="64"/>
  <c r="D71" i="64"/>
  <c r="Q70" i="64"/>
  <c r="D70" i="64"/>
  <c r="Q69" i="64"/>
  <c r="D69" i="64"/>
  <c r="Q68" i="64"/>
  <c r="D68" i="64"/>
  <c r="Q67" i="64"/>
  <c r="D67" i="64"/>
  <c r="Q66" i="64"/>
  <c r="D66" i="64"/>
  <c r="Q65" i="64"/>
  <c r="D65" i="64"/>
  <c r="Q64" i="64"/>
  <c r="D64" i="64"/>
  <c r="Q63" i="64"/>
  <c r="D63" i="64"/>
  <c r="Q62" i="64"/>
  <c r="D62" i="64"/>
  <c r="Q61" i="64"/>
  <c r="D61" i="64"/>
  <c r="Q60" i="64"/>
  <c r="D60" i="64"/>
  <c r="Q59" i="64"/>
  <c r="D59" i="64"/>
  <c r="Q58" i="64"/>
  <c r="D58" i="64"/>
  <c r="Q57" i="64"/>
  <c r="D57" i="64"/>
  <c r="Q56" i="64"/>
  <c r="D56" i="64"/>
  <c r="Q55" i="64"/>
  <c r="Q54" i="64"/>
  <c r="Q53" i="64"/>
  <c r="Q52" i="64"/>
  <c r="Q51" i="64"/>
  <c r="D51" i="64"/>
  <c r="Q50" i="64"/>
  <c r="D50" i="64"/>
  <c r="Q49" i="64"/>
  <c r="D49" i="64"/>
  <c r="Q48" i="64"/>
  <c r="D48" i="64"/>
  <c r="Q47" i="64"/>
  <c r="D47" i="64"/>
  <c r="Q46" i="64"/>
  <c r="D46" i="64"/>
  <c r="Q45" i="64"/>
  <c r="D45" i="64"/>
  <c r="Q44" i="64"/>
  <c r="D44" i="64"/>
  <c r="Q43" i="64"/>
  <c r="D43" i="64"/>
  <c r="Q42" i="64"/>
  <c r="Q41" i="64"/>
  <c r="Q40" i="64"/>
  <c r="D40" i="64"/>
  <c r="Q39" i="64"/>
  <c r="D39" i="64"/>
  <c r="Q38" i="64"/>
  <c r="D38" i="64"/>
  <c r="Q37" i="64"/>
  <c r="D37" i="64"/>
  <c r="Q36" i="64"/>
  <c r="D36" i="64"/>
  <c r="Q35" i="64"/>
  <c r="D35" i="64"/>
  <c r="Q34" i="64"/>
  <c r="D34" i="64"/>
  <c r="Q33" i="64"/>
  <c r="D33" i="64"/>
  <c r="Q32" i="64"/>
  <c r="D32" i="64"/>
  <c r="Q31" i="64"/>
  <c r="D31" i="64"/>
  <c r="Q30" i="64"/>
  <c r="D30" i="64"/>
  <c r="Q29" i="64"/>
  <c r="D29" i="64"/>
  <c r="Q28" i="64"/>
  <c r="D28" i="64"/>
  <c r="Q27" i="64"/>
  <c r="D27" i="64"/>
  <c r="Q26" i="64"/>
  <c r="D26" i="64"/>
  <c r="Q25" i="64"/>
  <c r="D25" i="64"/>
  <c r="Q24" i="64"/>
  <c r="D24" i="64"/>
  <c r="Q23" i="64"/>
  <c r="D23" i="64"/>
  <c r="Q22" i="64"/>
  <c r="D22" i="64"/>
  <c r="Q21" i="64"/>
  <c r="D21" i="64"/>
  <c r="Q20" i="64"/>
  <c r="D20" i="64"/>
  <c r="Q19" i="64"/>
  <c r="D19" i="64"/>
  <c r="Q18" i="64"/>
  <c r="D18" i="64"/>
  <c r="Q17" i="64"/>
  <c r="Q16" i="64"/>
  <c r="Q15" i="64"/>
  <c r="Q14" i="64"/>
  <c r="Q13" i="64"/>
  <c r="D13" i="64"/>
  <c r="Q12" i="64"/>
  <c r="D12" i="64"/>
  <c r="Q11" i="64"/>
  <c r="D11" i="64"/>
  <c r="Q10" i="64"/>
  <c r="D10" i="64"/>
  <c r="Q9" i="64"/>
  <c r="D9" i="64"/>
  <c r="Q8" i="64"/>
  <c r="D8" i="64"/>
  <c r="Q7" i="64"/>
  <c r="D7" i="64"/>
  <c r="Q6" i="64"/>
  <c r="Q5" i="64"/>
  <c r="AQ31" i="32" l="1"/>
  <c r="AQ47" i="32"/>
  <c r="AQ63" i="32"/>
  <c r="AQ79" i="32"/>
  <c r="BG79" i="32" s="1"/>
  <c r="CV79" i="32" s="1"/>
  <c r="AQ95" i="32"/>
  <c r="AQ111" i="32"/>
  <c r="AQ127" i="32"/>
  <c r="AQ143" i="32"/>
  <c r="BG160" i="32"/>
  <c r="AQ23" i="32"/>
  <c r="AQ39" i="32"/>
  <c r="AQ55" i="32"/>
  <c r="AQ71" i="32"/>
  <c r="AQ87" i="32"/>
  <c r="AQ103" i="32"/>
  <c r="AQ119" i="32"/>
  <c r="BG119" i="32" s="1"/>
  <c r="CV119" i="32" s="1"/>
  <c r="AQ135" i="32"/>
  <c r="AQ151" i="32"/>
  <c r="AQ10" i="32"/>
  <c r="AQ11" i="32"/>
  <c r="AQ18" i="32"/>
  <c r="AQ19" i="32"/>
  <c r="BG19" i="32" s="1"/>
  <c r="AQ29" i="32"/>
  <c r="AQ37" i="32"/>
  <c r="BG37" i="32" s="1"/>
  <c r="CV37" i="32" s="1"/>
  <c r="AQ45" i="32"/>
  <c r="AQ53" i="32"/>
  <c r="AQ69" i="32"/>
  <c r="AQ77" i="32"/>
  <c r="BG77" i="32" s="1"/>
  <c r="CV77" i="32" s="1"/>
  <c r="AQ85" i="32"/>
  <c r="AQ109" i="32"/>
  <c r="BG109" i="32" s="1"/>
  <c r="AQ149" i="32"/>
  <c r="BG149" i="32" s="1"/>
  <c r="BO158" i="32"/>
  <c r="BO12" i="32"/>
  <c r="BO20" i="32"/>
  <c r="AQ27" i="32"/>
  <c r="AQ35" i="32"/>
  <c r="BG35" i="32" s="1"/>
  <c r="CV35" i="32" s="1"/>
  <c r="AQ43" i="32"/>
  <c r="AQ51" i="32"/>
  <c r="BG51" i="32" s="1"/>
  <c r="CV51" i="32" s="1"/>
  <c r="AQ59" i="32"/>
  <c r="AQ67" i="32"/>
  <c r="BG67" i="32" s="1"/>
  <c r="CV67" i="32" s="1"/>
  <c r="AQ75" i="32"/>
  <c r="AQ83" i="32"/>
  <c r="BG83" i="32" s="1"/>
  <c r="CV83" i="32" s="1"/>
  <c r="AQ91" i="32"/>
  <c r="AQ99" i="32"/>
  <c r="BG99" i="32" s="1"/>
  <c r="CV99" i="32" s="1"/>
  <c r="AQ107" i="32"/>
  <c r="AQ115" i="32"/>
  <c r="AQ123" i="32"/>
  <c r="AQ131" i="32"/>
  <c r="AQ139" i="32"/>
  <c r="AQ147" i="32"/>
  <c r="BG147" i="32" s="1"/>
  <c r="CV147" i="32" s="1"/>
  <c r="BO155" i="32"/>
  <c r="BG168" i="32"/>
  <c r="AQ61" i="32"/>
  <c r="AQ93" i="32"/>
  <c r="BG93" i="32" s="1"/>
  <c r="CV93" i="32" s="1"/>
  <c r="AQ101" i="32"/>
  <c r="AQ117" i="32"/>
  <c r="BG117" i="32" s="1"/>
  <c r="AQ125" i="32"/>
  <c r="BG125" i="32" s="1"/>
  <c r="AQ133" i="32"/>
  <c r="BG133" i="32" s="1"/>
  <c r="AQ141" i="32"/>
  <c r="BG141" i="32" s="1"/>
  <c r="BG11" i="32"/>
  <c r="CV11" i="32" s="1"/>
  <c r="AQ14" i="32"/>
  <c r="AQ15" i="32"/>
  <c r="BO160" i="32"/>
  <c r="CV160" i="32" s="1"/>
  <c r="BG161" i="32"/>
  <c r="AQ162" i="32"/>
  <c r="AQ164" i="32"/>
  <c r="BO168" i="32"/>
  <c r="BG169" i="32"/>
  <c r="AQ170" i="32"/>
  <c r="AQ172" i="32"/>
  <c r="E23" i="44"/>
  <c r="C5" i="44" s="1"/>
  <c r="C14" i="44" s="1"/>
  <c r="C16" i="44" s="1"/>
  <c r="BO162" i="32"/>
  <c r="BG164" i="32"/>
  <c r="BO170" i="32"/>
  <c r="BO172" i="32"/>
  <c r="E24" i="55"/>
  <c r="C5" i="55" s="1"/>
  <c r="C14" i="55" s="1"/>
  <c r="C16" i="55" s="1"/>
  <c r="BO16" i="32"/>
  <c r="AQ22" i="32"/>
  <c r="BG22" i="32" s="1"/>
  <c r="CV22" i="32" s="1"/>
  <c r="AQ158" i="32"/>
  <c r="BG165" i="32"/>
  <c r="AQ166" i="32"/>
  <c r="BG12" i="32"/>
  <c r="BG16" i="32"/>
  <c r="BG20" i="32"/>
  <c r="CV20" i="32" s="1"/>
  <c r="AK178" i="32"/>
  <c r="AQ9" i="32"/>
  <c r="BG10" i="32"/>
  <c r="CV10" i="32" s="1"/>
  <c r="AQ13" i="32"/>
  <c r="BG14" i="32"/>
  <c r="CV14" i="32" s="1"/>
  <c r="AQ17" i="32"/>
  <c r="BG18" i="32"/>
  <c r="CV18" i="32" s="1"/>
  <c r="AQ21" i="32"/>
  <c r="BG23" i="32"/>
  <c r="CV23" i="32" s="1"/>
  <c r="BO24" i="32"/>
  <c r="AQ24" i="32"/>
  <c r="BG27" i="32"/>
  <c r="CV27" i="32" s="1"/>
  <c r="BO28" i="32"/>
  <c r="AQ28" i="32"/>
  <c r="BG31" i="32"/>
  <c r="CV31" i="32" s="1"/>
  <c r="BO32" i="32"/>
  <c r="AQ32" i="32"/>
  <c r="BO36" i="32"/>
  <c r="AQ36" i="32"/>
  <c r="BG39" i="32"/>
  <c r="CV39" i="32" s="1"/>
  <c r="BO40" i="32"/>
  <c r="AQ40" i="32"/>
  <c r="BG43" i="32"/>
  <c r="CV43" i="32" s="1"/>
  <c r="BO44" i="32"/>
  <c r="AQ44" i="32"/>
  <c r="BG47" i="32"/>
  <c r="CV47" i="32" s="1"/>
  <c r="BO48" i="32"/>
  <c r="AQ48" i="32"/>
  <c r="BO52" i="32"/>
  <c r="AQ52" i="32"/>
  <c r="BG55" i="32"/>
  <c r="CV55" i="32" s="1"/>
  <c r="BO56" i="32"/>
  <c r="AQ56" i="32"/>
  <c r="BG59" i="32"/>
  <c r="CV59" i="32" s="1"/>
  <c r="BO60" i="32"/>
  <c r="AQ60" i="32"/>
  <c r="BG63" i="32"/>
  <c r="CV63" i="32" s="1"/>
  <c r="BO64" i="32"/>
  <c r="AQ64" i="32"/>
  <c r="BO68" i="32"/>
  <c r="AQ68" i="32"/>
  <c r="BG71" i="32"/>
  <c r="CV71" i="32" s="1"/>
  <c r="BO72" i="32"/>
  <c r="AQ72" i="32"/>
  <c r="BG75" i="32"/>
  <c r="CV75" i="32" s="1"/>
  <c r="BO76" i="32"/>
  <c r="AQ76" i="32"/>
  <c r="BO80" i="32"/>
  <c r="AQ80" i="32"/>
  <c r="BO84" i="32"/>
  <c r="AQ84" i="32"/>
  <c r="BG87" i="32"/>
  <c r="CV87" i="32" s="1"/>
  <c r="AQ88" i="32"/>
  <c r="BO88" i="32"/>
  <c r="BG95" i="32"/>
  <c r="CV95" i="32" s="1"/>
  <c r="AQ96" i="32"/>
  <c r="BO96" i="32"/>
  <c r="BG103" i="32"/>
  <c r="CV103" i="32" s="1"/>
  <c r="AQ104" i="32"/>
  <c r="BO104" i="32"/>
  <c r="BG131" i="32"/>
  <c r="CV131" i="32" s="1"/>
  <c r="BG132" i="32"/>
  <c r="BO171" i="32"/>
  <c r="BG171" i="32"/>
  <c r="AQ171" i="32"/>
  <c r="BO94" i="32"/>
  <c r="AQ94" i="32"/>
  <c r="BG124" i="32"/>
  <c r="AQ8" i="32"/>
  <c r="BG89" i="32"/>
  <c r="CV89" i="32" s="1"/>
  <c r="BO90" i="32"/>
  <c r="AQ90" i="32"/>
  <c r="BG97" i="32"/>
  <c r="CV97" i="32" s="1"/>
  <c r="BO98" i="32"/>
  <c r="AQ98" i="32"/>
  <c r="BG107" i="32"/>
  <c r="CV107" i="32" s="1"/>
  <c r="BG108" i="32"/>
  <c r="BG139" i="32"/>
  <c r="CV139" i="32" s="1"/>
  <c r="BG140" i="32"/>
  <c r="BG123" i="32"/>
  <c r="CV123" i="32" s="1"/>
  <c r="BG25" i="32"/>
  <c r="CV25" i="32" s="1"/>
  <c r="AQ26" i="32"/>
  <c r="BO26" i="32"/>
  <c r="BG29" i="32"/>
  <c r="CV29" i="32" s="1"/>
  <c r="AQ30" i="32"/>
  <c r="BO30" i="32"/>
  <c r="BG33" i="32"/>
  <c r="CV33" i="32" s="1"/>
  <c r="AQ34" i="32"/>
  <c r="BO34" i="32"/>
  <c r="AQ38" i="32"/>
  <c r="BO38" i="32"/>
  <c r="BG41" i="32"/>
  <c r="CV41" i="32" s="1"/>
  <c r="AQ42" i="32"/>
  <c r="BO42" i="32"/>
  <c r="BG45" i="32"/>
  <c r="CV45" i="32" s="1"/>
  <c r="AQ46" i="32"/>
  <c r="BO46" i="32"/>
  <c r="BG49" i="32"/>
  <c r="CV49" i="32" s="1"/>
  <c r="AQ50" i="32"/>
  <c r="BO50" i="32"/>
  <c r="BG53" i="32"/>
  <c r="AQ54" i="32"/>
  <c r="BO54" i="32"/>
  <c r="BG57" i="32"/>
  <c r="CV57" i="32" s="1"/>
  <c r="AQ58" i="32"/>
  <c r="BO58" i="32"/>
  <c r="BG61" i="32"/>
  <c r="CV61" i="32" s="1"/>
  <c r="AQ62" i="32"/>
  <c r="BO62" i="32"/>
  <c r="BG65" i="32"/>
  <c r="CV65" i="32" s="1"/>
  <c r="AQ66" i="32"/>
  <c r="BO66" i="32"/>
  <c r="BG69" i="32"/>
  <c r="CV69" i="32" s="1"/>
  <c r="AQ70" i="32"/>
  <c r="BO70" i="32"/>
  <c r="BG73" i="32"/>
  <c r="CV73" i="32" s="1"/>
  <c r="AQ74" i="32"/>
  <c r="BO74" i="32"/>
  <c r="AQ78" i="32"/>
  <c r="BO78" i="32"/>
  <c r="BG81" i="32"/>
  <c r="CV81" i="32" s="1"/>
  <c r="AQ82" i="32"/>
  <c r="BO82" i="32"/>
  <c r="BG85" i="32"/>
  <c r="CV85" i="32" s="1"/>
  <c r="AQ86" i="32"/>
  <c r="BO86" i="32"/>
  <c r="BG91" i="32"/>
  <c r="CV91" i="32" s="1"/>
  <c r="AQ92" i="32"/>
  <c r="BO92" i="32"/>
  <c r="AQ100" i="32"/>
  <c r="BO100" i="32"/>
  <c r="BG115" i="32"/>
  <c r="BG116" i="32"/>
  <c r="BG148" i="32"/>
  <c r="BO110" i="32"/>
  <c r="AQ110" i="32"/>
  <c r="BO118" i="32"/>
  <c r="AQ118" i="32"/>
  <c r="BO126" i="32"/>
  <c r="AQ126" i="32"/>
  <c r="BO134" i="32"/>
  <c r="AQ134" i="32"/>
  <c r="BO142" i="32"/>
  <c r="AQ142" i="32"/>
  <c r="BO150" i="32"/>
  <c r="AQ150" i="32"/>
  <c r="CV166" i="32"/>
  <c r="BO167" i="32"/>
  <c r="BG167" i="32"/>
  <c r="AQ167" i="32"/>
  <c r="D5" i="44"/>
  <c r="E5" i="44" s="1"/>
  <c r="BG101" i="32"/>
  <c r="CV101" i="32" s="1"/>
  <c r="BO102" i="32"/>
  <c r="AQ102" i="32"/>
  <c r="BG105" i="32"/>
  <c r="CV105" i="32" s="1"/>
  <c r="BO106" i="32"/>
  <c r="AQ106" i="32"/>
  <c r="BG111" i="32"/>
  <c r="CV111" i="32" s="1"/>
  <c r="BG127" i="32"/>
  <c r="CV127" i="32" s="1"/>
  <c r="BG135" i="32"/>
  <c r="CV135" i="32" s="1"/>
  <c r="BG143" i="32"/>
  <c r="CV143" i="32" s="1"/>
  <c r="BG151" i="32"/>
  <c r="CV151" i="32" s="1"/>
  <c r="BO163" i="32"/>
  <c r="BG163" i="32"/>
  <c r="AQ163" i="32"/>
  <c r="CV163" i="32" s="1"/>
  <c r="BG112" i="32"/>
  <c r="BO114" i="32"/>
  <c r="AQ114" i="32"/>
  <c r="BG120" i="32"/>
  <c r="BO122" i="32"/>
  <c r="AQ122" i="32"/>
  <c r="BG128" i="32"/>
  <c r="BO130" i="32"/>
  <c r="AQ130" i="32"/>
  <c r="BG136" i="32"/>
  <c r="BO138" i="32"/>
  <c r="AQ138" i="32"/>
  <c r="BG144" i="32"/>
  <c r="BO146" i="32"/>
  <c r="AQ146" i="32"/>
  <c r="BG152" i="32"/>
  <c r="BG155" i="32"/>
  <c r="CV155" i="32" s="1"/>
  <c r="CV158" i="32"/>
  <c r="BO159" i="32"/>
  <c r="BG159" i="32"/>
  <c r="AQ159" i="32"/>
  <c r="BO108" i="32"/>
  <c r="BO112" i="32"/>
  <c r="CV113" i="32"/>
  <c r="BO116" i="32"/>
  <c r="CV116" i="32" s="1"/>
  <c r="CV117" i="32"/>
  <c r="BO120" i="32"/>
  <c r="CV121" i="32"/>
  <c r="BO124" i="32"/>
  <c r="CV125" i="32"/>
  <c r="BO128" i="32"/>
  <c r="CV129" i="32"/>
  <c r="BO132" i="32"/>
  <c r="CV132" i="32" s="1"/>
  <c r="BO136" i="32"/>
  <c r="CV137" i="32"/>
  <c r="BO140" i="32"/>
  <c r="CV141" i="32"/>
  <c r="BO144" i="32"/>
  <c r="CV144" i="32" s="1"/>
  <c r="CV145" i="32"/>
  <c r="BO148" i="32"/>
  <c r="CV149" i="32"/>
  <c r="BO152" i="32"/>
  <c r="BO161" i="32"/>
  <c r="BO165" i="32"/>
  <c r="BO169" i="32"/>
  <c r="CV112" i="32" l="1"/>
  <c r="CV140" i="32"/>
  <c r="CV115" i="32"/>
  <c r="CV53" i="32"/>
  <c r="CV16" i="32"/>
  <c r="CV165" i="32"/>
  <c r="CV148" i="32"/>
  <c r="CV171" i="32"/>
  <c r="CV12" i="32"/>
  <c r="CV172" i="32"/>
  <c r="CV19" i="32"/>
  <c r="CV161" i="32"/>
  <c r="CV133" i="32"/>
  <c r="CV109" i="32"/>
  <c r="CV128" i="32"/>
  <c r="CV168" i="32"/>
  <c r="CV152" i="32"/>
  <c r="CV120" i="32"/>
  <c r="CV169" i="32"/>
  <c r="CV124" i="32"/>
  <c r="CV136" i="32"/>
  <c r="CV167" i="32"/>
  <c r="CV108" i="32"/>
  <c r="CV164" i="32"/>
  <c r="BG15" i="32"/>
  <c r="CV15" i="32" s="1"/>
  <c r="BO178" i="32"/>
  <c r="CV170" i="32"/>
  <c r="CV162" i="32"/>
  <c r="BG96" i="32"/>
  <c r="CV96" i="32"/>
  <c r="BG146" i="32"/>
  <c r="CV146" i="32" s="1"/>
  <c r="BG114" i="32"/>
  <c r="CV114" i="32" s="1"/>
  <c r="BG106" i="32"/>
  <c r="CV106" i="32" s="1"/>
  <c r="BG102" i="32"/>
  <c r="CV102" i="32" s="1"/>
  <c r="BG150" i="32"/>
  <c r="CV150" i="32" s="1"/>
  <c r="BG134" i="32"/>
  <c r="CV134" i="32" s="1"/>
  <c r="BG118" i="32"/>
  <c r="CV118" i="32" s="1"/>
  <c r="BG94" i="32"/>
  <c r="CV94" i="32"/>
  <c r="BG17" i="32"/>
  <c r="CV17" i="32" s="1"/>
  <c r="BG9" i="32"/>
  <c r="CV9" i="32" s="1"/>
  <c r="BG138" i="32"/>
  <c r="CV138" i="32" s="1"/>
  <c r="CV159" i="32"/>
  <c r="BG122" i="32"/>
  <c r="CV122" i="32" s="1"/>
  <c r="BG100" i="32"/>
  <c r="CV100" i="32" s="1"/>
  <c r="BG92" i="32"/>
  <c r="CV92" i="32" s="1"/>
  <c r="BG86" i="32"/>
  <c r="CV86" i="32" s="1"/>
  <c r="BG82" i="32"/>
  <c r="CV82" i="32" s="1"/>
  <c r="BG78" i="32"/>
  <c r="CV78" i="32" s="1"/>
  <c r="BG74" i="32"/>
  <c r="CV74" i="32" s="1"/>
  <c r="BG70" i="32"/>
  <c r="CV70" i="32" s="1"/>
  <c r="BG66" i="32"/>
  <c r="CV66" i="32" s="1"/>
  <c r="BG62" i="32"/>
  <c r="CV62" i="32" s="1"/>
  <c r="BG58" i="32"/>
  <c r="CV58" i="32" s="1"/>
  <c r="BG54" i="32"/>
  <c r="CV54" i="32" s="1"/>
  <c r="BG50" i="32"/>
  <c r="CV50" i="32" s="1"/>
  <c r="BG46" i="32"/>
  <c r="CV46" i="32" s="1"/>
  <c r="BG42" i="32"/>
  <c r="CV42" i="32" s="1"/>
  <c r="BG38" i="32"/>
  <c r="CV38" i="32" s="1"/>
  <c r="BG34" i="32"/>
  <c r="CV34" i="32" s="1"/>
  <c r="BG30" i="32"/>
  <c r="CV30" i="32" s="1"/>
  <c r="BG26" i="32"/>
  <c r="CV26" i="32" s="1"/>
  <c r="BG98" i="32"/>
  <c r="CV98" i="32" s="1"/>
  <c r="BG90" i="32"/>
  <c r="CV90" i="32" s="1"/>
  <c r="AQ178" i="32"/>
  <c r="BG8" i="32"/>
  <c r="CV8" i="32" s="1"/>
  <c r="BG104" i="32"/>
  <c r="CV104" i="32" s="1"/>
  <c r="BG88" i="32"/>
  <c r="CV88" i="32" s="1"/>
  <c r="BG130" i="32"/>
  <c r="CV130" i="32" s="1"/>
  <c r="BG142" i="32"/>
  <c r="CV142" i="32" s="1"/>
  <c r="BG126" i="32"/>
  <c r="CV126" i="32" s="1"/>
  <c r="BG110" i="32"/>
  <c r="CV110" i="32" s="1"/>
  <c r="BG84" i="32"/>
  <c r="CV84" i="32" s="1"/>
  <c r="BG80" i="32"/>
  <c r="CV80" i="32" s="1"/>
  <c r="BG76" i="32"/>
  <c r="CV76" i="32" s="1"/>
  <c r="BG72" i="32"/>
  <c r="CV72" i="32" s="1"/>
  <c r="BG68" i="32"/>
  <c r="CV68" i="32" s="1"/>
  <c r="BG64" i="32"/>
  <c r="CV64" i="32" s="1"/>
  <c r="BG60" i="32"/>
  <c r="CV60" i="32" s="1"/>
  <c r="BG56" i="32"/>
  <c r="CV56" i="32" s="1"/>
  <c r="BG52" i="32"/>
  <c r="CV52" i="32" s="1"/>
  <c r="BG48" i="32"/>
  <c r="CV48" i="32" s="1"/>
  <c r="BG44" i="32"/>
  <c r="CV44" i="32" s="1"/>
  <c r="BG40" i="32"/>
  <c r="CV40" i="32" s="1"/>
  <c r="BG36" i="32"/>
  <c r="CV36" i="32" s="1"/>
  <c r="BG32" i="32"/>
  <c r="CV32" i="32" s="1"/>
  <c r="BG28" i="32"/>
  <c r="CV28" i="32" s="1"/>
  <c r="BG24" i="32"/>
  <c r="CV24" i="32" s="1"/>
  <c r="BG21" i="32"/>
  <c r="CV21" i="32"/>
  <c r="BG13" i="32"/>
  <c r="CV13" i="32" s="1"/>
  <c r="CV178" i="32" l="1"/>
  <c r="BG178" i="32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 shape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 shapeId="0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pedro.monarrez</author>
    <author>Hamlet Rodríguez</author>
  </authors>
  <commentList>
    <comment ref="F9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7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37" authorId="1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  <comment ref="F13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50" authorId="1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F17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5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8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8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0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1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2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242" authorId="1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253" authorId="1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253" authorId="1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F26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5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6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9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pedro.monarrez</author>
    <author>Hamlet Rodríguez</author>
  </authors>
  <commentList>
    <comment ref="F9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7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37" authorId="1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  <comment ref="F13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50" authorId="1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F17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5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8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8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0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1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2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242" authorId="1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253" authorId="1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253" authorId="1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F26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5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6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9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pedro.monarrez</author>
    <author>Hamlet Rodríguez</author>
  </authors>
  <commentList>
    <comment ref="F9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7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37" authorId="1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  <comment ref="F13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3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150" authorId="1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F17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5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8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79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18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0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1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1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2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3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3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G242" authorId="1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253" authorId="1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253" authorId="1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F26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6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2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6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2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4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5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78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5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6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397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2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14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69" authorId="0" shapeId="0">
      <text>
        <r>
          <rPr>
            <b/>
            <sz val="12"/>
            <color indexed="81"/>
            <rFont val="Arial"/>
            <family val="2"/>
          </rPr>
          <t>Asignaciones destinadas a cubrir las remuneraciones para el pago al personal de carácter transitorio que preste sus servicios en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71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F490" authorId="0" shapeId="0">
      <text>
        <r>
          <rPr>
            <b/>
            <sz val="12"/>
            <color indexed="81"/>
            <rFont val="Arial"/>
            <family val="2"/>
          </rPr>
          <t>Asignaciones al personal que tenga derecho a vacaciones o preste sus servicios en domingo; aguinaldo o gratificación de fin de año al personal civil y militar al servicio de los entes públicos.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Hamlet Rodríguez</author>
  </authors>
  <commentList>
    <comment ref="G49" authorId="0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595" authorId="0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G656" authorId="0" shapeId="0">
      <text>
        <r>
          <rPr>
            <b/>
            <sz val="9"/>
            <color indexed="81"/>
            <rFont val="Tahoma"/>
            <family val="2"/>
          </rPr>
          <t xml:space="preserve">425000
</t>
        </r>
      </text>
    </comment>
    <comment ref="G658" authorId="0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658" authorId="0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G668" authorId="0" shapeId="0">
      <text>
        <r>
          <rPr>
            <b/>
            <sz val="9"/>
            <color indexed="81"/>
            <rFont val="Tahoma"/>
            <family val="2"/>
          </rPr>
          <t>1,000,000</t>
        </r>
      </text>
    </comment>
    <comment ref="G729" authorId="0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</commentList>
</comments>
</file>

<file path=xl/comments7.xml><?xml version="1.0" encoding="utf-8"?>
<comments xmlns="http://schemas.openxmlformats.org/spreadsheetml/2006/main">
  <authors>
    <author>Hamlet Rodríguez</author>
  </authors>
  <commentList>
    <comment ref="G97" authorId="0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  <comment ref="G382" authorId="0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G388" authorId="0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850" authorId="0" shapeId="0">
      <text>
        <r>
          <rPr>
            <b/>
            <sz val="9"/>
            <color indexed="81"/>
            <rFont val="Tahoma"/>
            <family val="2"/>
          </rPr>
          <t xml:space="preserve">425000
</t>
        </r>
      </text>
    </comment>
    <comment ref="G851" authorId="0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851" authorId="0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G866" authorId="0" shapeId="0">
      <text>
        <r>
          <rPr>
            <b/>
            <sz val="9"/>
            <color indexed="81"/>
            <rFont val="Tahoma"/>
            <family val="2"/>
          </rPr>
          <t>1,000,000</t>
        </r>
      </text>
    </comment>
  </commentList>
</comments>
</file>

<file path=xl/comments8.xml><?xml version="1.0" encoding="utf-8"?>
<comments xmlns="http://schemas.openxmlformats.org/spreadsheetml/2006/main">
  <authors>
    <author>Hamlet Rodríguez</author>
  </authors>
  <commentList>
    <comment ref="G95" authorId="0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  <comment ref="G351" authorId="0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G355" authorId="0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736" authorId="0" shapeId="0">
      <text>
        <r>
          <rPr>
            <b/>
            <sz val="9"/>
            <color indexed="81"/>
            <rFont val="Tahoma"/>
            <family val="2"/>
          </rPr>
          <t xml:space="preserve">425000
</t>
        </r>
      </text>
    </comment>
    <comment ref="G737" authorId="0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737" authorId="0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G749" authorId="0" shapeId="0">
      <text>
        <r>
          <rPr>
            <b/>
            <sz val="9"/>
            <color indexed="81"/>
            <rFont val="Tahoma"/>
            <family val="2"/>
          </rPr>
          <t>1,000,000</t>
        </r>
      </text>
    </comment>
  </commentList>
</comments>
</file>

<file path=xl/comments9.xml><?xml version="1.0" encoding="utf-8"?>
<comments xmlns="http://schemas.openxmlformats.org/spreadsheetml/2006/main">
  <authors>
    <author>Hamlet Rodríguez</author>
  </authors>
  <commentList>
    <comment ref="G49" authorId="0" shapeId="0">
      <text>
        <r>
          <rPr>
            <b/>
            <sz val="9"/>
            <color indexed="81"/>
            <rFont val="Tahoma"/>
            <family val="2"/>
          </rPr>
          <t>2800000</t>
        </r>
      </text>
    </comment>
    <comment ref="G595" authorId="0" shapeId="0">
      <text>
        <r>
          <rPr>
            <b/>
            <sz val="9"/>
            <color indexed="81"/>
            <rFont val="Tahoma"/>
            <family val="2"/>
          </rPr>
          <t>2100000</t>
        </r>
      </text>
    </comment>
    <comment ref="G656" authorId="0" shapeId="0">
      <text>
        <r>
          <rPr>
            <b/>
            <sz val="9"/>
            <color indexed="81"/>
            <rFont val="Tahoma"/>
            <family val="2"/>
          </rPr>
          <t xml:space="preserve">425000
</t>
        </r>
      </text>
    </comment>
    <comment ref="G658" authorId="0" shapeId="0">
      <text>
        <r>
          <rPr>
            <b/>
            <sz val="9"/>
            <color indexed="81"/>
            <rFont val="Tahoma"/>
            <family val="2"/>
          </rPr>
          <t>2,000,000</t>
        </r>
      </text>
    </comment>
    <comment ref="N658" authorId="0" shapeId="0">
      <text>
        <r>
          <rPr>
            <b/>
            <sz val="9"/>
            <color indexed="81"/>
            <rFont val="Tahoma"/>
            <family val="2"/>
          </rPr>
          <t xml:space="preserve">3,000,000
</t>
        </r>
      </text>
    </comment>
    <comment ref="G668" authorId="0" shapeId="0">
      <text>
        <r>
          <rPr>
            <b/>
            <sz val="9"/>
            <color indexed="81"/>
            <rFont val="Tahoma"/>
            <family val="2"/>
          </rPr>
          <t>1,000,000</t>
        </r>
      </text>
    </comment>
    <comment ref="G729" authorId="0" shapeId="0">
      <text>
        <r>
          <rPr>
            <b/>
            <sz val="9"/>
            <color indexed="81"/>
            <rFont val="Tahoma"/>
            <family val="2"/>
          </rPr>
          <t>1,267,271.90</t>
        </r>
      </text>
    </comment>
  </commentList>
</comments>
</file>

<file path=xl/sharedStrings.xml><?xml version="1.0" encoding="utf-8"?>
<sst xmlns="http://schemas.openxmlformats.org/spreadsheetml/2006/main" count="11442" uniqueCount="737">
  <si>
    <t>DESCRIPCIÓN</t>
  </si>
  <si>
    <t>Anual</t>
  </si>
  <si>
    <t>FF</t>
  </si>
  <si>
    <t>FINANCIAMIENTOS INTERNOS</t>
  </si>
  <si>
    <t>INGRESOS PROPIOS</t>
  </si>
  <si>
    <t>RECURSOS ESTATALES</t>
  </si>
  <si>
    <t>Infracciones</t>
  </si>
  <si>
    <t>DERECHOS</t>
  </si>
  <si>
    <t>Indemnizaciones</t>
  </si>
  <si>
    <t>CONVENIOS</t>
  </si>
  <si>
    <t>Dietas</t>
  </si>
  <si>
    <t>Sueldos base al personal permanente</t>
  </si>
  <si>
    <t>Sueldos base al personal eventual</t>
  </si>
  <si>
    <t>Primas de vacaciones, dominical y gratificación de fin de año</t>
  </si>
  <si>
    <t>Compensaciones</t>
  </si>
  <si>
    <t>Aportaciones de seguridad social</t>
  </si>
  <si>
    <t>Aportaciones a fondos de vivienda</t>
  </si>
  <si>
    <t>Aportaciones al sistema para el retiro</t>
  </si>
  <si>
    <t>Otras prestaciones sociales y económicas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</si>
  <si>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</si>
  <si>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</si>
  <si>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</si>
  <si>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</si>
  <si>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</si>
  <si>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</si>
  <si>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</si>
  <si>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</si>
  <si>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</si>
  <si>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</si>
  <si>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</si>
  <si>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Combustibles, lubricantes, aditivos, carbón y sus derivados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</si>
  <si>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</si>
  <si>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</si>
  <si>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</si>
  <si>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</si>
  <si>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</si>
  <si>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</si>
  <si>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</si>
  <si>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</si>
  <si>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</si>
  <si>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</si>
  <si>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</si>
  <si>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</si>
  <si>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Combustibles, lubricantes y aditivos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</si>
  <si>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</si>
  <si>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</si>
  <si>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</si>
  <si>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</si>
  <si>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</si>
  <si>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</si>
  <si>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</si>
  <si>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</si>
  <si>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</si>
  <si>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</si>
  <si>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</si>
  <si>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</si>
  <si>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</si>
  <si>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</si>
  <si>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</si>
  <si>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</si>
  <si>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</si>
  <si>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</si>
  <si>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</si>
  <si>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Arrendamiento de terrenos</t>
  </si>
  <si>
    <t>Arrendamiento de edificios</t>
  </si>
  <si>
    <t>Arrendamiento de mobiliario y equipo de administración, educacional y recreativo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</si>
  <si>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</si>
  <si>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</si>
  <si>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</si>
  <si>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</si>
  <si>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</si>
  <si>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</si>
  <si>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</si>
  <si>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Seguros de responsabilidad patrimonial y fianzas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</si>
  <si>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</si>
  <si>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</si>
  <si>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</si>
  <si>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</si>
  <si>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</si>
  <si>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</si>
  <si>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</si>
  <si>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</si>
  <si>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</si>
  <si>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</si>
  <si>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</si>
  <si>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</si>
  <si>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</si>
  <si>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</si>
  <si>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</si>
  <si>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</si>
  <si>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Pasajes aéreos</t>
  </si>
  <si>
    <t>Pasajes terrestres</t>
  </si>
  <si>
    <t>Autotransporte</t>
  </si>
  <si>
    <t>Viáticos en el país</t>
  </si>
  <si>
    <t xml:space="preserve">Viáticos en el extranjero </t>
  </si>
  <si>
    <t>Servicios integrales de traslado y viáticos</t>
  </si>
  <si>
    <t>Otros servicios de traslado y hospedaje</t>
  </si>
  <si>
    <t>Gastos de ceremonial</t>
  </si>
  <si>
    <t>Gastos de orden  social y cultural</t>
  </si>
  <si>
    <t>Congresos y convenciones</t>
  </si>
  <si>
    <t>Exposiciones</t>
  </si>
  <si>
    <t>Gastos de representación</t>
  </si>
  <si>
    <t>Penas, multas, accesorios y actualizaciones</t>
  </si>
  <si>
    <t xml:space="preserve">Ayudas sociales a personas </t>
  </si>
  <si>
    <t>Becas y otras ayudas para programas de capacitación</t>
  </si>
  <si>
    <t>Ayudas sociales a instituciones sin fines de lucro</t>
  </si>
  <si>
    <t>Ayudas sociales a entidades de interés público</t>
  </si>
  <si>
    <t>Ayudas por desastres naturales y otros siniestros</t>
  </si>
  <si>
    <t>Pensiones</t>
  </si>
  <si>
    <t xml:space="preserve">Muebles de oficina y estantería </t>
  </si>
  <si>
    <t>Bienes artísticos, culturales y científicos</t>
  </si>
  <si>
    <t>Equipo de cómputo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</si>
  <si>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</si>
  <si>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</si>
  <si>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</si>
  <si>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</si>
  <si>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</si>
  <si>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Vehículos y equipo de transporte</t>
  </si>
  <si>
    <t>Maquinaria y equipo de construcción</t>
  </si>
  <si>
    <t>Equipo de generación eléctrica, aparatos y accesorios eléctricos</t>
  </si>
  <si>
    <t>Herramientas y máquinas-herramienta</t>
  </si>
  <si>
    <t>Árboles y plantas</t>
  </si>
  <si>
    <t>Software</t>
  </si>
  <si>
    <t>Construcción de obras para el abastecimiento de agua, petróleo, gas, electricidad y telecomunicaciones</t>
  </si>
  <si>
    <t>Trabajos de acabados en edificaciones y otros trabajos especializados</t>
  </si>
  <si>
    <t>ADEFAS</t>
  </si>
  <si>
    <t>COG/FF</t>
  </si>
  <si>
    <t xml:space="preserve">RECURSOS FEDERALES </t>
  </si>
  <si>
    <t>OTROS</t>
  </si>
  <si>
    <t>TOTAL ANUAL</t>
  </si>
  <si>
    <t>PARTICIPACIONES FEDERALES</t>
  </si>
  <si>
    <t>CA</t>
  </si>
  <si>
    <t>Nombre de la Plaza</t>
  </si>
  <si>
    <t>Adscripción de la Plaza</t>
  </si>
  <si>
    <t>Dietas y Sueldo Base</t>
  </si>
  <si>
    <t>Mensual</t>
  </si>
  <si>
    <t>111-113</t>
  </si>
  <si>
    <t>No. Plazas</t>
  </si>
  <si>
    <t xml:space="preserve">Primas por años  </t>
  </si>
  <si>
    <t>TOTALES</t>
  </si>
  <si>
    <t>PARTICIPACIONES ESTATALES</t>
  </si>
  <si>
    <t xml:space="preserve">OTROS RECURSOS </t>
  </si>
  <si>
    <t>TURISMO</t>
  </si>
  <si>
    <t>Turismo</t>
  </si>
  <si>
    <t>Sindicatura</t>
  </si>
  <si>
    <t>RECURSOS FISCALES</t>
  </si>
  <si>
    <t>Verde</t>
  </si>
  <si>
    <t>Amarillo</t>
  </si>
  <si>
    <t>Rojo</t>
  </si>
  <si>
    <t>Semaforización</t>
  </si>
  <si>
    <t>Economía</t>
  </si>
  <si>
    <t>SUMA</t>
  </si>
  <si>
    <t xml:space="preserve">Horas 
Extraordinarias
</t>
  </si>
  <si>
    <t>Otras
Prestaciones</t>
  </si>
  <si>
    <t>Suma Total de 
Remuneraciones</t>
  </si>
  <si>
    <t>Prima Vacacional y Dominical</t>
  </si>
  <si>
    <t xml:space="preserve"> de Servicios Efectivos Prestados</t>
  </si>
  <si>
    <t>Gratificación  de Fin de Año (Aguinaldo)</t>
  </si>
  <si>
    <t>Dimensión  a Medir</t>
  </si>
  <si>
    <t>Método de Cálculo</t>
  </si>
  <si>
    <t>Frecuencia de Medición</t>
  </si>
  <si>
    <t>Unidad de Medida</t>
  </si>
  <si>
    <t>APORTACIONES FONDO INFRAESTRUCTURA</t>
  </si>
  <si>
    <t>APORTACIONES  FONDO  FORTALECIMIENTO</t>
  </si>
  <si>
    <t>2</t>
  </si>
  <si>
    <t>3</t>
  </si>
  <si>
    <t>5</t>
  </si>
  <si>
    <t>1</t>
  </si>
  <si>
    <t>4</t>
  </si>
  <si>
    <t>6</t>
  </si>
  <si>
    <t>9</t>
  </si>
  <si>
    <t>Metas ejercicio 2017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</si>
  <si>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</si>
  <si>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</si>
  <si>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</si>
  <si>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</si>
  <si>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</si>
  <si>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</si>
  <si>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INDICADORES DE DESEMPEÑO 
</t>
  </si>
  <si>
    <t xml:space="preserve">Nombre del Indicador </t>
  </si>
  <si>
    <t>Eficacia</t>
  </si>
  <si>
    <t>Eficiencia</t>
  </si>
  <si>
    <t xml:space="preserve">Calidad </t>
  </si>
  <si>
    <t xml:space="preserve">Presupuesto de Egresos por Clasificación por Objeto del Gasto y Fuentes de Financiamiento - 2017
</t>
  </si>
  <si>
    <t>PLANTILLA DE PERSONAL DE CARÁCTER PERMANENTE. 2017</t>
  </si>
  <si>
    <t>Incrementar el interes de la poblacion por la lectura y la investigacion</t>
  </si>
  <si>
    <t>No. De participantes en talleres de lectura/No. Habitantes</t>
  </si>
  <si>
    <t>semestral</t>
  </si>
  <si>
    <t>No. Participantes</t>
  </si>
  <si>
    <t>Secretaría General</t>
  </si>
  <si>
    <t>Registro Civil</t>
  </si>
  <si>
    <t>Casa de la Cultura</t>
  </si>
  <si>
    <t>Hacienda Municipal</t>
  </si>
  <si>
    <t>Reglamentos</t>
  </si>
  <si>
    <t>Catastro Municipal</t>
  </si>
  <si>
    <t>Rastro Municipal</t>
  </si>
  <si>
    <t>Relleno Sanitario</t>
  </si>
  <si>
    <t>Deportes</t>
  </si>
  <si>
    <t>Juzgado Municipal</t>
  </si>
  <si>
    <t>IMAJ</t>
  </si>
  <si>
    <t>Seguridad Pública</t>
  </si>
  <si>
    <t>Comunicación Social</t>
  </si>
  <si>
    <t>Ente Público: MUNICIPIO DE MASCOTA JALISCO</t>
  </si>
  <si>
    <t>ALUMBRADO PUBLICO</t>
  </si>
  <si>
    <t>UMA</t>
  </si>
  <si>
    <t>DIRECCION DE OBRAS PUBLICAS</t>
  </si>
  <si>
    <t>OBRAS PUBLICAS</t>
  </si>
  <si>
    <t>JUEZ MUNICIPAL</t>
  </si>
  <si>
    <t>SECRETARIA GENERAL</t>
  </si>
  <si>
    <t>COMUNICACIÓN SOCIAL</t>
  </si>
  <si>
    <t>ASEO PUBLICO</t>
  </si>
  <si>
    <t>CASA DE CULTURA</t>
  </si>
  <si>
    <t>CATASTRO</t>
  </si>
  <si>
    <t>DEPORTES</t>
  </si>
  <si>
    <t>ECOLOGIA</t>
  </si>
  <si>
    <t>PARQUES Y JARDINES</t>
  </si>
  <si>
    <t>PROTECCION CIVIL</t>
  </si>
  <si>
    <t>RASTRO</t>
  </si>
  <si>
    <t>REGISTRO CIVIL</t>
  </si>
  <si>
    <t>SEGURIDAD PUBLICA</t>
  </si>
  <si>
    <t>SINDICATURA</t>
  </si>
  <si>
    <t>TRANSITO MUNICIPAL</t>
  </si>
  <si>
    <t>UNIDAD DE TRANSPARENCIA</t>
  </si>
  <si>
    <t>CE-MUJER</t>
  </si>
  <si>
    <t>NO.CTROL</t>
  </si>
  <si>
    <t>REGIDORES</t>
  </si>
  <si>
    <t>PRESIDENCIA</t>
  </si>
  <si>
    <t>FAISM</t>
  </si>
  <si>
    <t>PROPIO</t>
  </si>
  <si>
    <t>CONVENIOS FED</t>
  </si>
  <si>
    <t>CONV EDO</t>
  </si>
  <si>
    <t>FORTA</t>
  </si>
  <si>
    <t>S/UMAS</t>
  </si>
  <si>
    <t>EJERCIDO</t>
  </si>
  <si>
    <t>PRESUPUESTADO</t>
  </si>
  <si>
    <t>LI</t>
  </si>
  <si>
    <t>ESTIMADO NOMINA 2017</t>
  </si>
  <si>
    <t>PLANTILLA</t>
  </si>
  <si>
    <t>EVENTUAL</t>
  </si>
  <si>
    <t>FORTADEMUN</t>
  </si>
  <si>
    <t>Total ASEO PUBLICO</t>
  </si>
  <si>
    <t>Total CASA DE CULTURA</t>
  </si>
  <si>
    <t>Total CATASTRO</t>
  </si>
  <si>
    <t>Total CE-MUJER</t>
  </si>
  <si>
    <t>Total COMUNICACIÓN SOCIAL</t>
  </si>
  <si>
    <t>Total DEPORTES</t>
  </si>
  <si>
    <t>Total DIRECCION DE OBRAS PUBLICAS</t>
  </si>
  <si>
    <t>Total ECOLOGIA</t>
  </si>
  <si>
    <t>Total JUEZ MUNICIPAL</t>
  </si>
  <si>
    <t>Total PARQUES Y JARDINES</t>
  </si>
  <si>
    <t>Total PRESIDENCIA</t>
  </si>
  <si>
    <t>Total PROTECCION CIVIL</t>
  </si>
  <si>
    <t>Total RASTRO</t>
  </si>
  <si>
    <t>Total REGISTRO CIVIL</t>
  </si>
  <si>
    <t>Total SECRETARIA GENERAL</t>
  </si>
  <si>
    <t>Total SEGURIDAD PUBLICA</t>
  </si>
  <si>
    <t>Total SINDICATURA</t>
  </si>
  <si>
    <t>Total TRANSITO MUNICIPAL</t>
  </si>
  <si>
    <t>Total TURISMO</t>
  </si>
  <si>
    <t>Total UNIDAD DE TRANSPARENCIA</t>
  </si>
  <si>
    <t>Total general</t>
  </si>
  <si>
    <t>Total ALUMBRADO PUBLICO</t>
  </si>
  <si>
    <t>LEY DE INGRESOS</t>
  </si>
  <si>
    <t>TOTAL</t>
  </si>
  <si>
    <t>DEUDA</t>
  </si>
  <si>
    <t>DIF PARTICIPACIONES</t>
  </si>
  <si>
    <t>PRESUPUESTO NETO</t>
  </si>
  <si>
    <t>obra publica</t>
  </si>
  <si>
    <t>faism</t>
  </si>
  <si>
    <t>convenio</t>
  </si>
  <si>
    <t>deuda</t>
  </si>
  <si>
    <t>rec. Propio</t>
  </si>
  <si>
    <t>INVERSION PUBLICA</t>
  </si>
  <si>
    <t>MUNICIPIO DE MASCOTA JALISCO</t>
  </si>
  <si>
    <t>INICIATIVA DE PRESUPUESTO DE EGRESOS 2017</t>
  </si>
  <si>
    <t>RECORTE</t>
  </si>
  <si>
    <t>RECORTE BRUTO</t>
  </si>
  <si>
    <t>ANTICIPO DE FAISM</t>
  </si>
  <si>
    <t>NO PRESUPUESTABLE</t>
  </si>
  <si>
    <t>DEPARTAMENTO</t>
  </si>
  <si>
    <t>DIF</t>
  </si>
  <si>
    <t>SUELDO ANUAL</t>
  </si>
  <si>
    <t>PRIMA VAC</t>
  </si>
  <si>
    <t>AGUINALDO</t>
  </si>
  <si>
    <t>TOTAL DE INGRESOS ANUALES</t>
  </si>
  <si>
    <t>Total Casa de la Cultura</t>
  </si>
  <si>
    <t>Total Cementerios</t>
  </si>
  <si>
    <t>Total Comunicación Social</t>
  </si>
  <si>
    <t>Total Deportes</t>
  </si>
  <si>
    <t>Total Ecología</t>
  </si>
  <si>
    <t>Total Hacienda Municipal</t>
  </si>
  <si>
    <t>Total IMAJ</t>
  </si>
  <si>
    <t>Total Juzgado Municipal</t>
  </si>
  <si>
    <t>Total Obras Públicas</t>
  </si>
  <si>
    <t>Total Oficialía Mayor</t>
  </si>
  <si>
    <t>Total Presidencia Municipal</t>
  </si>
  <si>
    <t>Total Promoción Económica</t>
  </si>
  <si>
    <t>Total Rastro Municipal</t>
  </si>
  <si>
    <t>Total Reglamentos</t>
  </si>
  <si>
    <t>Total Seguridad Pública</t>
  </si>
  <si>
    <t>Total Sindicatura</t>
  </si>
  <si>
    <t>Cementerios</t>
  </si>
  <si>
    <t>Ecología</t>
  </si>
  <si>
    <t>Obras Públicas</t>
  </si>
  <si>
    <t>Oficialía Mayor</t>
  </si>
  <si>
    <t>Presidencia Municipal</t>
  </si>
  <si>
    <t>Promoción Económica</t>
  </si>
  <si>
    <t>Aseo Público</t>
  </si>
  <si>
    <t>Cementerio Municipal</t>
  </si>
  <si>
    <t>Ce-Mujer</t>
  </si>
  <si>
    <t>Sala de Regidores</t>
  </si>
  <si>
    <t>Unidad de Transparencia</t>
  </si>
  <si>
    <t>No aclara partida, ni justifica</t>
  </si>
  <si>
    <t>Biblioteca</t>
  </si>
  <si>
    <t>OBSERVACIONES</t>
  </si>
  <si>
    <t>Amortizacion de la deuda interna con instituciones de credito</t>
  </si>
  <si>
    <t>Intereses de la deuda interna con instituciones de credito</t>
  </si>
  <si>
    <t>Se anexo presupuesto 2015</t>
  </si>
  <si>
    <t>Mercados</t>
  </si>
  <si>
    <t>Apoyos con combustible para el traslado de estudiantes de las diferentes comunidades de este municipio</t>
  </si>
  <si>
    <t>Apoyo a las diferentes Instituciones educativas de la cabecera municipal y las comunidades</t>
  </si>
  <si>
    <t>CEMENTERIO</t>
  </si>
  <si>
    <t>Otros mat. y art. de construcción y reparación</t>
  </si>
  <si>
    <t>software almacen contpaqi</t>
  </si>
  <si>
    <t>EDIFICACION NO HABITACIONAL</t>
  </si>
  <si>
    <t>REHABILITACION DE CAMINOS</t>
  </si>
  <si>
    <t>REHABILITACION DE RED DE DRENAJE, RED DE AGUA POTABLE, CONSTRUCCION DE HUELLAS Y EMPEDRADO EN LA CALLE LOPEZ COTILLA/JUSTO SIERRA EN LA CABECERA</t>
  </si>
  <si>
    <t xml:space="preserve">CONSTRUCCIÓN DE TANQUE DE ALMACENAMIENTO DE AGUA POTABLE EN LA COMUNIDAD DE SAN IGNACIO EN MASCOTA, JALISCO. </t>
  </si>
  <si>
    <t xml:space="preserve">CONSTRUCCIÓN DE RED DE ABASTECIMIENTO DE AGUA POTABLE EN LA COMUNIDAD DE GUAYABITOS, EN MASCOTA, JALISCO. </t>
  </si>
  <si>
    <t>CONSTRUCCIÓN DE RED DE DRENAJE EN LA CALLE 16 DE SEPTIEMBRE EN LA COMUNIDAD DE YERBABUENA, EN MASCOTA, JALISCO.</t>
  </si>
  <si>
    <t>MEJORA Y AMPLIACIÓN EN LA RED DE ENERGÍA ELECTRICA EN LA COMUNIDAD DE RINCON DE MIRANDILLAS, EN MASCOTA, JALISCO.</t>
  </si>
  <si>
    <t>MEJORA Y AMPLIACIÓN EN LA RED DE ENERGÍA ELECTRICA EN LA COMUNIDAD DE JUANACATLAN, EN MASCOTA, JALISCO.</t>
  </si>
  <si>
    <t>APOYOS A EXTREMA POBRESA</t>
  </si>
  <si>
    <t>CONSTRUCCION DE PISOS FIRMES EN DIFERENTES COMUNIDADES DE MASCOTA</t>
  </si>
  <si>
    <t>MEJORAMIENTO DE VIVIENDA</t>
  </si>
  <si>
    <t>OTRAS CONSTRUCCIONES DE INGENIERIA CIVIL U OBRA PESADA</t>
  </si>
  <si>
    <t>REGENERACION DE IMAGEN URBANO EN EL CENTRO HISTORICO DE MADCOTA JALISCO</t>
  </si>
  <si>
    <t>REMODELACION DE PARQUE EN GALOPE 2DA ETAPA</t>
  </si>
  <si>
    <t>REHABILITACION Y EQUIPAMIENTO DE HOSPITAL REGIONAL DE PRIMER CONTACTO EN LA CABECERA MUNICIPAL DE MASCOTA</t>
  </si>
  <si>
    <t>CONST CENTRAL AUT CAB MUN</t>
  </si>
  <si>
    <t>PRODER MAGICO</t>
  </si>
  <si>
    <t>RECORTADO</t>
  </si>
  <si>
    <t>AMORTIZACION</t>
  </si>
  <si>
    <t>INTERESES</t>
  </si>
  <si>
    <t>AYUNTAMIENTO DE MASCOTA JALISCO</t>
  </si>
  <si>
    <t>REPORTE DE CREDITOS DE DEUDA PUBLICA</t>
  </si>
  <si>
    <t>Municipio de:</t>
  </si>
  <si>
    <t>Mascota, Jalisco</t>
  </si>
  <si>
    <t>Monto de crédito:</t>
  </si>
  <si>
    <t>Fecha de primera amortización:</t>
  </si>
  <si>
    <t>Tasa de interés:</t>
  </si>
  <si>
    <t>Fecha de última amortización:</t>
  </si>
  <si>
    <t>Motivo del crédito:</t>
  </si>
  <si>
    <t>Obra Pública</t>
  </si>
  <si>
    <t>Responsables del crédito:</t>
  </si>
  <si>
    <t>Ing. Miguel Castillón López y Profr. José Luis López Peña</t>
  </si>
  <si>
    <t>Institución crediticia:</t>
  </si>
  <si>
    <t>Banco Nacional de Obras y Servicios Públicos, S.N.C.</t>
  </si>
  <si>
    <t>Crédito:</t>
  </si>
  <si>
    <t>Fecha de contratación:</t>
  </si>
  <si>
    <t>Plazo:</t>
  </si>
  <si>
    <t>120 meses</t>
  </si>
  <si>
    <t>Avance de aplicación:</t>
  </si>
  <si>
    <t>FECHA</t>
  </si>
  <si>
    <t>SALDO CAPITAL</t>
  </si>
  <si>
    <t>TOTAL DE CAPITAL E INTERESES</t>
  </si>
  <si>
    <t>Compra de terreno para Hospital de 1er Contacto</t>
  </si>
  <si>
    <t>120 Meses</t>
  </si>
  <si>
    <t>BANOBRAS</t>
  </si>
  <si>
    <t>BANOBRAS FAISM</t>
  </si>
  <si>
    <t>ENERGIA ELECTRICA</t>
  </si>
  <si>
    <t>OFICIALIA MAYOR</t>
  </si>
  <si>
    <t>OFICILAIA MAYOR</t>
  </si>
  <si>
    <t>AGUA</t>
  </si>
  <si>
    <t>Chofer Aseo Público</t>
  </si>
  <si>
    <t>Ecologia</t>
  </si>
  <si>
    <t>PLANTILLA ASEJ</t>
  </si>
  <si>
    <t>Obras publicas</t>
  </si>
  <si>
    <t>adefas</t>
  </si>
  <si>
    <t>TOTAL HOJA RESUMEN</t>
  </si>
  <si>
    <t>ACTUALIZADA</t>
  </si>
  <si>
    <t>SAPAM</t>
  </si>
  <si>
    <t>Total 111</t>
  </si>
  <si>
    <t>Total 113</t>
  </si>
  <si>
    <t>Total 122</t>
  </si>
  <si>
    <t>Total 132</t>
  </si>
  <si>
    <t>Total 141</t>
  </si>
  <si>
    <t>Total 142</t>
  </si>
  <si>
    <t>Total 143</t>
  </si>
  <si>
    <t>Total 152</t>
  </si>
  <si>
    <t>Total 159</t>
  </si>
  <si>
    <t>Total 211</t>
  </si>
  <si>
    <t>Total 212</t>
  </si>
  <si>
    <t>Total 213</t>
  </si>
  <si>
    <t>Total 214</t>
  </si>
  <si>
    <t>Total 215</t>
  </si>
  <si>
    <t>Total 216</t>
  </si>
  <si>
    <t>Total 217</t>
  </si>
  <si>
    <t>Total 218</t>
  </si>
  <si>
    <t>Total 221</t>
  </si>
  <si>
    <t>Total 222</t>
  </si>
  <si>
    <t>Total 223</t>
  </si>
  <si>
    <t>Total 234</t>
  </si>
  <si>
    <t>Total 241</t>
  </si>
  <si>
    <t>Total 242</t>
  </si>
  <si>
    <t>Total 243</t>
  </si>
  <si>
    <t>Total 244</t>
  </si>
  <si>
    <t>Total 245</t>
  </si>
  <si>
    <t>Total 246</t>
  </si>
  <si>
    <t>Total 247</t>
  </si>
  <si>
    <t>Total 248</t>
  </si>
  <si>
    <t>Total 249</t>
  </si>
  <si>
    <t>Total 252</t>
  </si>
  <si>
    <t>Total 253</t>
  </si>
  <si>
    <t>Total 254</t>
  </si>
  <si>
    <t>Total 261</t>
  </si>
  <si>
    <t>Total 271</t>
  </si>
  <si>
    <t>Total 272</t>
  </si>
  <si>
    <t>Total 273</t>
  </si>
  <si>
    <t>Total 274</t>
  </si>
  <si>
    <t>Total 275</t>
  </si>
  <si>
    <t>Total 291</t>
  </si>
  <si>
    <t>Total 292</t>
  </si>
  <si>
    <t>Total 293</t>
  </si>
  <si>
    <t>Total 294</t>
  </si>
  <si>
    <t>Total 296</t>
  </si>
  <si>
    <t>Total 298</t>
  </si>
  <si>
    <t>Total 311</t>
  </si>
  <si>
    <t>Total 312</t>
  </si>
  <si>
    <t>Total 313</t>
  </si>
  <si>
    <t>Total 314</t>
  </si>
  <si>
    <t>Total 315</t>
  </si>
  <si>
    <t>Total 316</t>
  </si>
  <si>
    <t>Total 317</t>
  </si>
  <si>
    <t>Total 318</t>
  </si>
  <si>
    <t>Total 321</t>
  </si>
  <si>
    <t>Total 322</t>
  </si>
  <si>
    <t>Total 323</t>
  </si>
  <si>
    <t>Total 326</t>
  </si>
  <si>
    <t>Total 331</t>
  </si>
  <si>
    <t>Total 332</t>
  </si>
  <si>
    <t>Total 334</t>
  </si>
  <si>
    <t>Total 336</t>
  </si>
  <si>
    <t>Total 338</t>
  </si>
  <si>
    <t>Total 341</t>
  </si>
  <si>
    <t>Total 344</t>
  </si>
  <si>
    <t>Total 345</t>
  </si>
  <si>
    <t>Total 347</t>
  </si>
  <si>
    <t>Total 351</t>
  </si>
  <si>
    <t>Total 352</t>
  </si>
  <si>
    <t>Total 353</t>
  </si>
  <si>
    <t>Total 355</t>
  </si>
  <si>
    <t>Total 357</t>
  </si>
  <si>
    <t>Total 358</t>
  </si>
  <si>
    <t>Total 359</t>
  </si>
  <si>
    <t>Total 361</t>
  </si>
  <si>
    <t>Total 362</t>
  </si>
  <si>
    <t>Total 363</t>
  </si>
  <si>
    <t>Total 364</t>
  </si>
  <si>
    <t>Total 365</t>
  </si>
  <si>
    <t>Total 366</t>
  </si>
  <si>
    <t>Total 369</t>
  </si>
  <si>
    <t>Total 371</t>
  </si>
  <si>
    <t>Total 372</t>
  </si>
  <si>
    <t>Total 374</t>
  </si>
  <si>
    <t>Total 375</t>
  </si>
  <si>
    <t>Total 376</t>
  </si>
  <si>
    <t>Total 378</t>
  </si>
  <si>
    <t>Total 379</t>
  </si>
  <si>
    <t>Total 381</t>
  </si>
  <si>
    <t>Total 382</t>
  </si>
  <si>
    <t>Total 383</t>
  </si>
  <si>
    <t>Total 384</t>
  </si>
  <si>
    <t>Total 385</t>
  </si>
  <si>
    <t>Total 395</t>
  </si>
  <si>
    <t>Total 441</t>
  </si>
  <si>
    <t>Total 442</t>
  </si>
  <si>
    <t>Total 443</t>
  </si>
  <si>
    <t>Total 445</t>
  </si>
  <si>
    <t>Total 447</t>
  </si>
  <si>
    <t>Total 448</t>
  </si>
  <si>
    <t>Total 511</t>
  </si>
  <si>
    <t>Total 513</t>
  </si>
  <si>
    <t>Total 515</t>
  </si>
  <si>
    <t>Total 519</t>
  </si>
  <si>
    <t>Total 521</t>
  </si>
  <si>
    <t>Total 522</t>
  </si>
  <si>
    <t>Total 523</t>
  </si>
  <si>
    <t>Total 529</t>
  </si>
  <si>
    <t>Total 541</t>
  </si>
  <si>
    <t>Total 563</t>
  </si>
  <si>
    <t>Total 566</t>
  </si>
  <si>
    <t>Total 567</t>
  </si>
  <si>
    <t>Total 578</t>
  </si>
  <si>
    <t>Total 591</t>
  </si>
  <si>
    <t>Total 611</t>
  </si>
  <si>
    <t>Total 612</t>
  </si>
  <si>
    <t>Total 613</t>
  </si>
  <si>
    <t>Total 615</t>
  </si>
  <si>
    <t>Total 616</t>
  </si>
  <si>
    <t>Total 619</t>
  </si>
  <si>
    <t>Total 629</t>
  </si>
  <si>
    <t>Total 911</t>
  </si>
  <si>
    <t>Total 921</t>
  </si>
  <si>
    <t>Total 991</t>
  </si>
  <si>
    <t>LEY DE INGRESOS 2017</t>
  </si>
  <si>
    <t>HACIENDA MUNICIPAL</t>
  </si>
  <si>
    <t>JUZGADO MUNICIPAL</t>
  </si>
  <si>
    <t>MERCADOS</t>
  </si>
  <si>
    <t>PENSIONES</t>
  </si>
  <si>
    <t>PROMOCION ECONOMICA</t>
  </si>
  <si>
    <t>SALA DE REGIDORES</t>
  </si>
  <si>
    <t>REGLAMENTOS</t>
  </si>
  <si>
    <t>RELLENO SANITARIO</t>
  </si>
  <si>
    <t>SUMAS TOTALES</t>
  </si>
  <si>
    <t>DELEGACIONES Y AGENCIAS</t>
  </si>
  <si>
    <t>clave</t>
  </si>
  <si>
    <t>c</t>
  </si>
  <si>
    <t>Semestral</t>
  </si>
  <si>
    <t>X</t>
  </si>
  <si>
    <t xml:space="preserve">negociacion de demandas </t>
  </si>
  <si>
    <t xml:space="preserve">Ejecutar  bien los gastos en los juicios </t>
  </si>
  <si>
    <t>Facilitar el acceso al 80%  mujeres a las Instancias de Procuración de Justicia con que se cuente en el municipio.</t>
  </si>
  <si>
    <t>No. De laudos gestionados/No. De juicios actuales</t>
  </si>
  <si>
    <t>No. De demandas negociadas/No. De demandas recibidas</t>
  </si>
  <si>
    <t>Supervision de Asesores, y gestores abogados, contratados para seguimiento de juicios</t>
  </si>
  <si>
    <t>No. De seguimiento en revision de expedientes/No. Total de expedientes delegados</t>
  </si>
  <si>
    <t>Total de Gasto promedio x juicio ejecutado en ejercicio/Total de Gasto promedio x juicio Ejecutado en Ejercicio anterior</t>
  </si>
  <si>
    <t>No. De demandas</t>
  </si>
  <si>
    <t>No. De laudos liquidados</t>
  </si>
  <si>
    <t>No. De supervisiones</t>
  </si>
  <si>
    <t>Costo promedio por juicio</t>
  </si>
  <si>
    <t>Cumplir en tiempo y forma con la digitalización de las actas de nacimiento, defunción y matrimonio.</t>
  </si>
  <si>
    <t>Modernizar la oficina del Registro Civil, para mejorar la atención a la ciudadanía.</t>
  </si>
  <si>
    <t>Realizar en el mes de Octubre los Matrimonios Colectivos.</t>
  </si>
  <si>
    <t>Mejorar la atención y dar respuesta inmediata a las solicitudes de Actas Nacionales.</t>
  </si>
  <si>
    <t>Actas digitalizadas/Actas pendientes de digitalizar</t>
  </si>
  <si>
    <t>Solicitudes de Matrimonio/Matrimonios realizados</t>
  </si>
  <si>
    <t>Solicitudes de Actas/Actas Entregadas</t>
  </si>
  <si>
    <t>Actas</t>
  </si>
  <si>
    <t>Inmueble</t>
  </si>
  <si>
    <t>Matrimonio</t>
  </si>
  <si>
    <t>No. De pesos invertidos/No. De pesos presupuestados para invertir en modernizacion</t>
  </si>
  <si>
    <t>Promover y fomentar la cultura  a través de talleres y eventos artísticos en espacios públicos.</t>
  </si>
  <si>
    <t>Apoyar los talentos  artísticos existentes a los ciudadanos  participantes en la  cultura popular.</t>
  </si>
  <si>
    <t>Modernizar y sistematizar la información del patrimonio cultural, acervo documental y bibliográfico de las diferentes áreas  del municipio,  adecuando un espacio del museo arqueológico donde se pueda exhibir la documentación antigua existente.</t>
  </si>
  <si>
    <t>Llevar a cabo las actividades y operaciones pertinentes para la gestión  de apoyos para Cultura, que ofrece el gobierno federal y estatal.</t>
  </si>
  <si>
    <t>No. De talleres y eventos artisticos ejecutados/No. De talleres y eventos programados</t>
  </si>
  <si>
    <t>No. De talleres</t>
  </si>
  <si>
    <t>No.de apoyos realizados/No de artistas existendes registrados</t>
  </si>
  <si>
    <t>No. De apoyos</t>
  </si>
  <si>
    <t>sistemas implementados/No. De informacion por sistematizar</t>
  </si>
  <si>
    <t>No. De espacios habilitados/No. Requeridos por la informacion</t>
  </si>
  <si>
    <t>No. De sistemas</t>
  </si>
  <si>
    <t>No. De espacios</t>
  </si>
  <si>
    <t>No. De apoyos obtenidos/No. De apoyos gestionados</t>
  </si>
  <si>
    <t xml:space="preserve">No. De  apoyos </t>
  </si>
  <si>
    <t>Construccion de 10 viviendas en localidades y 15 ampliaciones en cabecera municipal</t>
  </si>
  <si>
    <t>Viviendas Construidas/Viviendas gestionadas</t>
  </si>
  <si>
    <t>Viviendas</t>
  </si>
  <si>
    <t>Otorgar 102 becas a estudiantes entre nivel de primaria, secundaria, preparatoria y universidad</t>
  </si>
  <si>
    <t>No. De becas otorgadas/No. De becas gestionadas</t>
  </si>
  <si>
    <t>becas</t>
  </si>
  <si>
    <t>Establecer el comedor comunitario y dar alimento a 50 personas</t>
  </si>
  <si>
    <t>Beneficiarios</t>
  </si>
  <si>
    <t>No. Personas beneficiadas/50 personas proyectadas</t>
  </si>
  <si>
    <t>Entrega de 2850 mochilas con utiles escolares en nivel preescolar, primaria, secundaria</t>
  </si>
  <si>
    <t>No. De mochilas entregadas/No. De mochilas proyectadas(2850)</t>
  </si>
  <si>
    <t>No. De mochilas</t>
  </si>
  <si>
    <t>Recepcion, registro y archivo de tramites en el padron de administracion de Catastro</t>
  </si>
  <si>
    <t>Cobro de predial y carga en el archivo, transmisiones Patrimoniales y Otros servicios catastrales</t>
  </si>
  <si>
    <t>Actualizacion de informacion Catastral en campo</t>
  </si>
  <si>
    <t>Tecnificacion de procesos administrativos y juridicos a la cartera vencida de contribuyentes morosos</t>
  </si>
  <si>
    <t>No de tramites realizados/No de tramites registrados en padron</t>
  </si>
  <si>
    <t>No. De registros</t>
  </si>
  <si>
    <t xml:space="preserve">1.-Monto de cobranza realizada/Monto de la cartera vencida 2.- No. De tramites cobrados/No. De tramites cobrados registrados </t>
  </si>
  <si>
    <t>1.- Monto en pesos de cobranza 2.- No. De tramites</t>
  </si>
  <si>
    <t>No. De registros actualizados/No. De registros existentes</t>
  </si>
  <si>
    <t>No de procesos administrativos y juridicos tecnificados/No. De procesos sin tecnificar existentes</t>
  </si>
  <si>
    <t>No. De procesos</t>
  </si>
  <si>
    <t>Atencion a la Ciudadania</t>
  </si>
  <si>
    <t>No. De reportes atendidos/No. De reportes recibidos</t>
  </si>
  <si>
    <t>reportes</t>
  </si>
  <si>
    <t>Elaboracion de proyectos ejecutivos y seguimiento de programas estatales y federales</t>
  </si>
  <si>
    <t>No. De proyectos logrados/No de proyectos elaborados</t>
  </si>
  <si>
    <t>proyectos</t>
  </si>
  <si>
    <t>trimestral</t>
  </si>
  <si>
    <t>Emision de licencias tanto de construccion como de acciones urbanisticas</t>
  </si>
  <si>
    <t>No.de licencias</t>
  </si>
  <si>
    <t>No. De licencias emitidas / No. De solicitudes de licencia</t>
  </si>
  <si>
    <t>Vigilancia de cumplimiento de los diferentes reglamentos relacionados construcciones en proceso</t>
  </si>
  <si>
    <t>No. De construcciones ne proceso verificadas/No de licencias de contruccion emitidas</t>
  </si>
  <si>
    <t>No. De revisiones</t>
  </si>
  <si>
    <t>Actualizacion de planes y reglamentos que competen a esta direccion de obra publica</t>
  </si>
  <si>
    <t>No. De planes y reglamentos actualizados / No. De planes y reglamentos vigentes</t>
  </si>
  <si>
    <t>No. De documentos actualizados</t>
  </si>
  <si>
    <t>No. De metros aumentados/No de metros programados</t>
  </si>
  <si>
    <t>metro cuadrado construido</t>
  </si>
  <si>
    <t>Gestionar inversion publica para poder Incrementar en número de metros cuadrados techados de uso en servicio</t>
  </si>
  <si>
    <t>Campana para erradicacion de basureros clandestinos</t>
  </si>
  <si>
    <t>No. De acciones para erradicar basueros clandestinos/No. De acciones programadas</t>
  </si>
  <si>
    <t>No.de acciones</t>
  </si>
  <si>
    <t>Rehabilitar el 80% de parques en el Municipio</t>
  </si>
  <si>
    <t>Parques rehabilitados/Total de parques</t>
  </si>
  <si>
    <t>No. De parques</t>
  </si>
  <si>
    <t>Atencion de reportes para poder brindar un mejor servicio</t>
  </si>
  <si>
    <t>No de reportes atendidos/No. De reportes realizados</t>
  </si>
  <si>
    <t>No.de reportes</t>
  </si>
  <si>
    <t>Sustitucion de luminarias por tecnologia LED</t>
  </si>
  <si>
    <t>Costo total de la obra/No de personas beneficiadas</t>
  </si>
  <si>
    <t>Costo beneficio</t>
  </si>
  <si>
    <t>No.de personas participantes/No de personas convocadas</t>
  </si>
  <si>
    <t>No. De personas efectivamente atendidas</t>
  </si>
  <si>
    <t>Torneos</t>
  </si>
  <si>
    <t>No.de eventos y troneos realizados/No. De torneos programados</t>
  </si>
  <si>
    <t>No. Personas capacitadas/No.total de personal operativo</t>
  </si>
  <si>
    <t>personal capacitado</t>
  </si>
  <si>
    <t>Dotar de material e infraestructura deportiva al municipio</t>
  </si>
  <si>
    <t>Monto ejercido de materiales e infraestructura/Monto requerido según listado de necesidades actuales</t>
  </si>
  <si>
    <t>Monto en pesos de inversion</t>
  </si>
  <si>
    <t>No. De eventos/No. De eventos programados (25)</t>
  </si>
  <si>
    <t>No.de sendero creado/No de senderos programados(1)</t>
  </si>
  <si>
    <t>No. De senderos mejorados/No. De senderos programados para mejora(3)</t>
  </si>
  <si>
    <t xml:space="preserve">Tener un Tianguis Cultural y Artesanal, cada quincena. </t>
  </si>
  <si>
    <t>Número de veces.</t>
  </si>
  <si>
    <t xml:space="preserve">Creación de Sendero Mesa Colorada - Volcán del Molcajete. </t>
  </si>
  <si>
    <t>Número de senderos</t>
  </si>
  <si>
    <t>Constriur un modulo de información en el centro historico.</t>
  </si>
  <si>
    <t>Número de módulos</t>
  </si>
  <si>
    <t xml:space="preserve">Capacitaciones a informadores turisticos </t>
  </si>
  <si>
    <t>Contar con un formato para contabilizar la estadistica.</t>
  </si>
  <si>
    <t xml:space="preserve">1 formato de estadistica </t>
  </si>
  <si>
    <t>Número de formatos</t>
  </si>
  <si>
    <t>Creación con una operadota de viajes.</t>
  </si>
  <si>
    <t>1 convenio</t>
  </si>
  <si>
    <t>Número de convenios</t>
  </si>
  <si>
    <t>Paticipación en eventos nacionales de turismo.</t>
  </si>
  <si>
    <t>Participación en almenos 3 eventos</t>
  </si>
  <si>
    <t>Número de eventos.</t>
  </si>
  <si>
    <t xml:space="preserve">Contar con material para proporcionar al turista. </t>
  </si>
  <si>
    <t>Contar todo el año con folletos.</t>
  </si>
  <si>
    <t>Contar con folleteria en módulo de información</t>
  </si>
  <si>
    <t>Contar con un video promocional y 1unacampaña de promocion.</t>
  </si>
  <si>
    <t>1 video y 1 campana promocional</t>
  </si>
  <si>
    <t>Número de videos y campaña.</t>
  </si>
  <si>
    <t>Crear eventos para la atracción de turistas.</t>
  </si>
  <si>
    <t xml:space="preserve">5 eventos </t>
  </si>
  <si>
    <t>Mejorar la infraestrucura de los  senderos de ciclismo de montaña. (con senalistica y guarda ganado)</t>
  </si>
  <si>
    <t>No. De  modulos implementados/No. De modulos programados</t>
  </si>
  <si>
    <t>No. De jornadas de capacitacion realizadas/No. De jornadas programadas (3)</t>
  </si>
  <si>
    <t>No. De jornadas</t>
  </si>
  <si>
    <t>No. De capacitaciones realizadas/No. De capacitaciones programdas</t>
  </si>
  <si>
    <t>impartir 4 capcitaciones al personal de distintos temas que sean acordes a su area de trabajo</t>
  </si>
  <si>
    <t>campañas de educacion ambiental y sustentabilidad ambiental</t>
  </si>
  <si>
    <t>Atencion de incendios forestales por descuido del  uso del fuego en la actividad agricola y ganadero</t>
  </si>
  <si>
    <t>No. De incendios atendidos 2017/No. De incedios atendidos en 2016</t>
  </si>
  <si>
    <t>No. De capacitaciones</t>
  </si>
  <si>
    <t>No. De atenciones</t>
  </si>
  <si>
    <t>No. De campañas implementadas/No. De campañas programadas</t>
  </si>
  <si>
    <t>No. De campañas</t>
  </si>
  <si>
    <t>Capacitacion</t>
  </si>
  <si>
    <t>Evaluaciones y reevaluaciones</t>
  </si>
  <si>
    <t>No. De actividades realizadas/No. De actividades programadas</t>
  </si>
  <si>
    <t>No. De evaluaciones y reevaluaciones</t>
  </si>
  <si>
    <t>Cumplir con los lineamientos del Comision Estaral de Derechos Humanos, en relacion con la Carcel Municipal</t>
  </si>
  <si>
    <t>No. De lineamientos cumplidos/No. De liniamientos obligados</t>
  </si>
  <si>
    <t>No.de lineamientos</t>
  </si>
  <si>
    <t>Capacitación de personal</t>
  </si>
  <si>
    <t>Infraestructura vial</t>
  </si>
  <si>
    <t>Cédulas de Notificación de Infracción</t>
  </si>
  <si>
    <t>No. Capacitaciones/personas</t>
  </si>
  <si>
    <t>Señalamientos aprobados/Señalamientos realizados</t>
  </si>
  <si>
    <t>Infracciones/Personas infraccionadas</t>
  </si>
  <si>
    <t>Capacitaciones</t>
  </si>
  <si>
    <t>Señalamientos</t>
  </si>
  <si>
    <t xml:space="preserve">liquidacion de laudos </t>
  </si>
  <si>
    <t>Reducción de la violencia intrafamiliar en un 30%.</t>
  </si>
  <si>
    <t xml:space="preserve">05 Campañas anuales </t>
  </si>
  <si>
    <t xml:space="preserve">Anual </t>
  </si>
  <si>
    <t xml:space="preserve">Numero de campañas </t>
  </si>
  <si>
    <t>Adquirir mayores conocimientos para su superacion personal</t>
  </si>
  <si>
    <t xml:space="preserve">03 camapañas anuales </t>
  </si>
  <si>
    <t>Adquirir conocimientos sobre los programas de apoyo a los que las mujeres pueden acceder.</t>
  </si>
  <si>
    <t>Conocimiento del 100% de  reglas de operación de programas federales y estatales que se ofrecen para  la mujer.</t>
  </si>
  <si>
    <t>Anual.</t>
  </si>
  <si>
    <t xml:space="preserve">conocimineto del 100% de apoyos para mujeres en direnrentes apoyos que se presentan. </t>
  </si>
  <si>
    <t>Hacer de conocimiento a las mujeres en 70% las intancias que cuenta nuestro municipio.</t>
  </si>
  <si>
    <t>cumplir con el 70% de mujeres que conozcas instacias de Procuracion de Justicia.</t>
  </si>
  <si>
    <t>Contar con el número suficiente de personas y eventos programados.</t>
  </si>
  <si>
    <t>Desarrollar los eventos y torneos solicitados por la comunidad.</t>
  </si>
  <si>
    <t>Capacitar y apoyar el personal operativo.</t>
  </si>
  <si>
    <t>Atención prehospitalario</t>
  </si>
  <si>
    <t>No. De capacitaciones/capitaciones brindadas</t>
  </si>
  <si>
    <t>solicitudes/personas atendidas</t>
  </si>
  <si>
    <t>No. Capacitaciones</t>
  </si>
  <si>
    <t>Hacer uso de todos los medios de comunicación para mantener informada a la sociedad mascotense.</t>
  </si>
  <si>
    <t xml:space="preserve">realizar 4 gacetas. </t>
  </si>
  <si>
    <t xml:space="preserve">publicidad en radio </t>
  </si>
  <si>
    <t xml:space="preserve">publicidad en tv. </t>
  </si>
  <si>
    <t>publicidad impresa.</t>
  </si>
  <si>
    <t>Trimestralmente.</t>
  </si>
  <si>
    <t>semestral.</t>
  </si>
  <si>
    <t xml:space="preserve">trimestral. </t>
  </si>
  <si>
    <t>las actividades realizadas entre las gacetas que se van a publicar.</t>
  </si>
  <si>
    <t>los eventos y obras realizadas entre los imapctos al día.</t>
  </si>
  <si>
    <t>las actividades y anuncios entre el numero de comerciales.</t>
  </si>
  <si>
    <t>las actividades releventes del h. Ayuntamiento entre el numero de dipticos.</t>
  </si>
  <si>
    <t>Dotar del equipo necesario el área de comunicación social para poder desempeñar de una manera eficaz todas las funciones que corresponden al área.</t>
  </si>
  <si>
    <t>adquirir todo los materiales necesarios,</t>
  </si>
  <si>
    <t>las funciones correspondientes entre el material para ejercutarlas.</t>
  </si>
  <si>
    <t>Coadyuvar a la atencion oportuna de solicitudes, asi mimos tener la pagina de transparencia actualizada para la disminucion de solicitudes por informacion no expuesta</t>
  </si>
  <si>
    <t>No. De atenciones oportunas/No. De solicitudes recibidas</t>
  </si>
  <si>
    <t xml:space="preserve">No. Obligaciones requisitadas/No. De obligaciones correspondientes </t>
  </si>
  <si>
    <t>No. De obligaciones</t>
  </si>
  <si>
    <t>Administracion y despacho de las oficinas municipales atendiendo a la ciudadania y demas asuntos correspondientes a las mismas</t>
  </si>
  <si>
    <t>No de ciudadanos atendidos/No. De solicitudes realizadas</t>
  </si>
  <si>
    <t>Administracion eficaz de la recaudacion fiscal y cartera vencida</t>
  </si>
  <si>
    <t>porcentaje de recaudacion</t>
  </si>
  <si>
    <t>Ingresos recaudados 2017/Ingresos Recaudados 2016</t>
  </si>
  <si>
    <t>Ejercicio eficaz del gasto publico acorde a presupuesto en base a resultados y Plan Municipal de Desarrollo</t>
  </si>
  <si>
    <t>Monto de gasto sobregirado de Presupuesto 2017/Monto de Presupuesto 2017</t>
  </si>
  <si>
    <t>gasto en pesos ejercidos</t>
  </si>
  <si>
    <t>Eficientar el cumplimiento y presentacion en la rendicion de cuentas publicas</t>
  </si>
  <si>
    <t>No. De cuentas publicas presentadas/No de cuentas publicas que se debio presentar en el periodo</t>
  </si>
  <si>
    <t>No. De cuentas publicas</t>
  </si>
  <si>
    <t>No.de actas u observaciones al personal 2017/No. De actas u observaciones 2016</t>
  </si>
  <si>
    <t>Control eficaz de los recursos humanos del Ayuntamiento</t>
  </si>
  <si>
    <t>Control eficaz de los recursos materiales del Ayuntamiento</t>
  </si>
  <si>
    <t>No.de perdidas, mermas, o estravios de materiaes 2017/No. De perdidas, mermas o estravios 2016</t>
  </si>
  <si>
    <t>No. De  actas u observciones</t>
  </si>
  <si>
    <t>No de perdidas, mermas o estravios</t>
  </si>
  <si>
    <t>Coadyuvar a la aplicación efectiva del ejercicio del gasto publico, en materiales y servicios utilizados en esta unidad administrativa</t>
  </si>
  <si>
    <t>Cantidad de Gasto Publico ejercido o autorizado por O.M. en 2017/Cantidad de Gasto Publico ejercido en 2016</t>
  </si>
  <si>
    <t>gasto publico ejercido</t>
  </si>
  <si>
    <t>Coadyuvar a la aplicación efectiva del ejercicio del gasto publico</t>
  </si>
  <si>
    <t>Cantidad de Gasto Publico ejercido 2017/Cantidad de Gasto Publico ejercido en 2016</t>
  </si>
  <si>
    <t>Gasto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</si>
</sst>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_-[$€]* #,##0.00_-;\-[$€]* #,##0.00_-;_-[$€]* &quot;-&quot;??_-;_-@_-"/>
    <numFmt numFmtId="166" formatCode="_-&quot;$&quot;* #,##0_-;\-&quot;$&quot;* #,##0_-;_-&quot;$&quot;* &quot;-&quot;??_-;_-@_-"/>
    <numFmt numFmtId="167" formatCode="#,##0_ ;\-#,##0\ "/>
    <numFmt numFmtId="168" formatCode="_-* #,##0_-;\-* #,##0_-;_-* &quot;-&quot;??_-;_-@_-"/>
    <numFmt numFmtId="169" formatCode="_-* #,##0.0_-;\-* #,##0.0_-;_-* &quot;-&quot;??_-;_-@_-"/>
    <numFmt numFmtId="170" formatCode="0.0000%"/>
    <numFmt numFmtId="171" formatCode="#,##0.000000000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1"/>
      <name val="Arial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indexed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rgb="FFFFF2D4"/>
        <bgColor indexed="64"/>
      </patternFill>
    </fill>
    <fill>
      <patternFill patternType="solid">
        <fgColor rgb="FF00C4BF"/>
        <bgColor indexed="64"/>
      </patternFill>
    </fill>
    <fill>
      <patternFill patternType="solid">
        <fgColor rgb="FF6FEBDF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4" fillId="12" borderId="0" applyNumberFormat="0" applyBorder="0" applyAlignment="0" applyProtection="0"/>
    <xf numFmtId="165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22" fillId="0" borderId="0"/>
    <xf numFmtId="0" fontId="17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</cellStyleXfs>
  <cellXfs count="424">
    <xf numFmtId="0" fontId="0" fillId="0" borderId="0" xfId="0"/>
    <xf numFmtId="0" fontId="0" fillId="0" borderId="0" xfId="0" applyFill="1"/>
    <xf numFmtId="0" fontId="25" fillId="0" borderId="0" xfId="0" applyFont="1"/>
    <xf numFmtId="0" fontId="24" fillId="0" borderId="0" xfId="0" applyFont="1"/>
    <xf numFmtId="0" fontId="0" fillId="0" borderId="0" xfId="0" applyFill="1" applyBorder="1"/>
    <xf numFmtId="0" fontId="25" fillId="0" borderId="6" xfId="0" applyFont="1" applyBorder="1" applyProtection="1">
      <protection locked="0"/>
    </xf>
    <xf numFmtId="0" fontId="25" fillId="0" borderId="0" xfId="0" applyFont="1" applyBorder="1" applyProtection="1">
      <protection locked="0"/>
    </xf>
    <xf numFmtId="166" fontId="25" fillId="0" borderId="0" xfId="24" applyNumberFormat="1" applyFont="1" applyBorder="1" applyAlignment="1" applyProtection="1">
      <protection locked="0"/>
    </xf>
    <xf numFmtId="0" fontId="25" fillId="0" borderId="7" xfId="0" applyFont="1" applyBorder="1" applyProtection="1">
      <protection locked="0"/>
    </xf>
    <xf numFmtId="0" fontId="29" fillId="0" borderId="0" xfId="0" applyFont="1" applyFill="1" applyBorder="1" applyAlignment="1">
      <alignment horizontal="center" vertical="center"/>
    </xf>
    <xf numFmtId="3" fontId="25" fillId="0" borderId="0" xfId="0" applyNumberFormat="1" applyFont="1"/>
    <xf numFmtId="167" fontId="25" fillId="0" borderId="0" xfId="0" applyNumberFormat="1" applyFont="1"/>
    <xf numFmtId="0" fontId="0" fillId="0" borderId="0" xfId="0" applyBorder="1"/>
    <xf numFmtId="0" fontId="31" fillId="16" borderId="12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0" fillId="0" borderId="0" xfId="0" applyFont="1" applyFill="1"/>
    <xf numFmtId="0" fontId="32" fillId="0" borderId="6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7" xfId="0" applyFill="1" applyBorder="1" applyProtection="1"/>
    <xf numFmtId="0" fontId="30" fillId="0" borderId="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30" fillId="16" borderId="12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24" fillId="0" borderId="0" xfId="0" applyFont="1" applyAlignment="1"/>
    <xf numFmtId="0" fontId="0" fillId="0" borderId="0" xfId="0" applyAlignment="1">
      <alignment horizontal="left"/>
    </xf>
    <xf numFmtId="43" fontId="22" fillId="0" borderId="0" xfId="23" applyFont="1"/>
    <xf numFmtId="43" fontId="0" fillId="0" borderId="0" xfId="0" applyNumberFormat="1"/>
    <xf numFmtId="43" fontId="22" fillId="0" borderId="0" xfId="23" applyFont="1"/>
    <xf numFmtId="43" fontId="22" fillId="18" borderId="0" xfId="23" applyFont="1" applyFill="1"/>
    <xf numFmtId="43" fontId="24" fillId="0" borderId="0" xfId="0" applyNumberFormat="1" applyFont="1"/>
    <xf numFmtId="0" fontId="24" fillId="18" borderId="0" xfId="0" applyFont="1" applyFill="1"/>
    <xf numFmtId="169" fontId="24" fillId="18" borderId="0" xfId="23" applyNumberFormat="1" applyFont="1" applyFill="1"/>
    <xf numFmtId="169" fontId="22" fillId="0" borderId="0" xfId="23" applyNumberFormat="1" applyFont="1"/>
    <xf numFmtId="10" fontId="24" fillId="0" borderId="0" xfId="28" applyNumberFormat="1" applyFont="1" applyFill="1"/>
    <xf numFmtId="169" fontId="22" fillId="18" borderId="0" xfId="23" applyNumberFormat="1" applyFont="1" applyFill="1"/>
    <xf numFmtId="169" fontId="24" fillId="0" borderId="0" xfId="23" applyNumberFormat="1" applyFont="1"/>
    <xf numFmtId="43" fontId="24" fillId="0" borderId="0" xfId="23" applyFont="1"/>
    <xf numFmtId="43" fontId="22" fillId="0" borderId="0" xfId="23" applyFont="1"/>
    <xf numFmtId="43" fontId="22" fillId="0" borderId="12" xfId="23" applyFont="1" applyBorder="1"/>
    <xf numFmtId="0" fontId="24" fillId="18" borderId="23" xfId="0" applyFont="1" applyFill="1" applyBorder="1"/>
    <xf numFmtId="0" fontId="24" fillId="18" borderId="23" xfId="0" applyFont="1" applyFill="1" applyBorder="1" applyAlignment="1">
      <alignment wrapText="1"/>
    </xf>
    <xf numFmtId="168" fontId="22" fillId="18" borderId="23" xfId="23" applyNumberFormat="1" applyFont="1" applyFill="1" applyBorder="1"/>
    <xf numFmtId="0" fontId="28" fillId="0" borderId="0" xfId="0" applyFont="1"/>
    <xf numFmtId="0" fontId="0" fillId="0" borderId="23" xfId="0" applyBorder="1"/>
    <xf numFmtId="168" fontId="22" fillId="0" borderId="23" xfId="23" applyNumberFormat="1" applyFont="1" applyBorder="1"/>
    <xf numFmtId="3" fontId="19" fillId="18" borderId="23" xfId="25" applyNumberFormat="1" applyFont="1" applyFill="1" applyBorder="1" applyAlignment="1">
      <alignment horizontal="center" vertical="justify" wrapText="1"/>
    </xf>
    <xf numFmtId="0" fontId="19" fillId="18" borderId="3" xfId="25" applyFont="1" applyFill="1" applyBorder="1" applyAlignment="1">
      <alignment horizontal="center" vertical="justify"/>
    </xf>
    <xf numFmtId="43" fontId="22" fillId="0" borderId="0" xfId="23" applyFont="1"/>
    <xf numFmtId="0" fontId="19" fillId="0" borderId="0" xfId="25" applyFont="1" applyFill="1"/>
    <xf numFmtId="43" fontId="22" fillId="0" borderId="0" xfId="23" applyNumberFormat="1" applyFont="1" applyFill="1"/>
    <xf numFmtId="0" fontId="20" fillId="0" borderId="0" xfId="0" applyFont="1" applyBorder="1" applyAlignment="1"/>
    <xf numFmtId="43" fontId="4" fillId="0" borderId="0" xfId="23" applyNumberFormat="1" applyFont="1" applyBorder="1" applyAlignment="1"/>
    <xf numFmtId="0" fontId="19" fillId="0" borderId="0" xfId="25" applyFont="1" applyFill="1" applyAlignment="1">
      <alignment wrapText="1"/>
    </xf>
    <xf numFmtId="43" fontId="22" fillId="0" borderId="0" xfId="23" applyNumberFormat="1" applyFont="1"/>
    <xf numFmtId="0" fontId="0" fillId="18" borderId="32" xfId="0" applyFill="1" applyBorder="1"/>
    <xf numFmtId="43" fontId="24" fillId="18" borderId="33" xfId="0" applyNumberFormat="1" applyFont="1" applyFill="1" applyBorder="1"/>
    <xf numFmtId="168" fontId="0" fillId="0" borderId="0" xfId="0" applyNumberFormat="1"/>
    <xf numFmtId="0" fontId="33" fillId="18" borderId="23" xfId="0" applyFont="1" applyFill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right"/>
    </xf>
    <xf numFmtId="168" fontId="22" fillId="18" borderId="34" xfId="23" applyNumberFormat="1" applyFont="1" applyFill="1" applyBorder="1"/>
    <xf numFmtId="0" fontId="0" fillId="0" borderId="23" xfId="0" applyFill="1" applyBorder="1"/>
    <xf numFmtId="0" fontId="24" fillId="0" borderId="23" xfId="0" applyFont="1" applyBorder="1"/>
    <xf numFmtId="43" fontId="22" fillId="0" borderId="0" xfId="23" applyFont="1"/>
    <xf numFmtId="49" fontId="21" fillId="13" borderId="1" xfId="0" applyNumberFormat="1" applyFont="1" applyFill="1" applyBorder="1" applyAlignment="1">
      <alignment horizontal="left" vertical="top"/>
    </xf>
    <xf numFmtId="168" fontId="24" fillId="0" borderId="23" xfId="23" applyNumberFormat="1" applyFont="1" applyBorder="1"/>
    <xf numFmtId="0" fontId="0" fillId="0" borderId="23" xfId="0" applyBorder="1" applyAlignment="1">
      <alignment wrapText="1"/>
    </xf>
    <xf numFmtId="168" fontId="26" fillId="0" borderId="23" xfId="23" applyNumberFormat="1" applyFont="1" applyFill="1" applyBorder="1" applyAlignment="1" applyProtection="1">
      <alignment horizontal="center" vertical="center" wrapText="1"/>
      <protection locked="0"/>
    </xf>
    <xf numFmtId="43" fontId="22" fillId="19" borderId="0" xfId="23" applyFont="1" applyFill="1"/>
    <xf numFmtId="43" fontId="22" fillId="0" borderId="0" xfId="23" applyFont="1"/>
    <xf numFmtId="10" fontId="22" fillId="0" borderId="0" xfId="28" applyNumberFormat="1" applyFont="1" applyFill="1"/>
    <xf numFmtId="43" fontId="22" fillId="0" borderId="0" xfId="23" applyFont="1" applyAlignment="1">
      <alignment horizontal="right"/>
    </xf>
    <xf numFmtId="14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9" fontId="0" fillId="0" borderId="0" xfId="0" applyNumberFormat="1"/>
    <xf numFmtId="0" fontId="24" fillId="0" borderId="35" xfId="0" applyFont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justify"/>
    </xf>
    <xf numFmtId="14" fontId="0" fillId="0" borderId="23" xfId="0" applyNumberFormat="1" applyBorder="1" applyAlignment="1">
      <alignment horizontal="right"/>
    </xf>
    <xf numFmtId="43" fontId="22" fillId="0" borderId="23" xfId="23" applyFont="1" applyBorder="1" applyAlignment="1">
      <alignment horizontal="right"/>
    </xf>
    <xf numFmtId="43" fontId="24" fillId="20" borderId="23" xfId="23" applyFont="1" applyFill="1" applyBorder="1" applyAlignment="1">
      <alignment horizontal="right"/>
    </xf>
    <xf numFmtId="43" fontId="0" fillId="18" borderId="23" xfId="0" applyNumberFormat="1" applyFill="1" applyBorder="1"/>
    <xf numFmtId="168" fontId="22" fillId="0" borderId="23" xfId="23" applyNumberFormat="1" applyFont="1" applyFill="1" applyBorder="1"/>
    <xf numFmtId="43" fontId="22" fillId="18" borderId="0" xfId="23" applyFont="1" applyFill="1"/>
    <xf numFmtId="0" fontId="0" fillId="0" borderId="23" xfId="0" applyFont="1" applyBorder="1"/>
    <xf numFmtId="9" fontId="22" fillId="0" borderId="0" xfId="28" applyFont="1"/>
    <xf numFmtId="10" fontId="22" fillId="0" borderId="0" xfId="28" applyNumberFormat="1" applyFont="1"/>
    <xf numFmtId="0" fontId="0" fillId="18" borderId="0" xfId="0" applyFill="1" applyAlignment="1">
      <alignment horizontal="center"/>
    </xf>
    <xf numFmtId="43" fontId="0" fillId="18" borderId="0" xfId="0" applyNumberFormat="1" applyFill="1"/>
    <xf numFmtId="43" fontId="22" fillId="0" borderId="0" xfId="23" applyFont="1"/>
    <xf numFmtId="43" fontId="22" fillId="0" borderId="0" xfId="23" applyFont="1"/>
    <xf numFmtId="168" fontId="22" fillId="21" borderId="23" xfId="23" applyNumberFormat="1" applyFont="1" applyFill="1" applyBorder="1"/>
    <xf numFmtId="43" fontId="22" fillId="0" borderId="0" xfId="23" applyFont="1"/>
    <xf numFmtId="0" fontId="0" fillId="22" borderId="23" xfId="0" applyFill="1" applyBorder="1"/>
    <xf numFmtId="168" fontId="22" fillId="22" borderId="23" xfId="23" applyNumberFormat="1" applyFont="1" applyFill="1" applyBorder="1"/>
    <xf numFmtId="0" fontId="0" fillId="22" borderId="0" xfId="0" applyFill="1"/>
    <xf numFmtId="43" fontId="23" fillId="0" borderId="0" xfId="0" applyNumberFormat="1" applyFont="1"/>
    <xf numFmtId="49" fontId="21" fillId="13" borderId="23" xfId="0" applyNumberFormat="1" applyFont="1" applyFill="1" applyBorder="1" applyAlignment="1">
      <alignment horizontal="left" vertical="top"/>
    </xf>
    <xf numFmtId="0" fontId="0" fillId="0" borderId="1" xfId="0" applyBorder="1"/>
    <xf numFmtId="0" fontId="0" fillId="0" borderId="34" xfId="0" applyBorder="1"/>
    <xf numFmtId="168" fontId="22" fillId="0" borderId="34" xfId="23" applyNumberFormat="1" applyFont="1" applyBorder="1"/>
    <xf numFmtId="0" fontId="24" fillId="0" borderId="0" xfId="0" applyFont="1" applyBorder="1"/>
    <xf numFmtId="0" fontId="24" fillId="0" borderId="23" xfId="0" applyFont="1" applyFill="1" applyBorder="1"/>
    <xf numFmtId="168" fontId="24" fillId="21" borderId="23" xfId="23" applyNumberFormat="1" applyFont="1" applyFill="1" applyBorder="1"/>
    <xf numFmtId="0" fontId="24" fillId="22" borderId="23" xfId="0" applyFont="1" applyFill="1" applyBorder="1"/>
    <xf numFmtId="168" fontId="22" fillId="0" borderId="36" xfId="23" applyNumberFormat="1" applyFont="1" applyFill="1" applyBorder="1"/>
    <xf numFmtId="168" fontId="22" fillId="0" borderId="0" xfId="23" applyNumberFormat="1" applyFont="1"/>
    <xf numFmtId="164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18" borderId="23" xfId="0" applyFont="1" applyFill="1" applyBorder="1" applyAlignment="1">
      <alignment horizontal="right"/>
    </xf>
    <xf numFmtId="0" fontId="0" fillId="18" borderId="23" xfId="0" applyFill="1" applyBorder="1"/>
    <xf numFmtId="164" fontId="25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18" borderId="42" xfId="0" applyFont="1" applyFill="1" applyBorder="1"/>
    <xf numFmtId="0" fontId="24" fillId="18" borderId="43" xfId="0" applyFont="1" applyFill="1" applyBorder="1"/>
    <xf numFmtId="0" fontId="24" fillId="18" borderId="20" xfId="0" applyFont="1" applyFill="1" applyBorder="1"/>
    <xf numFmtId="0" fontId="24" fillId="18" borderId="57" xfId="0" applyFont="1" applyFill="1" applyBorder="1"/>
    <xf numFmtId="0" fontId="33" fillId="18" borderId="57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/>
    <xf numFmtId="168" fontId="2" fillId="0" borderId="23" xfId="23" applyNumberFormat="1" applyFont="1" applyFill="1" applyBorder="1"/>
    <xf numFmtId="0" fontId="38" fillId="0" borderId="0" xfId="0" applyFont="1"/>
    <xf numFmtId="168" fontId="2" fillId="0" borderId="4" xfId="23" applyNumberFormat="1" applyFont="1" applyFill="1" applyBorder="1"/>
    <xf numFmtId="168" fontId="2" fillId="0" borderId="18" xfId="23" applyNumberFormat="1" applyFont="1" applyFill="1" applyBorder="1"/>
    <xf numFmtId="168" fontId="2" fillId="0" borderId="19" xfId="23" applyNumberFormat="1" applyFont="1" applyFill="1" applyBorder="1"/>
    <xf numFmtId="0" fontId="2" fillId="0" borderId="19" xfId="0" applyFont="1" applyFill="1" applyBorder="1"/>
    <xf numFmtId="0" fontId="39" fillId="24" borderId="42" xfId="0" applyFont="1" applyFill="1" applyBorder="1"/>
    <xf numFmtId="0" fontId="39" fillId="24" borderId="43" xfId="0" applyFont="1" applyFill="1" applyBorder="1"/>
    <xf numFmtId="0" fontId="39" fillId="24" borderId="60" xfId="0" applyFont="1" applyFill="1" applyBorder="1"/>
    <xf numFmtId="0" fontId="39" fillId="24" borderId="22" xfId="0" applyFont="1" applyFill="1" applyBorder="1"/>
    <xf numFmtId="0" fontId="41" fillId="24" borderId="60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63" xfId="0" applyFont="1" applyFill="1" applyBorder="1" applyAlignment="1">
      <alignment horizontal="center" vertical="center" wrapText="1"/>
    </xf>
    <xf numFmtId="0" fontId="40" fillId="24" borderId="60" xfId="0" applyFont="1" applyFill="1" applyBorder="1" applyAlignment="1">
      <alignment horizontal="center" vertical="center" wrapText="1"/>
    </xf>
    <xf numFmtId="168" fontId="35" fillId="0" borderId="18" xfId="23" applyNumberFormat="1" applyFont="1" applyFill="1" applyBorder="1"/>
    <xf numFmtId="0" fontId="2" fillId="0" borderId="3" xfId="0" applyFont="1" applyFill="1" applyBorder="1" applyAlignment="1">
      <alignment wrapText="1" shrinkToFit="1"/>
    </xf>
    <xf numFmtId="0" fontId="25" fillId="0" borderId="3" xfId="0" applyFont="1" applyFill="1" applyBorder="1" applyAlignment="1" applyProtection="1">
      <alignment vertical="center" wrapText="1" shrinkToFit="1"/>
    </xf>
    <xf numFmtId="0" fontId="2" fillId="0" borderId="50" xfId="0" applyFont="1" applyFill="1" applyBorder="1" applyAlignment="1">
      <alignment wrapText="1" shrinkToFit="1"/>
    </xf>
    <xf numFmtId="0" fontId="25" fillId="0" borderId="50" xfId="0" applyFont="1" applyFill="1" applyBorder="1" applyAlignment="1" applyProtection="1">
      <alignment vertical="center" wrapText="1" shrinkToFit="1"/>
    </xf>
    <xf numFmtId="49" fontId="37" fillId="0" borderId="3" xfId="0" applyNumberFormat="1" applyFont="1" applyFill="1" applyBorder="1" applyAlignment="1">
      <alignment horizontal="left" vertical="top" wrapText="1" shrinkToFit="1"/>
    </xf>
    <xf numFmtId="43" fontId="2" fillId="0" borderId="19" xfId="23" applyFont="1" applyFill="1" applyBorder="1"/>
    <xf numFmtId="43" fontId="2" fillId="0" borderId="18" xfId="23" applyFont="1" applyFill="1" applyBorder="1"/>
    <xf numFmtId="43" fontId="2" fillId="0" borderId="23" xfId="23" applyFont="1" applyFill="1" applyBorder="1"/>
    <xf numFmtId="43" fontId="36" fillId="0" borderId="19" xfId="23" applyFont="1" applyFill="1" applyBorder="1" applyAlignment="1" applyProtection="1">
      <alignment horizontal="center" vertical="center" wrapText="1"/>
      <protection locked="0"/>
    </xf>
    <xf numFmtId="43" fontId="36" fillId="0" borderId="18" xfId="23" applyFont="1" applyFill="1" applyBorder="1" applyAlignment="1" applyProtection="1">
      <alignment horizontal="center" vertical="center" wrapText="1"/>
      <protection locked="0"/>
    </xf>
    <xf numFmtId="43" fontId="0" fillId="0" borderId="0" xfId="23" applyFont="1"/>
    <xf numFmtId="168" fontId="1" fillId="0" borderId="0" xfId="23" applyNumberFormat="1" applyFont="1" applyFill="1" applyBorder="1"/>
    <xf numFmtId="164" fontId="35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/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wrapText="1" shrinkToFit="1"/>
    </xf>
    <xf numFmtId="168" fontId="2" fillId="0" borderId="60" xfId="23" applyNumberFormat="1" applyFont="1" applyFill="1" applyBorder="1"/>
    <xf numFmtId="43" fontId="2" fillId="0" borderId="63" xfId="23" applyFont="1" applyFill="1" applyBorder="1"/>
    <xf numFmtId="43" fontId="2" fillId="0" borderId="60" xfId="23" applyFont="1" applyFill="1" applyBorder="1"/>
    <xf numFmtId="43" fontId="2" fillId="0" borderId="22" xfId="23" applyFont="1" applyFill="1" applyBorder="1"/>
    <xf numFmtId="168" fontId="2" fillId="0" borderId="10" xfId="23" applyNumberFormat="1" applyFont="1" applyFill="1" applyBorder="1"/>
    <xf numFmtId="0" fontId="35" fillId="23" borderId="44" xfId="0" applyFont="1" applyFill="1" applyBorder="1"/>
    <xf numFmtId="164" fontId="35" fillId="23" borderId="45" xfId="0" applyNumberFormat="1" applyFont="1" applyFill="1" applyBorder="1" applyAlignment="1" applyProtection="1">
      <alignment horizontal="center" vertical="center"/>
      <protection locked="0"/>
    </xf>
    <xf numFmtId="0" fontId="35" fillId="23" borderId="45" xfId="0" applyFont="1" applyFill="1" applyBorder="1"/>
    <xf numFmtId="0" fontId="35" fillId="23" borderId="45" xfId="0" applyFont="1" applyFill="1" applyBorder="1" applyAlignment="1">
      <alignment wrapText="1" shrinkToFit="1"/>
    </xf>
    <xf numFmtId="0" fontId="24" fillId="23" borderId="45" xfId="0" applyFont="1" applyFill="1" applyBorder="1"/>
    <xf numFmtId="0" fontId="2" fillId="0" borderId="34" xfId="0" applyFont="1" applyFill="1" applyBorder="1"/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wrapText="1" shrinkToFit="1"/>
    </xf>
    <xf numFmtId="168" fontId="2" fillId="0" borderId="64" xfId="23" applyNumberFormat="1" applyFont="1" applyFill="1" applyBorder="1"/>
    <xf numFmtId="43" fontId="2" fillId="0" borderId="49" xfId="23" applyFont="1" applyFill="1" applyBorder="1"/>
    <xf numFmtId="43" fontId="2" fillId="0" borderId="64" xfId="23" applyFont="1" applyFill="1" applyBorder="1"/>
    <xf numFmtId="43" fontId="2" fillId="0" borderId="34" xfId="23" applyFont="1" applyFill="1" applyBorder="1"/>
    <xf numFmtId="168" fontId="2" fillId="0" borderId="17" xfId="23" applyNumberFormat="1" applyFont="1" applyFill="1" applyBorder="1"/>
    <xf numFmtId="168" fontId="2" fillId="0" borderId="63" xfId="23" applyNumberFormat="1" applyFont="1" applyFill="1" applyBorder="1"/>
    <xf numFmtId="168" fontId="2" fillId="0" borderId="22" xfId="23" applyNumberFormat="1" applyFont="1" applyFill="1" applyBorder="1"/>
    <xf numFmtId="168" fontId="35" fillId="0" borderId="64" xfId="23" applyNumberFormat="1" applyFont="1" applyFill="1" applyBorder="1"/>
    <xf numFmtId="168" fontId="2" fillId="0" borderId="49" xfId="23" applyNumberFormat="1" applyFont="1" applyFill="1" applyBorder="1"/>
    <xf numFmtId="168" fontId="2" fillId="0" borderId="34" xfId="23" applyNumberFormat="1" applyFont="1" applyFill="1" applyBorder="1"/>
    <xf numFmtId="0" fontId="35" fillId="0" borderId="18" xfId="0" applyFont="1" applyFill="1" applyBorder="1"/>
    <xf numFmtId="0" fontId="35" fillId="0" borderId="23" xfId="0" applyFont="1" applyFill="1" applyBorder="1"/>
    <xf numFmtId="0" fontId="35" fillId="0" borderId="3" xfId="0" applyFont="1" applyFill="1" applyBorder="1" applyAlignment="1">
      <alignment wrapText="1" shrinkToFit="1"/>
    </xf>
    <xf numFmtId="43" fontId="35" fillId="0" borderId="19" xfId="23" applyFont="1" applyFill="1" applyBorder="1"/>
    <xf numFmtId="43" fontId="35" fillId="0" borderId="18" xfId="23" applyFont="1" applyFill="1" applyBorder="1"/>
    <xf numFmtId="43" fontId="35" fillId="0" borderId="23" xfId="23" applyFont="1" applyFill="1" applyBorder="1"/>
    <xf numFmtId="168" fontId="35" fillId="0" borderId="4" xfId="23" applyNumberFormat="1" applyFont="1" applyFill="1" applyBorder="1"/>
    <xf numFmtId="0" fontId="24" fillId="0" borderId="0" xfId="0" applyFont="1" applyFill="1" applyBorder="1"/>
    <xf numFmtId="0" fontId="27" fillId="0" borderId="3" xfId="0" applyFont="1" applyFill="1" applyBorder="1" applyAlignment="1" applyProtection="1">
      <alignment vertical="center" wrapText="1" shrinkToFit="1"/>
    </xf>
    <xf numFmtId="0" fontId="35" fillId="0" borderId="50" xfId="0" applyFont="1" applyFill="1" applyBorder="1" applyAlignment="1">
      <alignment wrapText="1" shrinkToFit="1"/>
    </xf>
    <xf numFmtId="0" fontId="27" fillId="0" borderId="50" xfId="0" applyFont="1" applyFill="1" applyBorder="1" applyAlignment="1" applyProtection="1">
      <alignment vertical="center" wrapText="1" shrinkToFit="1"/>
    </xf>
    <xf numFmtId="43" fontId="19" fillId="0" borderId="19" xfId="23" applyFont="1" applyFill="1" applyBorder="1" applyAlignment="1" applyProtection="1">
      <alignment horizontal="center" vertical="center" wrapText="1"/>
      <protection locked="0"/>
    </xf>
    <xf numFmtId="43" fontId="19" fillId="0" borderId="18" xfId="23" applyFont="1" applyFill="1" applyBorder="1" applyAlignment="1" applyProtection="1">
      <alignment horizontal="center" vertical="center" wrapText="1"/>
      <protection locked="0"/>
    </xf>
    <xf numFmtId="49" fontId="42" fillId="0" borderId="3" xfId="0" applyNumberFormat="1" applyFont="1" applyFill="1" applyBorder="1" applyAlignment="1">
      <alignment horizontal="left" vertical="top" wrapText="1" shrinkToFit="1"/>
    </xf>
    <xf numFmtId="0" fontId="35" fillId="0" borderId="60" xfId="0" applyFont="1" applyFill="1" applyBorder="1"/>
    <xf numFmtId="164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/>
    <xf numFmtId="0" fontId="35" fillId="0" borderId="14" xfId="0" applyFont="1" applyFill="1" applyBorder="1" applyAlignment="1">
      <alignment wrapText="1" shrinkToFit="1"/>
    </xf>
    <xf numFmtId="168" fontId="35" fillId="0" borderId="60" xfId="23" applyNumberFormat="1" applyFont="1" applyFill="1" applyBorder="1"/>
    <xf numFmtId="43" fontId="35" fillId="0" borderId="63" xfId="23" applyFont="1" applyFill="1" applyBorder="1"/>
    <xf numFmtId="43" fontId="35" fillId="0" borderId="60" xfId="23" applyFont="1" applyFill="1" applyBorder="1"/>
    <xf numFmtId="43" fontId="35" fillId="0" borderId="22" xfId="23" applyFont="1" applyFill="1" applyBorder="1"/>
    <xf numFmtId="168" fontId="35" fillId="0" borderId="10" xfId="23" applyNumberFormat="1" applyFont="1" applyFill="1" applyBorder="1"/>
    <xf numFmtId="0" fontId="35" fillId="0" borderId="31" xfId="0" applyFont="1" applyFill="1" applyBorder="1"/>
    <xf numFmtId="164" fontId="35" fillId="0" borderId="36" xfId="0" applyNumberFormat="1" applyFont="1" applyFill="1" applyBorder="1" applyAlignment="1" applyProtection="1">
      <alignment horizontal="center" vertical="center"/>
      <protection locked="0"/>
    </xf>
    <xf numFmtId="0" fontId="35" fillId="0" borderId="36" xfId="0" applyFont="1" applyFill="1" applyBorder="1"/>
    <xf numFmtId="0" fontId="35" fillId="0" borderId="15" xfId="0" applyFont="1" applyFill="1" applyBorder="1" applyAlignment="1">
      <alignment wrapText="1" shrinkToFit="1"/>
    </xf>
    <xf numFmtId="168" fontId="35" fillId="0" borderId="31" xfId="23" applyNumberFormat="1" applyFont="1" applyFill="1" applyBorder="1"/>
    <xf numFmtId="43" fontId="35" fillId="0" borderId="24" xfId="23" applyFont="1" applyFill="1" applyBorder="1"/>
    <xf numFmtId="43" fontId="35" fillId="0" borderId="31" xfId="23" applyFont="1" applyFill="1" applyBorder="1"/>
    <xf numFmtId="43" fontId="35" fillId="0" borderId="36" xfId="23" applyFont="1" applyFill="1" applyBorder="1"/>
    <xf numFmtId="168" fontId="35" fillId="0" borderId="21" xfId="23" applyNumberFormat="1" applyFont="1" applyFill="1" applyBorder="1"/>
    <xf numFmtId="0" fontId="35" fillId="0" borderId="64" xfId="0" applyFont="1" applyFill="1" applyBorder="1"/>
    <xf numFmtId="164" fontId="35" fillId="0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34" xfId="0" applyFont="1" applyFill="1" applyBorder="1"/>
    <xf numFmtId="0" fontId="35" fillId="0" borderId="13" xfId="0" applyFont="1" applyFill="1" applyBorder="1" applyAlignment="1">
      <alignment wrapText="1" shrinkToFit="1"/>
    </xf>
    <xf numFmtId="43" fontId="35" fillId="0" borderId="49" xfId="23" applyFont="1" applyFill="1" applyBorder="1"/>
    <xf numFmtId="43" fontId="35" fillId="0" borderId="64" xfId="23" applyFont="1" applyFill="1" applyBorder="1"/>
    <xf numFmtId="43" fontId="35" fillId="0" borderId="34" xfId="23" applyFont="1" applyFill="1" applyBorder="1"/>
    <xf numFmtId="168" fontId="35" fillId="0" borderId="17" xfId="23" applyNumberFormat="1" applyFont="1" applyFill="1" applyBorder="1"/>
    <xf numFmtId="0" fontId="35" fillId="0" borderId="65" xfId="0" applyFont="1" applyFill="1" applyBorder="1" applyAlignment="1">
      <alignment wrapText="1" shrinkToFit="1"/>
    </xf>
    <xf numFmtId="168" fontId="35" fillId="23" borderId="23" xfId="23" applyNumberFormat="1" applyFont="1" applyFill="1" applyBorder="1"/>
    <xf numFmtId="0" fontId="0" fillId="0" borderId="3" xfId="0" applyFill="1" applyBorder="1"/>
    <xf numFmtId="0" fontId="0" fillId="0" borderId="14" xfId="0" applyFill="1" applyBorder="1"/>
    <xf numFmtId="0" fontId="0" fillId="0" borderId="13" xfId="0" applyFill="1" applyBorder="1"/>
    <xf numFmtId="0" fontId="24" fillId="0" borderId="3" xfId="0" applyFont="1" applyFill="1" applyBorder="1"/>
    <xf numFmtId="0" fontId="24" fillId="0" borderId="14" xfId="0" applyFont="1" applyFill="1" applyBorder="1"/>
    <xf numFmtId="0" fontId="24" fillId="0" borderId="15" xfId="0" applyFont="1" applyFill="1" applyBorder="1"/>
    <xf numFmtId="0" fontId="24" fillId="0" borderId="13" xfId="0" applyFont="1" applyFill="1" applyBorder="1"/>
    <xf numFmtId="10" fontId="0" fillId="0" borderId="0" xfId="28" applyNumberFormat="1" applyFont="1"/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35" fillId="0" borderId="23" xfId="0" applyFont="1" applyFill="1" applyBorder="1" applyAlignment="1">
      <alignment horizontal="right"/>
    </xf>
    <xf numFmtId="0" fontId="35" fillId="0" borderId="22" xfId="0" applyFont="1" applyFill="1" applyBorder="1" applyAlignment="1">
      <alignment horizontal="right"/>
    </xf>
    <xf numFmtId="0" fontId="35" fillId="0" borderId="36" xfId="0" applyFont="1" applyFill="1" applyBorder="1" applyAlignment="1">
      <alignment horizontal="right"/>
    </xf>
    <xf numFmtId="0" fontId="35" fillId="0" borderId="34" xfId="0" applyFont="1" applyFill="1" applyBorder="1" applyAlignment="1">
      <alignment horizontal="right"/>
    </xf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horizontal="center" vertical="center" wrapText="1"/>
    </xf>
    <xf numFmtId="9" fontId="0" fillId="0" borderId="14" xfId="28" applyFont="1" applyBorder="1" applyAlignment="1">
      <alignment horizontal="center" vertical="center" wrapText="1"/>
    </xf>
    <xf numFmtId="9" fontId="0" fillId="0" borderId="9" xfId="28" applyFont="1" applyBorder="1" applyAlignment="1">
      <alignment horizontal="center" vertical="center" wrapText="1"/>
    </xf>
    <xf numFmtId="9" fontId="0" fillId="0" borderId="10" xfId="28" applyFont="1" applyBorder="1" applyAlignment="1">
      <alignment horizontal="center" vertical="center" wrapText="1"/>
    </xf>
    <xf numFmtId="9" fontId="0" fillId="0" borderId="23" xfId="28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9" fontId="0" fillId="0" borderId="13" xfId="28" applyFont="1" applyBorder="1" applyAlignment="1">
      <alignment horizontal="center" vertical="center" wrapText="1"/>
    </xf>
    <xf numFmtId="9" fontId="0" fillId="0" borderId="12" xfId="28" applyFont="1" applyBorder="1" applyAlignment="1">
      <alignment horizontal="center" vertical="center" wrapText="1"/>
    </xf>
    <xf numFmtId="9" fontId="0" fillId="0" borderId="17" xfId="28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24" fillId="0" borderId="0" xfId="0" applyFont="1" applyAlignment="1">
      <alignment horizontal="left" vertical="top" wrapText="1"/>
    </xf>
    <xf numFmtId="0" fontId="28" fillId="15" borderId="14" xfId="0" applyFont="1" applyFill="1" applyBorder="1" applyAlignment="1">
      <alignment horizontal="center" vertical="top" wrapText="1"/>
    </xf>
    <xf numFmtId="0" fontId="28" fillId="15" borderId="9" xfId="0" applyFont="1" applyFill="1" applyBorder="1" applyAlignment="1">
      <alignment horizontal="center" vertical="top" wrapText="1"/>
    </xf>
    <xf numFmtId="0" fontId="28" fillId="15" borderId="9" xfId="0" applyFont="1" applyFill="1" applyBorder="1" applyAlignment="1">
      <alignment horizontal="center" vertical="top"/>
    </xf>
    <xf numFmtId="0" fontId="28" fillId="15" borderId="10" xfId="0" applyFont="1" applyFill="1" applyBorder="1" applyAlignment="1">
      <alignment horizontal="center" vertical="top"/>
    </xf>
    <xf numFmtId="0" fontId="28" fillId="15" borderId="15" xfId="0" applyFont="1" applyFill="1" applyBorder="1" applyAlignment="1">
      <alignment horizontal="center" vertical="top"/>
    </xf>
    <xf numFmtId="0" fontId="28" fillId="15" borderId="0" xfId="0" applyFont="1" applyFill="1" applyBorder="1" applyAlignment="1">
      <alignment horizontal="center" vertical="top"/>
    </xf>
    <xf numFmtId="0" fontId="28" fillId="15" borderId="21" xfId="0" applyFont="1" applyFill="1" applyBorder="1" applyAlignment="1">
      <alignment horizontal="center" vertical="top"/>
    </xf>
    <xf numFmtId="0" fontId="30" fillId="16" borderId="13" xfId="0" applyFont="1" applyFill="1" applyBorder="1" applyAlignment="1">
      <alignment horizontal="left" vertical="center"/>
    </xf>
    <xf numFmtId="0" fontId="30" fillId="16" borderId="12" xfId="0" applyFont="1" applyFill="1" applyBorder="1" applyAlignment="1">
      <alignment horizontal="left" vertical="center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9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4" fillId="22" borderId="12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center" vertical="center" wrapText="1"/>
    </xf>
    <xf numFmtId="0" fontId="24" fillId="22" borderId="23" xfId="0" applyFont="1" applyFill="1" applyBorder="1" applyAlignment="1">
      <alignment horizontal="center" vertical="center" wrapText="1"/>
    </xf>
    <xf numFmtId="0" fontId="24" fillId="22" borderId="23" xfId="0" applyFont="1" applyFill="1" applyBorder="1" applyAlignment="1">
      <alignment horizontal="center"/>
    </xf>
    <xf numFmtId="0" fontId="39" fillId="24" borderId="61" xfId="0" applyFont="1" applyFill="1" applyBorder="1" applyAlignment="1">
      <alignment horizontal="center" wrapText="1"/>
    </xf>
    <xf numFmtId="0" fontId="39" fillId="24" borderId="59" xfId="0" applyFont="1" applyFill="1" applyBorder="1" applyAlignment="1">
      <alignment horizontal="center" wrapText="1"/>
    </xf>
    <xf numFmtId="0" fontId="39" fillId="24" borderId="62" xfId="0" applyFont="1" applyFill="1" applyBorder="1" applyAlignment="1">
      <alignment horizontal="center" wrapText="1"/>
    </xf>
    <xf numFmtId="0" fontId="39" fillId="24" borderId="48" xfId="0" applyFont="1" applyFill="1" applyBorder="1" applyAlignment="1">
      <alignment horizontal="center"/>
    </xf>
    <xf numFmtId="0" fontId="39" fillId="24" borderId="36" xfId="0" applyFont="1" applyFill="1" applyBorder="1" applyAlignment="1">
      <alignment horizontal="center"/>
    </xf>
    <xf numFmtId="0" fontId="39" fillId="24" borderId="27" xfId="0" applyFont="1" applyFill="1" applyBorder="1" applyAlignment="1">
      <alignment horizontal="center"/>
    </xf>
    <xf numFmtId="0" fontId="39" fillId="24" borderId="15" xfId="0" applyFont="1" applyFill="1" applyBorder="1" applyAlignment="1">
      <alignment horizontal="center"/>
    </xf>
    <xf numFmtId="0" fontId="39" fillId="24" borderId="25" xfId="0" applyFont="1" applyFill="1" applyBorder="1" applyAlignment="1">
      <alignment horizontal="center" wrapText="1"/>
    </xf>
    <xf numFmtId="0" fontId="39" fillId="24" borderId="31" xfId="0" applyFont="1" applyFill="1" applyBorder="1" applyAlignment="1">
      <alignment horizontal="center" wrapText="1"/>
    </xf>
    <xf numFmtId="0" fontId="39" fillId="24" borderId="26" xfId="0" applyFont="1" applyFill="1" applyBorder="1" applyAlignment="1">
      <alignment horizontal="center" wrapText="1"/>
    </xf>
    <xf numFmtId="0" fontId="39" fillId="24" borderId="24" xfId="0" applyFont="1" applyFill="1" applyBorder="1" applyAlignment="1">
      <alignment horizontal="center" wrapText="1"/>
    </xf>
    <xf numFmtId="0" fontId="40" fillId="24" borderId="25" xfId="0" applyFont="1" applyFill="1" applyBorder="1" applyAlignment="1">
      <alignment horizontal="center" vertical="center" wrapText="1"/>
    </xf>
    <xf numFmtId="0" fontId="40" fillId="24" borderId="31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24" fillId="18" borderId="4" xfId="0" applyFont="1" applyFill="1" applyBorder="1" applyAlignment="1">
      <alignment horizontal="center" wrapText="1"/>
    </xf>
    <xf numFmtId="0" fontId="24" fillId="18" borderId="2" xfId="0" applyFont="1" applyFill="1" applyBorder="1" applyAlignment="1">
      <alignment horizontal="center" wrapText="1"/>
    </xf>
    <xf numFmtId="43" fontId="25" fillId="14" borderId="3" xfId="23" applyFont="1" applyFill="1" applyBorder="1" applyAlignment="1" applyProtection="1">
      <alignment horizontal="right" vertical="center" wrapText="1"/>
      <protection locked="0"/>
    </xf>
    <xf numFmtId="43" fontId="25" fillId="14" borderId="2" xfId="23" applyFont="1" applyFill="1" applyBorder="1" applyAlignment="1" applyProtection="1">
      <alignment horizontal="right" vertical="center" wrapText="1"/>
      <protection locked="0"/>
    </xf>
    <xf numFmtId="43" fontId="25" fillId="14" borderId="41" xfId="23" applyFont="1" applyFill="1" applyBorder="1" applyAlignment="1" applyProtection="1">
      <alignment horizontal="right" vertical="center" wrapText="1"/>
      <protection locked="0"/>
    </xf>
    <xf numFmtId="0" fontId="25" fillId="0" borderId="16" xfId="0" applyFont="1" applyFill="1" applyBorder="1" applyAlignment="1" applyProtection="1">
      <alignment horizontal="justify" vertical="top" wrapText="1"/>
      <protection locked="0"/>
    </xf>
    <xf numFmtId="0" fontId="25" fillId="0" borderId="2" xfId="0" applyFont="1" applyFill="1" applyBorder="1" applyAlignment="1" applyProtection="1">
      <alignment horizontal="justify" vertical="top" wrapText="1"/>
      <protection locked="0"/>
    </xf>
    <xf numFmtId="0" fontId="25" fillId="0" borderId="4" xfId="0" applyFont="1" applyFill="1" applyBorder="1" applyAlignment="1" applyProtection="1">
      <alignment horizontal="justify" vertical="top" wrapText="1"/>
      <protection locked="0"/>
    </xf>
    <xf numFmtId="0" fontId="25" fillId="0" borderId="23" xfId="0" applyFont="1" applyFill="1" applyBorder="1" applyAlignment="1" applyProtection="1">
      <alignment horizontal="left" vertical="top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43" fontId="25" fillId="0" borderId="23" xfId="23" applyFont="1" applyFill="1" applyBorder="1" applyAlignment="1" applyProtection="1">
      <alignment horizontal="right" vertical="center"/>
      <protection locked="0"/>
    </xf>
    <xf numFmtId="43" fontId="25" fillId="14" borderId="23" xfId="23" applyFont="1" applyFill="1" applyBorder="1" applyAlignment="1" applyProtection="1">
      <alignment horizontal="right" vertical="center" wrapText="1"/>
      <protection locked="0"/>
    </xf>
    <xf numFmtId="43" fontId="25" fillId="0" borderId="3" xfId="23" applyFont="1" applyFill="1" applyBorder="1" applyAlignment="1" applyProtection="1">
      <alignment horizontal="right" vertical="center" wrapText="1"/>
      <protection locked="0"/>
    </xf>
    <xf numFmtId="43" fontId="25" fillId="0" borderId="2" xfId="23" applyFont="1" applyFill="1" applyBorder="1" applyAlignment="1" applyProtection="1">
      <alignment horizontal="right" vertical="center" wrapText="1"/>
      <protection locked="0"/>
    </xf>
    <xf numFmtId="43" fontId="25" fillId="0" borderId="4" xfId="23" applyFont="1" applyFill="1" applyBorder="1" applyAlignment="1" applyProtection="1">
      <alignment horizontal="right" vertical="center" wrapText="1"/>
      <protection locked="0"/>
    </xf>
    <xf numFmtId="43" fontId="25" fillId="0" borderId="23" xfId="23" applyFont="1" applyFill="1" applyBorder="1" applyAlignment="1" applyProtection="1">
      <alignment horizontal="right" vertical="center" wrapText="1"/>
      <protection locked="0"/>
    </xf>
    <xf numFmtId="43" fontId="25" fillId="14" borderId="5" xfId="23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 applyProtection="1">
      <alignment horizontal="left" vertical="top" wrapText="1"/>
      <protection locked="0"/>
    </xf>
    <xf numFmtId="0" fontId="25" fillId="0" borderId="2" xfId="0" applyFont="1" applyFill="1" applyBorder="1" applyAlignment="1" applyProtection="1">
      <alignment horizontal="left" vertical="top" wrapText="1"/>
      <protection locked="0"/>
    </xf>
    <xf numFmtId="0" fontId="25" fillId="0" borderId="4" xfId="0" applyFont="1" applyFill="1" applyBorder="1" applyAlignment="1" applyProtection="1">
      <alignment horizontal="left" vertical="top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167" fontId="25" fillId="0" borderId="3" xfId="0" applyNumberFormat="1" applyFont="1" applyFill="1" applyBorder="1" applyAlignment="1" applyProtection="1">
      <alignment horizontal="center" vertical="center"/>
      <protection locked="0"/>
    </xf>
    <xf numFmtId="167" fontId="25" fillId="0" borderId="2" xfId="0" applyNumberFormat="1" applyFont="1" applyFill="1" applyBorder="1" applyAlignment="1" applyProtection="1">
      <alignment horizontal="center" vertical="center"/>
      <protection locked="0"/>
    </xf>
    <xf numFmtId="167" fontId="25" fillId="0" borderId="4" xfId="0" applyNumberFormat="1" applyFont="1" applyFill="1" applyBorder="1" applyAlignment="1" applyProtection="1">
      <alignment horizontal="center" vertical="center"/>
      <protection locked="0"/>
    </xf>
    <xf numFmtId="43" fontId="25" fillId="0" borderId="3" xfId="23" applyFont="1" applyFill="1" applyBorder="1" applyAlignment="1" applyProtection="1">
      <alignment horizontal="right" vertical="center"/>
      <protection locked="0"/>
    </xf>
    <xf numFmtId="43" fontId="25" fillId="0" borderId="2" xfId="23" applyFont="1" applyFill="1" applyBorder="1" applyAlignment="1" applyProtection="1">
      <alignment horizontal="right" vertical="center"/>
      <protection locked="0"/>
    </xf>
    <xf numFmtId="43" fontId="25" fillId="0" borderId="4" xfId="23" applyFont="1" applyFill="1" applyBorder="1" applyAlignment="1" applyProtection="1">
      <alignment horizontal="right" vertical="center"/>
      <protection locked="0"/>
    </xf>
    <xf numFmtId="43" fontId="25" fillId="23" borderId="23" xfId="23" applyFont="1" applyFill="1" applyBorder="1" applyAlignment="1" applyProtection="1">
      <alignment horizontal="right" vertical="center" wrapText="1"/>
      <protection locked="0"/>
    </xf>
    <xf numFmtId="0" fontId="24" fillId="17" borderId="44" xfId="0" applyFont="1" applyFill="1" applyBorder="1" applyAlignment="1" applyProtection="1">
      <alignment horizontal="right" vertical="center" wrapText="1"/>
      <protection locked="0"/>
    </xf>
    <xf numFmtId="0" fontId="24" fillId="17" borderId="45" xfId="0" applyFont="1" applyFill="1" applyBorder="1" applyAlignment="1" applyProtection="1">
      <alignment horizontal="right" vertical="center" wrapText="1"/>
      <protection locked="0"/>
    </xf>
    <xf numFmtId="0" fontId="24" fillId="17" borderId="46" xfId="0" applyFont="1" applyFill="1" applyBorder="1" applyAlignment="1" applyProtection="1">
      <alignment horizontal="right" vertical="center" wrapText="1"/>
      <protection locked="0"/>
    </xf>
    <xf numFmtId="167" fontId="24" fillId="17" borderId="32" xfId="0" applyNumberFormat="1" applyFont="1" applyFill="1" applyBorder="1" applyAlignment="1" applyProtection="1">
      <alignment horizontal="center" vertical="center"/>
      <protection locked="0"/>
    </xf>
    <xf numFmtId="44" fontId="24" fillId="17" borderId="32" xfId="24" applyNumberFormat="1" applyFont="1" applyFill="1" applyBorder="1" applyAlignment="1" applyProtection="1">
      <alignment horizontal="right" vertical="center"/>
      <protection locked="0"/>
    </xf>
    <xf numFmtId="44" fontId="24" fillId="17" borderId="32" xfId="0" applyNumberFormat="1" applyFont="1" applyFill="1" applyBorder="1" applyAlignment="1" applyProtection="1">
      <alignment horizontal="right" vertical="center" wrapText="1"/>
      <protection locked="0"/>
    </xf>
    <xf numFmtId="43" fontId="25" fillId="14" borderId="22" xfId="23" applyFont="1" applyFill="1" applyBorder="1" applyAlignment="1" applyProtection="1">
      <alignment horizontal="right" vertical="center" wrapText="1"/>
      <protection locked="0"/>
    </xf>
    <xf numFmtId="43" fontId="25" fillId="14" borderId="47" xfId="23" applyFont="1" applyFill="1" applyBorder="1" applyAlignment="1" applyProtection="1">
      <alignment horizontal="right" vertical="center" wrapText="1"/>
      <protection locked="0"/>
    </xf>
    <xf numFmtId="43" fontId="25" fillId="0" borderId="22" xfId="23" applyFont="1" applyFill="1" applyBorder="1" applyAlignment="1" applyProtection="1">
      <alignment horizontal="right" vertical="center" wrapText="1"/>
      <protection locked="0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3" fontId="25" fillId="0" borderId="51" xfId="23" applyFont="1" applyFill="1" applyBorder="1" applyAlignment="1" applyProtection="1">
      <alignment horizontal="right" vertical="center" wrapText="1"/>
      <protection locked="0"/>
    </xf>
    <xf numFmtId="43" fontId="25" fillId="0" borderId="52" xfId="23" applyFont="1" applyFill="1" applyBorder="1" applyAlignment="1" applyProtection="1">
      <alignment horizontal="right" vertical="center" wrapText="1"/>
      <protection locked="0"/>
    </xf>
    <xf numFmtId="43" fontId="25" fillId="0" borderId="53" xfId="23" applyFont="1" applyFill="1" applyBorder="1" applyAlignment="1" applyProtection="1">
      <alignment horizontal="right" vertical="center" wrapText="1"/>
      <protection locked="0"/>
    </xf>
    <xf numFmtId="167" fontId="25" fillId="0" borderId="0" xfId="24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43" fontId="25" fillId="0" borderId="54" xfId="23" applyFont="1" applyFill="1" applyBorder="1" applyAlignment="1" applyProtection="1">
      <alignment horizontal="right" vertical="center" wrapText="1"/>
      <protection locked="0"/>
    </xf>
    <xf numFmtId="43" fontId="25" fillId="0" borderId="55" xfId="23" applyFont="1" applyFill="1" applyBorder="1" applyAlignment="1" applyProtection="1">
      <alignment horizontal="right" vertical="center" wrapText="1"/>
      <protection locked="0"/>
    </xf>
    <xf numFmtId="43" fontId="25" fillId="0" borderId="56" xfId="23" applyFont="1" applyFill="1" applyBorder="1" applyAlignment="1" applyProtection="1">
      <alignment horizontal="right" vertical="center" wrapText="1"/>
      <protection locked="0"/>
    </xf>
    <xf numFmtId="0" fontId="24" fillId="15" borderId="14" xfId="0" applyFont="1" applyFill="1" applyBorder="1" applyAlignment="1" applyProtection="1">
      <alignment horizontal="center"/>
    </xf>
    <xf numFmtId="0" fontId="24" fillId="15" borderId="9" xfId="0" applyFont="1" applyFill="1" applyBorder="1" applyAlignment="1" applyProtection="1">
      <alignment horizontal="center"/>
    </xf>
    <xf numFmtId="0" fontId="24" fillId="15" borderId="10" xfId="0" applyFont="1" applyFill="1" applyBorder="1" applyAlignment="1" applyProtection="1">
      <alignment horizontal="center"/>
    </xf>
    <xf numFmtId="0" fontId="24" fillId="15" borderId="13" xfId="0" applyFont="1" applyFill="1" applyBorder="1" applyAlignment="1" applyProtection="1">
      <alignment horizontal="center" vertical="center"/>
    </xf>
    <xf numFmtId="0" fontId="24" fillId="15" borderId="12" xfId="0" applyFont="1" applyFill="1" applyBorder="1" applyAlignment="1" applyProtection="1">
      <alignment horizontal="center" vertical="center"/>
    </xf>
    <xf numFmtId="0" fontId="24" fillId="15" borderId="17" xfId="0" applyFont="1" applyFill="1" applyBorder="1" applyAlignment="1" applyProtection="1">
      <alignment horizontal="center" vertical="center"/>
    </xf>
    <xf numFmtId="0" fontId="24" fillId="15" borderId="15" xfId="0" applyFont="1" applyFill="1" applyBorder="1" applyAlignment="1" applyProtection="1">
      <alignment horizontal="center" vertical="center" wrapText="1"/>
    </xf>
    <xf numFmtId="0" fontId="24" fillId="15" borderId="0" xfId="0" applyFont="1" applyFill="1" applyBorder="1" applyAlignment="1" applyProtection="1">
      <alignment horizontal="center" vertical="center" wrapText="1"/>
    </xf>
    <xf numFmtId="0" fontId="24" fillId="15" borderId="21" xfId="0" applyFont="1" applyFill="1" applyBorder="1" applyAlignment="1" applyProtection="1">
      <alignment horizontal="center" vertical="center" wrapText="1"/>
    </xf>
    <xf numFmtId="0" fontId="24" fillId="15" borderId="15" xfId="0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 vertical="center"/>
    </xf>
    <xf numFmtId="0" fontId="24" fillId="15" borderId="21" xfId="0" applyFont="1" applyFill="1" applyBorder="1" applyAlignment="1" applyProtection="1">
      <alignment horizontal="center" vertical="center"/>
    </xf>
    <xf numFmtId="0" fontId="24" fillId="15" borderId="34" xfId="0" applyFont="1" applyFill="1" applyBorder="1" applyAlignment="1" applyProtection="1">
      <alignment horizontal="center" vertical="center"/>
    </xf>
    <xf numFmtId="0" fontId="24" fillId="15" borderId="13" xfId="0" applyFont="1" applyFill="1" applyBorder="1" applyAlignment="1" applyProtection="1">
      <alignment horizontal="center" wrapText="1"/>
    </xf>
    <xf numFmtId="0" fontId="24" fillId="15" borderId="12" xfId="0" applyFont="1" applyFill="1" applyBorder="1" applyAlignment="1" applyProtection="1">
      <alignment horizontal="center" wrapText="1"/>
    </xf>
    <xf numFmtId="0" fontId="24" fillId="15" borderId="17" xfId="0" applyFont="1" applyFill="1" applyBorder="1" applyAlignment="1" applyProtection="1">
      <alignment horizontal="center" wrapText="1"/>
    </xf>
    <xf numFmtId="0" fontId="30" fillId="0" borderId="37" xfId="0" applyFont="1" applyFill="1" applyBorder="1" applyAlignment="1" applyProtection="1">
      <alignment horizontal="center" vertical="center"/>
    </xf>
    <xf numFmtId="0" fontId="30" fillId="0" borderId="40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24" fillId="15" borderId="8" xfId="0" applyFont="1" applyFill="1" applyBorder="1" applyAlignment="1" applyProtection="1">
      <alignment horizontal="center" vertical="center"/>
    </xf>
    <xf numFmtId="0" fontId="24" fillId="15" borderId="23" xfId="0" applyFont="1" applyFill="1" applyBorder="1" applyAlignment="1" applyProtection="1">
      <alignment horizontal="center" vertical="center"/>
    </xf>
    <xf numFmtId="0" fontId="24" fillId="15" borderId="23" xfId="0" applyFont="1" applyFill="1" applyBorder="1" applyAlignment="1" applyProtection="1">
      <alignment horizontal="center" vertical="center" wrapText="1"/>
    </xf>
    <xf numFmtId="0" fontId="24" fillId="15" borderId="3" xfId="0" applyFont="1" applyFill="1" applyBorder="1" applyAlignment="1" applyProtection="1">
      <alignment horizontal="center" vertical="center" wrapText="1"/>
    </xf>
    <xf numFmtId="0" fontId="24" fillId="15" borderId="14" xfId="0" applyFont="1" applyFill="1" applyBorder="1" applyAlignment="1" applyProtection="1">
      <alignment horizontal="center" vertical="center" wrapText="1"/>
    </xf>
    <xf numFmtId="0" fontId="24" fillId="15" borderId="9" xfId="0" applyFont="1" applyFill="1" applyBorder="1" applyAlignment="1" applyProtection="1">
      <alignment horizontal="center" vertical="center" wrapText="1"/>
    </xf>
    <xf numFmtId="0" fontId="24" fillId="15" borderId="10" xfId="0" applyFont="1" applyFill="1" applyBorder="1" applyAlignment="1" applyProtection="1">
      <alignment horizontal="center" vertical="center" wrapText="1"/>
    </xf>
    <xf numFmtId="0" fontId="24" fillId="15" borderId="13" xfId="0" applyFont="1" applyFill="1" applyBorder="1" applyAlignment="1" applyProtection="1">
      <alignment horizontal="center" vertical="center" wrapText="1"/>
    </xf>
    <xf numFmtId="0" fontId="24" fillId="15" borderId="12" xfId="0" applyFont="1" applyFill="1" applyBorder="1" applyAlignment="1" applyProtection="1">
      <alignment horizontal="center" vertical="center" wrapText="1"/>
    </xf>
    <xf numFmtId="0" fontId="24" fillId="15" borderId="17" xfId="0" applyFont="1" applyFill="1" applyBorder="1" applyAlignment="1" applyProtection="1">
      <alignment horizontal="center" vertical="center" wrapText="1"/>
    </xf>
    <xf numFmtId="0" fontId="24" fillId="15" borderId="11" xfId="0" applyFont="1" applyFill="1" applyBorder="1" applyAlignment="1" applyProtection="1">
      <alignment horizontal="center" vertical="center" wrapText="1"/>
    </xf>
    <xf numFmtId="0" fontId="24" fillId="15" borderId="7" xfId="0" applyFont="1" applyFill="1" applyBorder="1" applyAlignment="1" applyProtection="1">
      <alignment horizontal="center" vertical="center" wrapText="1"/>
    </xf>
    <xf numFmtId="0" fontId="24" fillId="15" borderId="39" xfId="0" applyFont="1" applyFill="1" applyBorder="1" applyAlignment="1" applyProtection="1">
      <alignment horizontal="center" vertical="center" wrapText="1"/>
    </xf>
    <xf numFmtId="3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171" fontId="34" fillId="0" borderId="0" xfId="0" applyNumberFormat="1" applyFont="1" applyAlignment="1">
      <alignment horizontal="center"/>
    </xf>
    <xf numFmtId="168" fontId="25" fillId="0" borderId="0" xfId="23" applyNumberFormat="1" applyFont="1" applyAlignment="1">
      <alignment horizontal="center"/>
    </xf>
    <xf numFmtId="168" fontId="25" fillId="0" borderId="28" xfId="23" applyNumberFormat="1" applyFont="1" applyBorder="1" applyAlignment="1">
      <alignment horizontal="center"/>
    </xf>
    <xf numFmtId="44" fontId="24" fillId="17" borderId="33" xfId="0" applyNumberFormat="1" applyFont="1" applyFill="1" applyBorder="1" applyAlignment="1" applyProtection="1">
      <alignment horizontal="right" vertical="center" wrapText="1"/>
      <protection locked="0"/>
    </xf>
    <xf numFmtId="0" fontId="24" fillId="18" borderId="23" xfId="0" applyFont="1" applyFill="1" applyBorder="1" applyAlignment="1">
      <alignment horizontal="center" wrapText="1"/>
    </xf>
    <xf numFmtId="0" fontId="24" fillId="18" borderId="23" xfId="0" applyFont="1" applyFill="1" applyBorder="1" applyAlignment="1">
      <alignment horizontal="center"/>
    </xf>
    <xf numFmtId="0" fontId="33" fillId="18" borderId="22" xfId="0" applyFont="1" applyFill="1" applyBorder="1" applyAlignment="1">
      <alignment horizontal="center" vertical="center" wrapText="1"/>
    </xf>
    <xf numFmtId="0" fontId="33" fillId="18" borderId="58" xfId="0" applyFont="1" applyFill="1" applyBorder="1" applyAlignment="1">
      <alignment horizontal="center" vertical="center" wrapText="1"/>
    </xf>
    <xf numFmtId="0" fontId="24" fillId="18" borderId="43" xfId="0" applyFont="1" applyFill="1" applyBorder="1" applyAlignment="1">
      <alignment horizontal="center"/>
    </xf>
    <xf numFmtId="0" fontId="24" fillId="18" borderId="57" xfId="0" applyFont="1" applyFill="1" applyBorder="1" applyAlignment="1">
      <alignment horizontal="center"/>
    </xf>
    <xf numFmtId="0" fontId="24" fillId="18" borderId="43" xfId="0" applyFont="1" applyFill="1" applyBorder="1" applyAlignment="1">
      <alignment horizontal="center" wrapText="1"/>
    </xf>
    <xf numFmtId="0" fontId="24" fillId="18" borderId="57" xfId="0" applyFont="1" applyFill="1" applyBorder="1" applyAlignment="1">
      <alignment horizontal="center" wrapText="1"/>
    </xf>
    <xf numFmtId="0" fontId="24" fillId="18" borderId="29" xfId="0" applyFont="1" applyFill="1" applyBorder="1" applyAlignment="1">
      <alignment horizontal="center" wrapText="1"/>
    </xf>
    <xf numFmtId="0" fontId="24" fillId="18" borderId="30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59">
    <cellStyle name="Énfasis 1" xfId="1"/>
    <cellStyle name="Énfasis 2" xfId="2"/>
    <cellStyle name="Énfasis 3" xfId="3"/>
    <cellStyle name="Énfasis1 - 20%" xfId="4"/>
    <cellStyle name="Énfasis1 - 20% 2" xfId="32"/>
    <cellStyle name="Énfasis1 - 20% 3" xfId="31"/>
    <cellStyle name="Énfasis1 - 40%" xfId="5"/>
    <cellStyle name="Énfasis1 - 40% 2" xfId="34"/>
    <cellStyle name="Énfasis1 - 40% 3" xfId="33"/>
    <cellStyle name="Énfasis1 - 60%" xfId="6"/>
    <cellStyle name="Énfasis2 - 20%" xfId="7"/>
    <cellStyle name="Énfasis2 - 20% 2" xfId="36"/>
    <cellStyle name="Énfasis2 - 20% 3" xfId="35"/>
    <cellStyle name="Énfasis2 - 40%" xfId="8"/>
    <cellStyle name="Énfasis2 - 40% 2" xfId="38"/>
    <cellStyle name="Énfasis2 - 40% 3" xfId="37"/>
    <cellStyle name="Énfasis2 - 60%" xfId="9"/>
    <cellStyle name="Énfasis3 - 20%" xfId="10"/>
    <cellStyle name="Énfasis3 - 20% 2" xfId="40"/>
    <cellStyle name="Énfasis3 - 20% 3" xfId="39"/>
    <cellStyle name="Énfasis3 - 40%" xfId="11"/>
    <cellStyle name="Énfasis3 - 40% 2" xfId="42"/>
    <cellStyle name="Énfasis3 - 40% 3" xfId="41"/>
    <cellStyle name="Énfasis3 - 60%" xfId="12"/>
    <cellStyle name="Énfasis4 - 20%" xfId="13"/>
    <cellStyle name="Énfasis4 - 20% 2" xfId="44"/>
    <cellStyle name="Énfasis4 - 20% 3" xfId="43"/>
    <cellStyle name="Énfasis4 - 40%" xfId="14"/>
    <cellStyle name="Énfasis4 - 40% 2" xfId="46"/>
    <cellStyle name="Énfasis4 - 40% 3" xfId="45"/>
    <cellStyle name="Énfasis4 - 60%" xfId="15"/>
    <cellStyle name="Énfasis5 - 20%" xfId="16"/>
    <cellStyle name="Énfasis5 - 20% 2" xfId="48"/>
    <cellStyle name="Énfasis5 - 20% 3" xfId="47"/>
    <cellStyle name="Énfasis5 - 40%" xfId="17"/>
    <cellStyle name="Énfasis5 - 40% 2" xfId="50"/>
    <cellStyle name="Énfasis5 - 40% 3" xfId="49"/>
    <cellStyle name="Énfasis5 - 60%" xfId="18"/>
    <cellStyle name="Énfasis6 - 20%" xfId="19"/>
    <cellStyle name="Énfasis6 - 20% 2" xfId="52"/>
    <cellStyle name="Énfasis6 - 20% 3" xfId="51"/>
    <cellStyle name="Énfasis6 - 40%" xfId="20"/>
    <cellStyle name="Énfasis6 - 40% 2" xfId="54"/>
    <cellStyle name="Énfasis6 - 40% 3" xfId="53"/>
    <cellStyle name="Énfasis6 - 60%" xfId="21"/>
    <cellStyle name="Euro" xfId="22"/>
    <cellStyle name="Millares" xfId="23" builtinId="3"/>
    <cellStyle name="Moneda" xfId="24" builtinId="4"/>
    <cellStyle name="Moneda 2" xfId="56"/>
    <cellStyle name="Moneda 3" xfId="55"/>
    <cellStyle name="Normal" xfId="0" builtinId="0"/>
    <cellStyle name="Normal 2" xfId="25"/>
    <cellStyle name="Normal 3" xfId="26"/>
    <cellStyle name="Normal 4" xfId="27"/>
    <cellStyle name="Normal 4 2" xfId="58"/>
    <cellStyle name="Normal 4 3" xfId="57"/>
    <cellStyle name="Porcentaje" xfId="28" builtinId="5"/>
    <cellStyle name="Porcentual 2" xfId="29"/>
    <cellStyle name="Título de hoja" xfId="30"/>
  </cellStyles>
  <dxfs count="2">
    <dxf>
      <fill>
        <gradientFill type="path" left="0.5" right="0.5" top="0.5" bottom="0.5">
          <stop position="0">
            <color theme="0"/>
          </stop>
          <stop position="1">
            <color rgb="FF97F36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7F369"/>
          </stop>
        </gradientFill>
      </fill>
    </dxf>
  </dxfs>
  <tableStyles count="0" defaultTableStyle="TableStyleMedium9" defaultPivotStyle="PivotStyleLight16"/>
  <colors>
    <mruColors>
      <color rgb="FFFFFFCC"/>
      <color rgb="FFFFFF99"/>
      <color rgb="FFEC7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r/Desktop/1%20PRESUPUESTO%202017%20MASCOTA/bd_Nomina2017V3RECORTEDRAZT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r/Desktop/1%20PRESUPUESTO%202017%20MASCOTA/bd_Nomina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letr/Desktop/1%20PRESUPUESTO%202017%20MASCOTA/PRESUPUESTO%20DE%20OBRAS%202017V3RECORTEDRAZ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-Plantilla"/>
      <sheetName val="Permanente+eventual"/>
      <sheetName val="Nómina-Plantilla (3)"/>
      <sheetName val="NómPlantilla (4)ok"/>
      <sheetName val="Nómina-Eventuales"/>
      <sheetName val="NómPlantilla (4)ok (2)"/>
      <sheetName val="IMP_PERMANETE"/>
      <sheetName val="RESUMEN_PERM"/>
      <sheetName val="Nómina-Eventuales (2)"/>
      <sheetName val="Nómina-Eventuales (3)SUBTOT"/>
      <sheetName val="Nómina-FAFM"/>
      <sheetName val="IMP_EVENT"/>
      <sheetName val="IMP_EVENT2"/>
      <sheetName val="Nómina-FAFM (2)"/>
      <sheetName val="Nómina-FAFM (3)Imp"/>
      <sheetName val="Nómina-Junta Local"/>
      <sheetName val="IMP_FAFM"/>
      <sheetName val="IMP_FAFM2"/>
      <sheetName val="Nómina-Junta Local (2)"/>
      <sheetName val="IMP_JUNTA"/>
      <sheetName val="Imp_junta2"/>
      <sheetName val="TABLAS"/>
      <sheetName val="TARIFA2016"/>
    </sheetNames>
    <sheetDataSet>
      <sheetData sheetId="0"/>
      <sheetData sheetId="1"/>
      <sheetData sheetId="2">
        <row r="163">
          <cell r="AP163">
            <v>22299371.38357665</v>
          </cell>
        </row>
      </sheetData>
      <sheetData sheetId="3">
        <row r="6">
          <cell r="E6" t="str">
            <v xml:space="preserve">Regidor </v>
          </cell>
          <cell r="F6" t="str">
            <v>Sala de Regidores</v>
          </cell>
          <cell r="T6">
            <v>13152</v>
          </cell>
        </row>
        <row r="15">
          <cell r="E15" t="str">
            <v xml:space="preserve">Presidente Municipal </v>
          </cell>
          <cell r="F15" t="str">
            <v>Presidencia Municipal</v>
          </cell>
          <cell r="T15">
            <v>35203.991999999998</v>
          </cell>
        </row>
        <row r="16">
          <cell r="E16" t="str">
            <v>Secretaria C</v>
          </cell>
          <cell r="F16" t="str">
            <v>Presidencia Municipal</v>
          </cell>
          <cell r="T16">
            <v>10860.5</v>
          </cell>
        </row>
        <row r="17">
          <cell r="E17" t="str">
            <v>Secretario General</v>
          </cell>
          <cell r="F17" t="str">
            <v>Secretaría General</v>
          </cell>
          <cell r="T17">
            <v>22977</v>
          </cell>
        </row>
        <row r="18">
          <cell r="E18" t="str">
            <v>Auxiliar</v>
          </cell>
          <cell r="F18" t="str">
            <v>Secretaría General</v>
          </cell>
          <cell r="T18">
            <v>9609.6668000000009</v>
          </cell>
        </row>
        <row r="19">
          <cell r="E19" t="str">
            <v>Auxiliar</v>
          </cell>
          <cell r="F19" t="str">
            <v>Secretaría General</v>
          </cell>
          <cell r="T19">
            <v>6401.6668</v>
          </cell>
        </row>
        <row r="20">
          <cell r="E20" t="str">
            <v>Síndico</v>
          </cell>
          <cell r="F20" t="str">
            <v>Sindicatura</v>
          </cell>
          <cell r="T20">
            <v>24354</v>
          </cell>
        </row>
        <row r="21">
          <cell r="E21" t="str">
            <v>Secretaria C</v>
          </cell>
          <cell r="F21" t="str">
            <v>Sindicatura</v>
          </cell>
          <cell r="T21">
            <v>10253.3334</v>
          </cell>
        </row>
        <row r="22">
          <cell r="E22" t="str">
            <v>Secretaria</v>
          </cell>
          <cell r="F22" t="str">
            <v>Promoción Económica</v>
          </cell>
          <cell r="T22">
            <v>11802.666799999999</v>
          </cell>
        </row>
        <row r="23">
          <cell r="E23" t="str">
            <v>Auxiliar contable</v>
          </cell>
          <cell r="F23" t="str">
            <v>Hacienda Municipal</v>
          </cell>
          <cell r="T23">
            <v>17327.75</v>
          </cell>
        </row>
        <row r="24">
          <cell r="E24" t="str">
            <v>Auxiliar Administrativo</v>
          </cell>
          <cell r="F24" t="str">
            <v>Hacienda Municipal</v>
          </cell>
          <cell r="T24">
            <v>8241.6840000000011</v>
          </cell>
        </row>
        <row r="25">
          <cell r="E25" t="str">
            <v>Oficial del Registro Civil</v>
          </cell>
          <cell r="F25" t="str">
            <v>Registro Civil</v>
          </cell>
          <cell r="T25">
            <v>13521</v>
          </cell>
        </row>
        <row r="26">
          <cell r="E26" t="str">
            <v>Auxiliar</v>
          </cell>
          <cell r="F26" t="str">
            <v>Registro Civil</v>
          </cell>
          <cell r="T26">
            <v>9609.6668000000009</v>
          </cell>
        </row>
        <row r="27">
          <cell r="E27" t="str">
            <v>Auxiliar</v>
          </cell>
          <cell r="F27" t="str">
            <v>Registro Civil</v>
          </cell>
          <cell r="T27">
            <v>9609.6668000000009</v>
          </cell>
        </row>
        <row r="28">
          <cell r="E28" t="str">
            <v>Oficial del Registro Civil (Zacatongo)</v>
          </cell>
          <cell r="F28" t="str">
            <v>Registro Civil</v>
          </cell>
          <cell r="T28">
            <v>4248.4168</v>
          </cell>
        </row>
        <row r="29">
          <cell r="E29" t="str">
            <v>Oficial del Registro Civil (Navidad)</v>
          </cell>
          <cell r="F29" t="str">
            <v>Registro Civil</v>
          </cell>
          <cell r="T29">
            <v>5227.1668</v>
          </cell>
        </row>
        <row r="30">
          <cell r="E30" t="str">
            <v>Director Casa de la Cultura</v>
          </cell>
          <cell r="F30" t="str">
            <v>Casa de la Cultura</v>
          </cell>
          <cell r="T30">
            <v>17063.001</v>
          </cell>
        </row>
        <row r="31">
          <cell r="E31" t="str">
            <v>Técnico de Audio e Iluminación</v>
          </cell>
          <cell r="F31" t="str">
            <v>Casa de la Cultura</v>
          </cell>
          <cell r="T31">
            <v>8834.4167999999991</v>
          </cell>
        </row>
        <row r="32">
          <cell r="E32" t="str">
            <v>Auxiliar "C" Casa Cultura</v>
          </cell>
          <cell r="F32" t="str">
            <v>Casa de la Cultura</v>
          </cell>
          <cell r="T32">
            <v>6994.9168</v>
          </cell>
        </row>
        <row r="33">
          <cell r="E33" t="str">
            <v xml:space="preserve">Encargada Biblioteca </v>
          </cell>
          <cell r="F33" t="str">
            <v>Casa de la Cultura</v>
          </cell>
          <cell r="T33">
            <v>1793.6</v>
          </cell>
        </row>
        <row r="34">
          <cell r="E34" t="str">
            <v>Auxiliar</v>
          </cell>
          <cell r="F34" t="str">
            <v>Casa de la Cultura</v>
          </cell>
          <cell r="T34">
            <v>1793.6</v>
          </cell>
        </row>
        <row r="35">
          <cell r="E35" t="str">
            <v>Oficial  Mayor</v>
          </cell>
          <cell r="F35" t="str">
            <v>Oficialía Mayor</v>
          </cell>
          <cell r="T35">
            <v>22977</v>
          </cell>
        </row>
        <row r="36">
          <cell r="E36" t="str">
            <v>Secretaria</v>
          </cell>
          <cell r="F36" t="str">
            <v>Oficialía Mayor</v>
          </cell>
          <cell r="T36">
            <v>14946</v>
          </cell>
        </row>
        <row r="37">
          <cell r="E37" t="str">
            <v>Secretaria</v>
          </cell>
          <cell r="F37" t="str">
            <v>Oficialía Mayor</v>
          </cell>
          <cell r="T37">
            <v>7626.75</v>
          </cell>
        </row>
        <row r="38">
          <cell r="E38" t="str">
            <v>Auxiliar</v>
          </cell>
          <cell r="F38" t="str">
            <v>Oficialía Mayor</v>
          </cell>
          <cell r="T38">
            <v>11331.8334</v>
          </cell>
        </row>
        <row r="39">
          <cell r="E39" t="str">
            <v>Auxiliar B</v>
          </cell>
          <cell r="F39" t="str">
            <v>Oficialía Mayor</v>
          </cell>
          <cell r="T39">
            <v>8067.5833999999995</v>
          </cell>
        </row>
        <row r="40">
          <cell r="E40" t="str">
            <v>Auxiliar A</v>
          </cell>
          <cell r="F40" t="str">
            <v>Oficialía Mayor</v>
          </cell>
          <cell r="T40">
            <v>10328.25</v>
          </cell>
        </row>
        <row r="41">
          <cell r="E41" t="str">
            <v>Jefe de Personal y Maquinaria</v>
          </cell>
          <cell r="F41" t="str">
            <v>Oficialía Mayor</v>
          </cell>
          <cell r="T41">
            <v>11306.001</v>
          </cell>
        </row>
        <row r="42">
          <cell r="E42" t="str">
            <v>Mecánico B</v>
          </cell>
          <cell r="F42" t="str">
            <v>Oficialía Mayor</v>
          </cell>
          <cell r="T42">
            <v>14662.166799999999</v>
          </cell>
        </row>
        <row r="43">
          <cell r="E43" t="str">
            <v>Mecánico B</v>
          </cell>
          <cell r="F43" t="str">
            <v>Oficialía Mayor</v>
          </cell>
          <cell r="T43">
            <v>14662.166799999999</v>
          </cell>
        </row>
        <row r="44">
          <cell r="E44" t="str">
            <v>Chofer</v>
          </cell>
          <cell r="F44" t="str">
            <v>Oficialía Mayor</v>
          </cell>
          <cell r="T44">
            <v>14261.5</v>
          </cell>
        </row>
        <row r="45">
          <cell r="E45" t="str">
            <v>Intendente</v>
          </cell>
          <cell r="F45" t="str">
            <v>Oficialía Mayor</v>
          </cell>
          <cell r="T45">
            <v>8141.6668</v>
          </cell>
        </row>
        <row r="46">
          <cell r="E46" t="str">
            <v>Enc. Baños Públicos</v>
          </cell>
          <cell r="F46" t="str">
            <v>Oficialía Mayor</v>
          </cell>
          <cell r="T46">
            <v>6252.75</v>
          </cell>
        </row>
        <row r="47">
          <cell r="E47" t="str">
            <v xml:space="preserve">Intendente Mercado </v>
          </cell>
          <cell r="F47" t="str">
            <v>Oficialía Mayor</v>
          </cell>
          <cell r="T47">
            <v>6252.75</v>
          </cell>
        </row>
        <row r="48">
          <cell r="E48" t="str">
            <v>Auxiliar</v>
          </cell>
          <cell r="F48" t="str">
            <v>Oficialía Mayor</v>
          </cell>
          <cell r="T48">
            <v>6142.7</v>
          </cell>
        </row>
        <row r="49">
          <cell r="E49" t="str">
            <v>Jardinero A</v>
          </cell>
          <cell r="F49" t="str">
            <v>Oficialía Mayor</v>
          </cell>
          <cell r="T49">
            <v>6625.8333999999995</v>
          </cell>
        </row>
        <row r="50">
          <cell r="E50" t="str">
            <v>Auxiliar de maquinaria</v>
          </cell>
          <cell r="F50" t="str">
            <v>Oficialía Mayor</v>
          </cell>
          <cell r="T50">
            <v>7859.25</v>
          </cell>
        </row>
        <row r="51">
          <cell r="E51" t="str">
            <v>Sub-Jefe</v>
          </cell>
          <cell r="F51" t="str">
            <v>Oficialía Mayor</v>
          </cell>
          <cell r="T51">
            <v>6777.4168</v>
          </cell>
        </row>
        <row r="52">
          <cell r="E52" t="str">
            <v>Jardinero B</v>
          </cell>
          <cell r="F52" t="str">
            <v>Oficialía Mayor</v>
          </cell>
          <cell r="T52">
            <v>5699.8333999999995</v>
          </cell>
        </row>
        <row r="53">
          <cell r="E53" t="str">
            <v>Jardinero C</v>
          </cell>
          <cell r="F53" t="str">
            <v>Oficialía Mayor</v>
          </cell>
          <cell r="T53">
            <v>7132.0833999999995</v>
          </cell>
        </row>
        <row r="54">
          <cell r="E54" t="str">
            <v>Jefe Parques y jardines</v>
          </cell>
          <cell r="F54" t="str">
            <v>Oficialía Mayor</v>
          </cell>
          <cell r="T54">
            <v>8668.3333999999995</v>
          </cell>
        </row>
        <row r="55">
          <cell r="E55" t="str">
            <v>Jardinero D</v>
          </cell>
          <cell r="F55" t="str">
            <v>Oficialía Mayor</v>
          </cell>
          <cell r="T55">
            <v>5775.3333999999995</v>
          </cell>
        </row>
        <row r="56">
          <cell r="E56" t="str">
            <v>Jardinero E</v>
          </cell>
          <cell r="F56" t="str">
            <v>Oficialía Mayor</v>
          </cell>
          <cell r="T56">
            <v>7185.8333999999995</v>
          </cell>
        </row>
        <row r="57">
          <cell r="E57" t="str">
            <v>Jardinero F</v>
          </cell>
          <cell r="F57" t="str">
            <v>Oficialía Mayor</v>
          </cell>
          <cell r="T57">
            <v>7243.8333999999995</v>
          </cell>
        </row>
        <row r="58">
          <cell r="E58" t="str">
            <v>Jardinero H</v>
          </cell>
          <cell r="F58" t="str">
            <v>Oficialía Mayor</v>
          </cell>
          <cell r="T58">
            <v>7782.6668</v>
          </cell>
        </row>
        <row r="59">
          <cell r="E59" t="str">
            <v>Jardinero I</v>
          </cell>
          <cell r="F59" t="str">
            <v>Oficialía Mayor</v>
          </cell>
          <cell r="T59">
            <v>3506.7667999999999</v>
          </cell>
        </row>
        <row r="60">
          <cell r="E60" t="str">
            <v>Encargado Alumbrado Público</v>
          </cell>
          <cell r="F60" t="str">
            <v>Oficialía Mayor</v>
          </cell>
          <cell r="T60">
            <v>14361.8334</v>
          </cell>
        </row>
        <row r="61">
          <cell r="E61" t="str">
            <v>Medico Municipal</v>
          </cell>
          <cell r="F61" t="str">
            <v>Oficialía Mayor</v>
          </cell>
          <cell r="T61">
            <v>6456.25</v>
          </cell>
        </row>
        <row r="62">
          <cell r="E62" t="str">
            <v>Intend. Baños Públicos</v>
          </cell>
          <cell r="F62" t="str">
            <v>Oficialía Mayor</v>
          </cell>
          <cell r="T62">
            <v>1748.82</v>
          </cell>
        </row>
        <row r="63">
          <cell r="E63" t="str">
            <v>Encargado Bodega Municipal</v>
          </cell>
          <cell r="F63" t="str">
            <v>Oficialía Mayor</v>
          </cell>
          <cell r="T63">
            <v>11306.001</v>
          </cell>
        </row>
        <row r="64">
          <cell r="E64" t="str">
            <v>Velador Cementerio Mpal.</v>
          </cell>
          <cell r="F64" t="str">
            <v>Oficialía Mayor</v>
          </cell>
          <cell r="T64">
            <v>5466.72</v>
          </cell>
        </row>
        <row r="65">
          <cell r="E65" t="str">
            <v>Velador Rastro Municipal</v>
          </cell>
          <cell r="F65" t="str">
            <v>Oficialía Mayor</v>
          </cell>
          <cell r="T65">
            <v>6270.4</v>
          </cell>
        </row>
        <row r="66">
          <cell r="E66" t="str">
            <v>Encargada Ce-Mujer</v>
          </cell>
          <cell r="F66" t="str">
            <v>Ce-Mujer</v>
          </cell>
          <cell r="T66">
            <v>8827.0020000000004</v>
          </cell>
        </row>
        <row r="67">
          <cell r="E67" t="str">
            <v>Director Prom. Económica</v>
          </cell>
          <cell r="F67" t="str">
            <v>Promoción Económica</v>
          </cell>
          <cell r="T67">
            <v>19002</v>
          </cell>
        </row>
        <row r="68">
          <cell r="E68" t="str">
            <v>Auxiliar D</v>
          </cell>
          <cell r="F68" t="str">
            <v>Promoción Económica</v>
          </cell>
          <cell r="T68">
            <v>9826.8333999999995</v>
          </cell>
        </row>
        <row r="69">
          <cell r="E69" t="str">
            <v>Enc. Microcuencas</v>
          </cell>
          <cell r="F69" t="str">
            <v>Promoción Económica</v>
          </cell>
          <cell r="T69">
            <v>9636.8334000000013</v>
          </cell>
        </row>
        <row r="70">
          <cell r="E70" t="str">
            <v>Encargado C</v>
          </cell>
          <cell r="F70" t="str">
            <v>Promoción Económica</v>
          </cell>
          <cell r="T70">
            <v>15272.416799999999</v>
          </cell>
        </row>
        <row r="71">
          <cell r="E71" t="str">
            <v>Enc. Microcuencas</v>
          </cell>
          <cell r="F71" t="str">
            <v>Promoción Económica</v>
          </cell>
          <cell r="T71">
            <v>17940.5</v>
          </cell>
        </row>
        <row r="72">
          <cell r="E72" t="str">
            <v>Enc. Fomento Agropecuario</v>
          </cell>
          <cell r="F72" t="str">
            <v>Promoción Económica</v>
          </cell>
          <cell r="T72">
            <v>11687.242</v>
          </cell>
        </row>
        <row r="73">
          <cell r="E73" t="str">
            <v>Auxiliar B</v>
          </cell>
          <cell r="F73" t="str">
            <v>Promoción Económica</v>
          </cell>
          <cell r="T73">
            <v>10056.5</v>
          </cell>
        </row>
        <row r="74">
          <cell r="E74" t="str">
            <v>Auxiliar A</v>
          </cell>
          <cell r="F74" t="str">
            <v>Promoción Económica</v>
          </cell>
          <cell r="T74">
            <v>11147.75</v>
          </cell>
        </row>
        <row r="75">
          <cell r="E75" t="str">
            <v>Enc. Hda. Mpal.</v>
          </cell>
          <cell r="F75" t="str">
            <v>Hacienda Municipal</v>
          </cell>
          <cell r="T75">
            <v>22977</v>
          </cell>
        </row>
        <row r="76">
          <cell r="E76" t="str">
            <v>Aux. Contable B</v>
          </cell>
          <cell r="F76" t="str">
            <v>Hacienda Municipal</v>
          </cell>
          <cell r="T76">
            <v>12772.58</v>
          </cell>
        </row>
        <row r="77">
          <cell r="E77" t="str">
            <v xml:space="preserve">Auxiliar    </v>
          </cell>
          <cell r="F77" t="str">
            <v>Hacienda Municipal</v>
          </cell>
          <cell r="T77">
            <v>17326.5834</v>
          </cell>
        </row>
        <row r="78">
          <cell r="E78" t="str">
            <v>Auxiliar de Egresos</v>
          </cell>
          <cell r="F78" t="str">
            <v>Oficialía Mayor</v>
          </cell>
          <cell r="T78">
            <v>16898.5834</v>
          </cell>
        </row>
        <row r="79">
          <cell r="E79" t="str">
            <v>Director de Reglamentos</v>
          </cell>
          <cell r="F79" t="str">
            <v>Reglamentos</v>
          </cell>
          <cell r="T79">
            <v>16482</v>
          </cell>
        </row>
        <row r="80">
          <cell r="E80" t="str">
            <v>Inspector B de Reglamentos</v>
          </cell>
          <cell r="F80" t="str">
            <v>Reglamentos</v>
          </cell>
          <cell r="T80">
            <v>9609.5834000000013</v>
          </cell>
        </row>
        <row r="81">
          <cell r="E81" t="str">
            <v>Inspector de Reglamentos</v>
          </cell>
          <cell r="F81" t="str">
            <v>Reglamentos</v>
          </cell>
          <cell r="T81">
            <v>9165.8333999999995</v>
          </cell>
        </row>
        <row r="82">
          <cell r="E82" t="str">
            <v>Jefe de Predial y Catastro</v>
          </cell>
          <cell r="F82" t="str">
            <v>Catastro Municipal</v>
          </cell>
          <cell r="T82">
            <v>13521</v>
          </cell>
        </row>
        <row r="83">
          <cell r="E83" t="str">
            <v>Auxiliar</v>
          </cell>
          <cell r="F83" t="str">
            <v>Catastro Municipal</v>
          </cell>
          <cell r="T83">
            <v>11169.666799999999</v>
          </cell>
        </row>
        <row r="84">
          <cell r="E84" t="str">
            <v>Auxiliar</v>
          </cell>
          <cell r="F84" t="str">
            <v>Catastro Municipal</v>
          </cell>
          <cell r="T84">
            <v>9747.9167999999991</v>
          </cell>
        </row>
        <row r="85">
          <cell r="E85" t="str">
            <v>Topógrafo</v>
          </cell>
          <cell r="F85" t="str">
            <v>Catastro Municipal</v>
          </cell>
          <cell r="T85">
            <v>10914.3334</v>
          </cell>
        </row>
        <row r="86">
          <cell r="E86" t="str">
            <v>Auxiliar</v>
          </cell>
          <cell r="F86" t="str">
            <v>Catastro Municipal</v>
          </cell>
          <cell r="T86">
            <v>9747.9167999999991</v>
          </cell>
        </row>
        <row r="87">
          <cell r="E87" t="str">
            <v>Director O. Publicas</v>
          </cell>
          <cell r="F87" t="str">
            <v>Obras Públicas</v>
          </cell>
          <cell r="T87">
            <v>19002</v>
          </cell>
        </row>
        <row r="88">
          <cell r="E88" t="str">
            <v>Auxiliar Técnico</v>
          </cell>
          <cell r="F88" t="str">
            <v>Obras Públicas</v>
          </cell>
          <cell r="T88">
            <v>20445.75</v>
          </cell>
        </row>
        <row r="89">
          <cell r="E89" t="str">
            <v>Residente de Obra</v>
          </cell>
          <cell r="F89" t="str">
            <v>Obras Públicas</v>
          </cell>
          <cell r="T89">
            <v>11926.3334</v>
          </cell>
        </row>
        <row r="90">
          <cell r="E90" t="str">
            <v>Secretaria</v>
          </cell>
          <cell r="F90" t="str">
            <v>Obras Públicas</v>
          </cell>
          <cell r="T90">
            <v>12928.166799999999</v>
          </cell>
        </row>
        <row r="91">
          <cell r="E91" t="str">
            <v>Operador A</v>
          </cell>
          <cell r="F91" t="str">
            <v>Obras Públicas</v>
          </cell>
          <cell r="T91">
            <v>10838.5834</v>
          </cell>
        </row>
        <row r="92">
          <cell r="E92" t="str">
            <v>Empedrador</v>
          </cell>
          <cell r="F92" t="str">
            <v>Obras Públicas</v>
          </cell>
          <cell r="T92">
            <v>9932.9167999999991</v>
          </cell>
        </row>
        <row r="93">
          <cell r="E93" t="str">
            <v>Albañil</v>
          </cell>
          <cell r="F93" t="str">
            <v>Obras Públicas</v>
          </cell>
          <cell r="T93">
            <v>9932.9167999999991</v>
          </cell>
        </row>
        <row r="94">
          <cell r="E94" t="str">
            <v>Albañil</v>
          </cell>
          <cell r="F94" t="str">
            <v>Obras Públicas</v>
          </cell>
          <cell r="T94">
            <v>9932.9167999999991</v>
          </cell>
        </row>
        <row r="95">
          <cell r="E95" t="str">
            <v>Operador B</v>
          </cell>
          <cell r="F95" t="str">
            <v>Obras Públicas</v>
          </cell>
          <cell r="T95">
            <v>10339.416799999999</v>
          </cell>
        </row>
        <row r="96">
          <cell r="E96" t="str">
            <v>Operador C</v>
          </cell>
          <cell r="F96" t="str">
            <v>Obras Públicas</v>
          </cell>
          <cell r="T96">
            <v>9900.4167999999991</v>
          </cell>
        </row>
        <row r="97">
          <cell r="E97" t="str">
            <v>Albañil</v>
          </cell>
          <cell r="F97" t="str">
            <v>Obras Públicas</v>
          </cell>
          <cell r="T97">
            <v>9932.9167999999991</v>
          </cell>
        </row>
        <row r="98">
          <cell r="E98" t="str">
            <v>Peón de Albañil</v>
          </cell>
          <cell r="F98" t="str">
            <v>Obras Públicas</v>
          </cell>
          <cell r="T98">
            <v>6632.9168</v>
          </cell>
        </row>
        <row r="99">
          <cell r="E99" t="str">
            <v>Operador</v>
          </cell>
          <cell r="F99" t="str">
            <v>Obras Públicas</v>
          </cell>
          <cell r="T99">
            <v>14927.92</v>
          </cell>
        </row>
        <row r="101">
          <cell r="E101" t="str">
            <v>Ayudante A</v>
          </cell>
          <cell r="F101" t="str">
            <v>Obras Públicas</v>
          </cell>
          <cell r="T101">
            <v>8105.0833999999995</v>
          </cell>
        </row>
        <row r="102">
          <cell r="E102" t="str">
            <v>Operador A</v>
          </cell>
          <cell r="F102" t="str">
            <v>Obras Públicas</v>
          </cell>
          <cell r="T102">
            <v>10838.5834</v>
          </cell>
        </row>
        <row r="103">
          <cell r="E103" t="str">
            <v>Operador D</v>
          </cell>
          <cell r="F103" t="str">
            <v>Obras Públicas</v>
          </cell>
          <cell r="T103">
            <v>14927.916799999999</v>
          </cell>
        </row>
        <row r="104">
          <cell r="E104" t="str">
            <v>Albañil</v>
          </cell>
          <cell r="F104" t="str">
            <v>Obras Públicas</v>
          </cell>
          <cell r="T104">
            <v>9932.9167999999991</v>
          </cell>
        </row>
        <row r="105">
          <cell r="E105" t="str">
            <v>Albañil</v>
          </cell>
          <cell r="F105" t="str">
            <v>Obras Públicas</v>
          </cell>
          <cell r="T105">
            <v>9932.9167999999991</v>
          </cell>
        </row>
        <row r="106">
          <cell r="E106" t="str">
            <v>Albañil</v>
          </cell>
          <cell r="F106" t="str">
            <v>Obras Públicas</v>
          </cell>
          <cell r="T106">
            <v>9932.9167999999991</v>
          </cell>
        </row>
        <row r="107">
          <cell r="E107" t="str">
            <v>Chofer A</v>
          </cell>
          <cell r="F107" t="str">
            <v>Obras Públicas</v>
          </cell>
          <cell r="T107">
            <v>10505.416799999999</v>
          </cell>
        </row>
        <row r="108">
          <cell r="E108" t="str">
            <v>Operador</v>
          </cell>
          <cell r="F108" t="str">
            <v>Obras Públicas</v>
          </cell>
          <cell r="T108">
            <v>8981.5</v>
          </cell>
        </row>
        <row r="109">
          <cell r="E109" t="str">
            <v>Almacenista</v>
          </cell>
          <cell r="F109" t="str">
            <v>Obras Públicas</v>
          </cell>
          <cell r="T109">
            <v>7468.3333999999995</v>
          </cell>
        </row>
        <row r="110">
          <cell r="E110" t="str">
            <v>Auxiliar A</v>
          </cell>
          <cell r="F110" t="str">
            <v>Obras Públicas</v>
          </cell>
          <cell r="T110">
            <v>9932.9167999999991</v>
          </cell>
        </row>
        <row r="111">
          <cell r="E111" t="str">
            <v>Operador E</v>
          </cell>
          <cell r="F111" t="str">
            <v>Obras Públicas</v>
          </cell>
          <cell r="T111">
            <v>8981.5</v>
          </cell>
        </row>
        <row r="112">
          <cell r="E112" t="str">
            <v>Albañil</v>
          </cell>
          <cell r="F112" t="str">
            <v>Obras Públicas</v>
          </cell>
          <cell r="T112">
            <v>10458.166799999999</v>
          </cell>
        </row>
        <row r="113">
          <cell r="E113" t="str">
            <v>Operador E</v>
          </cell>
          <cell r="F113" t="str">
            <v>Obras Públicas</v>
          </cell>
          <cell r="T113">
            <v>8981.5</v>
          </cell>
        </row>
        <row r="114">
          <cell r="E114" t="str">
            <v>Operador F</v>
          </cell>
          <cell r="F114" t="str">
            <v>Obras Públicas</v>
          </cell>
          <cell r="T114">
            <v>10472</v>
          </cell>
        </row>
        <row r="115">
          <cell r="E115" t="str">
            <v>Ayudante</v>
          </cell>
          <cell r="F115" t="str">
            <v>Obras Públicas</v>
          </cell>
          <cell r="T115">
            <v>9932.9167999999991</v>
          </cell>
        </row>
        <row r="116">
          <cell r="E116" t="str">
            <v>Auxiliar</v>
          </cell>
          <cell r="F116" t="str">
            <v>Obras Públicas</v>
          </cell>
          <cell r="T116">
            <v>8656.66</v>
          </cell>
        </row>
        <row r="117">
          <cell r="E117" t="str">
            <v>Operador de Maquinaria Pesada</v>
          </cell>
          <cell r="F117" t="str">
            <v>Obras Públicas</v>
          </cell>
          <cell r="T117">
            <v>14267.36</v>
          </cell>
        </row>
        <row r="118">
          <cell r="E118" t="str">
            <v>Administrador Cementerio Mpal.</v>
          </cell>
          <cell r="F118" t="str">
            <v>Cementerio Municipal</v>
          </cell>
          <cell r="T118">
            <v>7145.9168</v>
          </cell>
        </row>
        <row r="119">
          <cell r="E119" t="str">
            <v>Secretaria</v>
          </cell>
          <cell r="F119" t="str">
            <v>Cementerio Municipal</v>
          </cell>
          <cell r="T119">
            <v>9609.6668000000009</v>
          </cell>
        </row>
        <row r="120">
          <cell r="E120" t="str">
            <v>Auxiliar del Cementerio</v>
          </cell>
          <cell r="F120" t="str">
            <v>Cementerio Municipal</v>
          </cell>
          <cell r="T120">
            <v>6176.4168</v>
          </cell>
        </row>
        <row r="121">
          <cell r="E121" t="str">
            <v>Jefe de Matanza</v>
          </cell>
          <cell r="F121" t="str">
            <v>Rastro Municipal</v>
          </cell>
          <cell r="T121">
            <v>13594.0834</v>
          </cell>
        </row>
        <row r="122">
          <cell r="E122" t="str">
            <v>Matancero A</v>
          </cell>
          <cell r="F122" t="str">
            <v>Rastro Municipal</v>
          </cell>
          <cell r="T122">
            <v>9070.25</v>
          </cell>
        </row>
        <row r="123">
          <cell r="E123" t="str">
            <v>Matancero B</v>
          </cell>
          <cell r="F123" t="str">
            <v>Rastro Municipal</v>
          </cell>
          <cell r="T123">
            <v>8624.5833999999995</v>
          </cell>
        </row>
        <row r="124">
          <cell r="E124" t="str">
            <v>Matancero</v>
          </cell>
          <cell r="F124" t="str">
            <v>Rastro Municipal</v>
          </cell>
          <cell r="T124">
            <v>9070.25</v>
          </cell>
        </row>
        <row r="125">
          <cell r="E125" t="str">
            <v>Intendente del Rastro</v>
          </cell>
          <cell r="F125" t="str">
            <v>Rastro Municipal</v>
          </cell>
          <cell r="T125">
            <v>9080.0833999999995</v>
          </cell>
        </row>
        <row r="126">
          <cell r="E126" t="str">
            <v>Veterinario</v>
          </cell>
          <cell r="F126" t="str">
            <v>Rastro Municipal</v>
          </cell>
          <cell r="T126">
            <v>5881.3333999999995</v>
          </cell>
        </row>
        <row r="127">
          <cell r="E127" t="str">
            <v>Matanza y Frita</v>
          </cell>
          <cell r="F127" t="str">
            <v>Rastro Municipal</v>
          </cell>
          <cell r="T127">
            <v>9070.25</v>
          </cell>
        </row>
        <row r="128">
          <cell r="E128" t="str">
            <v>Matanza y Frita</v>
          </cell>
          <cell r="F128" t="str">
            <v>Rastro Municipal</v>
          </cell>
          <cell r="T128">
            <v>9070.25</v>
          </cell>
        </row>
        <row r="129">
          <cell r="E129" t="str">
            <v>Matanza y Frita</v>
          </cell>
          <cell r="F129" t="str">
            <v>Rastro Municipal</v>
          </cell>
          <cell r="T129">
            <v>9070.25</v>
          </cell>
        </row>
        <row r="130">
          <cell r="E130" t="str">
            <v>Inspector de Ganadería</v>
          </cell>
          <cell r="F130" t="str">
            <v>Rastro Municipal</v>
          </cell>
          <cell r="T130">
            <v>11805.3334</v>
          </cell>
        </row>
        <row r="131">
          <cell r="E131" t="str">
            <v>Matanza y Frita</v>
          </cell>
          <cell r="F131" t="str">
            <v>Rastro Municipal</v>
          </cell>
          <cell r="T131">
            <v>9070.25</v>
          </cell>
        </row>
        <row r="132">
          <cell r="E132" t="str">
            <v>Matanza y Frita</v>
          </cell>
          <cell r="F132" t="str">
            <v>Rastro Municipal</v>
          </cell>
          <cell r="T132">
            <v>9070.25</v>
          </cell>
        </row>
        <row r="133">
          <cell r="E133" t="str">
            <v>Intendente B del Rastro</v>
          </cell>
          <cell r="F133" t="str">
            <v>Rastro Municipal</v>
          </cell>
          <cell r="T133">
            <v>8235.1667999999991</v>
          </cell>
        </row>
        <row r="134">
          <cell r="E134" t="str">
            <v>Administrador Rastro Mpal.</v>
          </cell>
          <cell r="F134" t="str">
            <v>Rastro Municipal</v>
          </cell>
          <cell r="T134">
            <v>10760.5</v>
          </cell>
        </row>
        <row r="135">
          <cell r="E135" t="str">
            <v>Matanza y Frita</v>
          </cell>
          <cell r="F135" t="str">
            <v>Rastro Municipal</v>
          </cell>
          <cell r="T135">
            <v>8668.25</v>
          </cell>
        </row>
        <row r="136">
          <cell r="E136" t="str">
            <v>Intendente</v>
          </cell>
          <cell r="F136" t="str">
            <v>Rastro Municipal</v>
          </cell>
          <cell r="T136">
            <v>8232.1667999999991</v>
          </cell>
        </row>
        <row r="137">
          <cell r="E137" t="str">
            <v>Director de Turismo</v>
          </cell>
          <cell r="F137" t="str">
            <v>Turismo</v>
          </cell>
          <cell r="T137">
            <v>13850.001</v>
          </cell>
        </row>
        <row r="138">
          <cell r="E138" t="str">
            <v>Auxiliar</v>
          </cell>
          <cell r="F138" t="str">
            <v>Turismo</v>
          </cell>
          <cell r="T138">
            <v>6694.8040000000001</v>
          </cell>
        </row>
        <row r="139">
          <cell r="E139" t="str">
            <v>Director de Deportes</v>
          </cell>
          <cell r="F139" t="str">
            <v>Deportes</v>
          </cell>
          <cell r="T139">
            <v>13995</v>
          </cell>
        </row>
        <row r="140">
          <cell r="E140" t="str">
            <v>Secretaria de Deportes</v>
          </cell>
          <cell r="F140" t="str">
            <v>Deportes</v>
          </cell>
          <cell r="T140">
            <v>9609.6668000000009</v>
          </cell>
        </row>
        <row r="141">
          <cell r="E141" t="str">
            <v>Juez Municipal</v>
          </cell>
          <cell r="F141" t="str">
            <v>Juzgado Municipal</v>
          </cell>
          <cell r="T141">
            <v>16393.002</v>
          </cell>
        </row>
        <row r="142">
          <cell r="E142" t="str">
            <v>Director de Ecologia</v>
          </cell>
          <cell r="F142" t="str">
            <v>Ecología</v>
          </cell>
          <cell r="T142">
            <v>17664</v>
          </cell>
        </row>
        <row r="143">
          <cell r="E143" t="str">
            <v>Secretaria</v>
          </cell>
          <cell r="F143" t="str">
            <v>Ecología</v>
          </cell>
          <cell r="T143">
            <v>6996.4168</v>
          </cell>
        </row>
        <row r="144">
          <cell r="E144" t="str">
            <v>Auxiliar de Ecología</v>
          </cell>
          <cell r="F144" t="str">
            <v>Ecología</v>
          </cell>
          <cell r="T144">
            <v>10877.666799999999</v>
          </cell>
        </row>
        <row r="145">
          <cell r="E145" t="str">
            <v>Aseo Público</v>
          </cell>
          <cell r="F145" t="str">
            <v>Ecología</v>
          </cell>
          <cell r="T145">
            <v>6452.7702200000003</v>
          </cell>
        </row>
        <row r="146">
          <cell r="E146" t="str">
            <v>Auxiliar</v>
          </cell>
          <cell r="F146" t="str">
            <v>Ecología</v>
          </cell>
          <cell r="T146">
            <v>11687.242</v>
          </cell>
        </row>
        <row r="147">
          <cell r="E147" t="str">
            <v>Barrendero</v>
          </cell>
          <cell r="F147" t="str">
            <v>Aseo Público</v>
          </cell>
          <cell r="T147">
            <v>9145.0833999999995</v>
          </cell>
        </row>
        <row r="148">
          <cell r="E148" t="str">
            <v>Barrendero</v>
          </cell>
          <cell r="F148" t="str">
            <v>Aseo Público</v>
          </cell>
          <cell r="T148">
            <v>9145.0833999999995</v>
          </cell>
        </row>
        <row r="149">
          <cell r="E149" t="str">
            <v>Barrendero</v>
          </cell>
          <cell r="F149" t="str">
            <v>Aseo Público</v>
          </cell>
          <cell r="T149">
            <v>9145.0833999999995</v>
          </cell>
        </row>
        <row r="150">
          <cell r="E150" t="str">
            <v>Barrendero</v>
          </cell>
          <cell r="F150" t="str">
            <v>Aseo Público</v>
          </cell>
          <cell r="T150">
            <v>7262.75</v>
          </cell>
        </row>
        <row r="151">
          <cell r="E151" t="str">
            <v>Barrendero</v>
          </cell>
          <cell r="F151" t="str">
            <v>Aseo Público</v>
          </cell>
          <cell r="T151">
            <v>7262.75</v>
          </cell>
        </row>
        <row r="152">
          <cell r="E152" t="str">
            <v>Barrendero C</v>
          </cell>
          <cell r="F152" t="str">
            <v>Aseo Público</v>
          </cell>
          <cell r="T152">
            <v>6417</v>
          </cell>
        </row>
        <row r="153">
          <cell r="E153" t="str">
            <v>Chofer B</v>
          </cell>
          <cell r="F153" t="str">
            <v>Aseo Público</v>
          </cell>
          <cell r="T153">
            <v>7883.6668</v>
          </cell>
        </row>
        <row r="154">
          <cell r="E154" t="str">
            <v>Chofer Aseo Público</v>
          </cell>
          <cell r="F154" t="str">
            <v>Aseo Público</v>
          </cell>
          <cell r="T154">
            <v>9765.75</v>
          </cell>
        </row>
        <row r="155">
          <cell r="E155" t="str">
            <v>Chofer Aseo Público</v>
          </cell>
          <cell r="F155" t="str">
            <v>Aseo Público</v>
          </cell>
          <cell r="T155">
            <v>9765.75</v>
          </cell>
        </row>
        <row r="156">
          <cell r="E156" t="str">
            <v>Directora</v>
          </cell>
          <cell r="F156" t="str">
            <v>Comunicación Social</v>
          </cell>
          <cell r="T156">
            <v>14993.001</v>
          </cell>
        </row>
        <row r="157">
          <cell r="E157" t="str">
            <v>Enc. Unidad de Transparencia</v>
          </cell>
          <cell r="F157" t="str">
            <v>Unidad de Transparencia</v>
          </cell>
          <cell r="T157">
            <v>9032.3960000000006</v>
          </cell>
        </row>
        <row r="158">
          <cell r="E158" t="str">
            <v>Auxiliar contable c</v>
          </cell>
          <cell r="F158" t="str">
            <v>Hacienda Municipal</v>
          </cell>
          <cell r="T158">
            <v>8014</v>
          </cell>
        </row>
        <row r="159">
          <cell r="E159" t="str">
            <v>Directora</v>
          </cell>
          <cell r="F159" t="str">
            <v>IMAJ</v>
          </cell>
          <cell r="T159">
            <v>5598</v>
          </cell>
        </row>
        <row r="160">
          <cell r="E160" t="str">
            <v>DELEGADO</v>
          </cell>
          <cell r="F160" t="str">
            <v>Presidencia Municipal</v>
          </cell>
          <cell r="T160">
            <v>909.48</v>
          </cell>
        </row>
        <row r="161">
          <cell r="E161" t="str">
            <v>AGENTE</v>
          </cell>
          <cell r="F161" t="str">
            <v>Presidencia Municipal</v>
          </cell>
          <cell r="T161">
            <v>787.58</v>
          </cell>
        </row>
        <row r="162">
          <cell r="E162" t="str">
            <v>Auxiliar</v>
          </cell>
          <cell r="F162" t="str">
            <v>Hacienda Municipal</v>
          </cell>
          <cell r="T162">
            <v>10187.416799999999</v>
          </cell>
        </row>
        <row r="164">
          <cell r="AP164">
            <v>23142957.313040342</v>
          </cell>
        </row>
      </sheetData>
      <sheetData sheetId="4"/>
      <sheetData sheetId="5"/>
      <sheetData sheetId="6"/>
      <sheetData sheetId="7"/>
      <sheetData sheetId="8">
        <row r="54">
          <cell r="BM54">
            <v>4332226.8493512366</v>
          </cell>
        </row>
      </sheetData>
      <sheetData sheetId="9"/>
      <sheetData sheetId="10"/>
      <sheetData sheetId="11"/>
      <sheetData sheetId="12"/>
      <sheetData sheetId="13">
        <row r="36">
          <cell r="BM36">
            <v>4201972.6335766986</v>
          </cell>
        </row>
      </sheetData>
      <sheetData sheetId="14"/>
      <sheetData sheetId="15"/>
      <sheetData sheetId="16">
        <row r="5">
          <cell r="E5" t="str">
            <v>Director</v>
          </cell>
          <cell r="F5" t="str">
            <v>Seguridad Pública</v>
          </cell>
        </row>
        <row r="6">
          <cell r="E6" t="str">
            <v>Policía Municipal</v>
          </cell>
          <cell r="F6" t="str">
            <v>Seguridad Pública</v>
          </cell>
          <cell r="AP6">
            <v>9671</v>
          </cell>
        </row>
        <row r="11">
          <cell r="E11" t="str">
            <v>Policía Municipal A</v>
          </cell>
          <cell r="F11" t="str">
            <v>Seguridad Pública</v>
          </cell>
          <cell r="AP11">
            <v>9671</v>
          </cell>
        </row>
        <row r="15">
          <cell r="E15" t="str">
            <v>Policia Primero</v>
          </cell>
          <cell r="F15" t="str">
            <v>Seguridad Pública</v>
          </cell>
          <cell r="AP15">
            <v>12719.666799999999</v>
          </cell>
        </row>
        <row r="16">
          <cell r="E16" t="str">
            <v>Policía Municipal A</v>
          </cell>
          <cell r="F16" t="str">
            <v>Seguridad Pública</v>
          </cell>
          <cell r="AP16">
            <v>9671</v>
          </cell>
        </row>
        <row r="19">
          <cell r="E19" t="str">
            <v>Policía Tercero A</v>
          </cell>
          <cell r="F19" t="str">
            <v>Seguridad Pública</v>
          </cell>
          <cell r="AP19">
            <v>10760.166799999999</v>
          </cell>
        </row>
        <row r="20">
          <cell r="E20" t="str">
            <v>Policía Municipal A</v>
          </cell>
          <cell r="F20" t="str">
            <v>Seguridad Pública</v>
          </cell>
          <cell r="AP20">
            <v>9671</v>
          </cell>
        </row>
        <row r="24">
          <cell r="E24" t="str">
            <v>Secretaria B</v>
          </cell>
          <cell r="F24" t="str">
            <v>Seguridad Pública</v>
          </cell>
          <cell r="AP24">
            <v>9611.1667999999991</v>
          </cell>
        </row>
        <row r="26">
          <cell r="E26" t="str">
            <v>Enc. Protección Civil y Bomberos</v>
          </cell>
          <cell r="F26" t="str">
            <v>Seguridad Pública</v>
          </cell>
          <cell r="AP26">
            <v>9119.5375000000004</v>
          </cell>
        </row>
        <row r="27">
          <cell r="E27" t="str">
            <v>Auxiliar Operativo</v>
          </cell>
          <cell r="F27" t="str">
            <v>Seguridad Pública</v>
          </cell>
          <cell r="AP27">
            <v>8242.1840000000011</v>
          </cell>
        </row>
        <row r="28">
          <cell r="E28" t="str">
            <v>Agente Protección Civil</v>
          </cell>
          <cell r="F28" t="str">
            <v>Seguridad Pública</v>
          </cell>
          <cell r="AP28">
            <v>9671</v>
          </cell>
        </row>
        <row r="30">
          <cell r="E30" t="str">
            <v>Sub-Director Prot. Civil</v>
          </cell>
          <cell r="F30" t="str">
            <v>Seguridad Pública</v>
          </cell>
          <cell r="AP30">
            <v>10178.25</v>
          </cell>
        </row>
        <row r="31">
          <cell r="E31" t="str">
            <v>Jefe Tránsito Municipal</v>
          </cell>
          <cell r="F31" t="str">
            <v>Seguridad Pública</v>
          </cell>
          <cell r="AP31">
            <v>12826.916800000001</v>
          </cell>
        </row>
        <row r="32">
          <cell r="E32" t="str">
            <v>Policía Tránsito Municipal</v>
          </cell>
          <cell r="F32" t="str">
            <v>Seguridad Pública</v>
          </cell>
          <cell r="AP32">
            <v>7012.25</v>
          </cell>
        </row>
        <row r="34">
          <cell r="E34" t="str">
            <v>Policía Tránsito Municipal</v>
          </cell>
          <cell r="F34" t="str">
            <v>Seguridad Pública</v>
          </cell>
          <cell r="AP34">
            <v>7369.25</v>
          </cell>
        </row>
        <row r="35">
          <cell r="E35" t="str">
            <v>Policía Tránsito Municipal</v>
          </cell>
          <cell r="F35" t="str">
            <v>Seguridad Pública</v>
          </cell>
          <cell r="AP35">
            <v>6706.8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</sheetData>
      <sheetData sheetId="17"/>
      <sheetData sheetId="18">
        <row r="14">
          <cell r="BJ14">
            <v>1024699.0402784322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-Plantilla"/>
      <sheetName val="Permanente+eventual"/>
      <sheetName val="Nómina-Plantilla (3)"/>
      <sheetName val="Hoja3"/>
      <sheetName val="Nómina-Eventuales"/>
      <sheetName val="Nómina-Eventuales (2)"/>
      <sheetName val="TARIFA2016"/>
      <sheetName val="Nómina-FAFM"/>
      <sheetName val="Nómina-FAFM (2)"/>
      <sheetName val="Nómina-Junta Local"/>
      <sheetName val="Nómina-Junta Local (2)"/>
      <sheetName val="Hoja1"/>
      <sheetName val="Nómina-Banco"/>
      <sheetName val="Recibos-Plantilla"/>
      <sheetName val="Recibos-FAFM"/>
      <sheetName val="Recibos-Eventuales"/>
      <sheetName val="TAB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BM36">
            <v>4169039.310190001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 DE OBRAS (2)"/>
      <sheetName val="PRESUPUESTO"/>
      <sheetName val="ANALITICA DE OBRAS"/>
      <sheetName val="Hoja2"/>
      <sheetName val="Hoja1"/>
    </sheetNames>
    <sheetDataSet>
      <sheetData sheetId="0">
        <row r="22">
          <cell r="W22">
            <v>14346232</v>
          </cell>
        </row>
        <row r="23">
          <cell r="I23">
            <v>0</v>
          </cell>
          <cell r="O23">
            <v>4846232</v>
          </cell>
          <cell r="T23">
            <v>3000000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169"/>
  <sheetViews>
    <sheetView showGridLines="0" tabSelected="1" topLeftCell="A5" zoomScale="80" zoomScaleNormal="80" workbookViewId="0">
      <pane xSplit="1" ySplit="2" topLeftCell="B100" activePane="bottomRight" state="frozen"/>
      <selection activeCell="A5" sqref="A5"/>
      <selection pane="topRight" activeCell="B5" sqref="B5"/>
      <selection pane="bottomLeft" activeCell="A7" sqref="A7"/>
      <selection pane="bottomRight" activeCell="AK15" sqref="AK15:AU16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3" width="1.7109375" customWidth="1"/>
  </cols>
  <sheetData>
    <row r="1" spans="2:83" ht="15" customHeight="1" x14ac:dyDescent="0.25">
      <c r="B1" s="289" t="s">
        <v>178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2"/>
    </row>
    <row r="2" spans="2:83" ht="9" customHeight="1" x14ac:dyDescent="0.25"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5"/>
    </row>
    <row r="3" spans="2:83" ht="15" customHeight="1" x14ac:dyDescent="0.25">
      <c r="B3" s="296" t="s">
        <v>202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4"/>
      <c r="CD3" s="15"/>
    </row>
    <row r="4" spans="2:83" s="1" customFormat="1" ht="1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2:83" ht="22.5" customHeight="1" x14ac:dyDescent="0.25">
      <c r="B5" s="298" t="s">
        <v>171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300"/>
      <c r="W5" s="304" t="s">
        <v>158</v>
      </c>
      <c r="X5" s="304"/>
      <c r="Y5" s="304"/>
      <c r="Z5" s="304"/>
      <c r="AA5" s="304"/>
      <c r="AB5" s="304"/>
      <c r="AC5" s="304"/>
      <c r="AD5" s="304" t="s">
        <v>179</v>
      </c>
      <c r="AE5" s="304"/>
      <c r="AF5" s="304"/>
      <c r="AG5" s="304"/>
      <c r="AH5" s="304"/>
      <c r="AI5" s="304"/>
      <c r="AJ5" s="304"/>
      <c r="AK5" s="304" t="s">
        <v>159</v>
      </c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 t="s">
        <v>160</v>
      </c>
      <c r="AW5" s="304"/>
      <c r="AX5" s="304"/>
      <c r="AY5" s="304"/>
      <c r="AZ5" s="304"/>
      <c r="BA5" s="304"/>
      <c r="BB5" s="304"/>
      <c r="BC5" s="298" t="s">
        <v>161</v>
      </c>
      <c r="BD5" s="299"/>
      <c r="BE5" s="299"/>
      <c r="BF5" s="299"/>
      <c r="BG5" s="299"/>
      <c r="BH5" s="299"/>
      <c r="BI5" s="299"/>
      <c r="BJ5" s="299"/>
      <c r="BK5" s="299"/>
      <c r="BL5" s="299"/>
      <c r="BM5" s="300"/>
      <c r="BN5" s="305" t="s">
        <v>149</v>
      </c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</row>
    <row r="6" spans="2:83" ht="21.75" customHeight="1" x14ac:dyDescent="0.25">
      <c r="B6" s="301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3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1"/>
      <c r="BD6" s="302"/>
      <c r="BE6" s="302"/>
      <c r="BF6" s="302"/>
      <c r="BG6" s="302"/>
      <c r="BH6" s="302"/>
      <c r="BI6" s="302"/>
      <c r="BJ6" s="302"/>
      <c r="BK6" s="302"/>
      <c r="BL6" s="302"/>
      <c r="BM6" s="303"/>
      <c r="BN6" s="305" t="s">
        <v>146</v>
      </c>
      <c r="BO6" s="305"/>
      <c r="BP6" s="305"/>
      <c r="BQ6" s="305"/>
      <c r="BR6" s="305"/>
      <c r="BS6" s="305"/>
      <c r="BT6" s="305" t="s">
        <v>147</v>
      </c>
      <c r="BU6" s="305"/>
      <c r="BV6" s="305"/>
      <c r="BW6" s="305"/>
      <c r="BX6" s="305"/>
      <c r="BY6" s="305"/>
      <c r="BZ6" s="305" t="s">
        <v>148</v>
      </c>
      <c r="CA6" s="305"/>
      <c r="CB6" s="305"/>
      <c r="CC6" s="305"/>
      <c r="CD6" s="305"/>
      <c r="CE6" s="305"/>
    </row>
    <row r="7" spans="2:83" ht="57.95" customHeight="1" x14ac:dyDescent="0.25">
      <c r="B7" s="265" t="s">
        <v>185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7"/>
      <c r="W7" s="259" t="s">
        <v>181</v>
      </c>
      <c r="X7" s="251"/>
      <c r="Y7" s="251"/>
      <c r="Z7" s="251"/>
      <c r="AA7" s="251"/>
      <c r="AB7" s="251"/>
      <c r="AC7" s="252"/>
      <c r="AD7" s="265" t="s">
        <v>174</v>
      </c>
      <c r="AE7" s="279"/>
      <c r="AF7" s="279"/>
      <c r="AG7" s="279"/>
      <c r="AH7" s="279"/>
      <c r="AI7" s="279"/>
      <c r="AJ7" s="280"/>
      <c r="AK7" s="259" t="s">
        <v>186</v>
      </c>
      <c r="AL7" s="260"/>
      <c r="AM7" s="260"/>
      <c r="AN7" s="260"/>
      <c r="AO7" s="260"/>
      <c r="AP7" s="251"/>
      <c r="AQ7" s="251"/>
      <c r="AR7" s="251"/>
      <c r="AS7" s="251"/>
      <c r="AT7" s="251"/>
      <c r="AU7" s="252"/>
      <c r="AV7" s="259" t="s">
        <v>187</v>
      </c>
      <c r="AW7" s="251"/>
      <c r="AX7" s="251"/>
      <c r="AY7" s="251"/>
      <c r="AZ7" s="251"/>
      <c r="BA7" s="251"/>
      <c r="BB7" s="252"/>
      <c r="BC7" s="277" t="s">
        <v>188</v>
      </c>
      <c r="BD7" s="251"/>
      <c r="BE7" s="251"/>
      <c r="BF7" s="251"/>
      <c r="BG7" s="251"/>
      <c r="BH7" s="251"/>
      <c r="BI7" s="251"/>
      <c r="BJ7" s="251"/>
      <c r="BK7" s="251"/>
      <c r="BL7" s="251"/>
      <c r="BM7" s="252"/>
      <c r="BN7" s="271">
        <v>0.33</v>
      </c>
      <c r="BO7" s="266"/>
      <c r="BP7" s="266"/>
      <c r="BQ7" s="266"/>
      <c r="BR7" s="266"/>
      <c r="BS7" s="267"/>
      <c r="BT7" s="271">
        <v>0.25</v>
      </c>
      <c r="BU7" s="266"/>
      <c r="BV7" s="266"/>
      <c r="BW7" s="266"/>
      <c r="BX7" s="266"/>
      <c r="BY7" s="267"/>
      <c r="BZ7" s="271">
        <v>0</v>
      </c>
      <c r="CA7" s="266"/>
      <c r="CB7" s="266"/>
      <c r="CC7" s="266"/>
      <c r="CD7" s="266"/>
      <c r="CE7" s="267"/>
    </row>
    <row r="8" spans="2:83" x14ac:dyDescent="0.25"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70"/>
      <c r="W8" s="253"/>
      <c r="X8" s="254"/>
      <c r="Y8" s="254"/>
      <c r="Z8" s="254"/>
      <c r="AA8" s="254"/>
      <c r="AB8" s="254"/>
      <c r="AC8" s="255"/>
      <c r="AD8" s="281"/>
      <c r="AE8" s="282"/>
      <c r="AF8" s="282"/>
      <c r="AG8" s="282"/>
      <c r="AH8" s="282"/>
      <c r="AI8" s="282"/>
      <c r="AJ8" s="283"/>
      <c r="AK8" s="253"/>
      <c r="AL8" s="254"/>
      <c r="AM8" s="254"/>
      <c r="AN8" s="254"/>
      <c r="AO8" s="254"/>
      <c r="AP8" s="254"/>
      <c r="AQ8" s="254"/>
      <c r="AR8" s="254"/>
      <c r="AS8" s="254"/>
      <c r="AT8" s="254"/>
      <c r="AU8" s="255"/>
      <c r="AV8" s="253"/>
      <c r="AW8" s="254"/>
      <c r="AX8" s="254"/>
      <c r="AY8" s="254"/>
      <c r="AZ8" s="254"/>
      <c r="BA8" s="254"/>
      <c r="BB8" s="255"/>
      <c r="BC8" s="253"/>
      <c r="BD8" s="254"/>
      <c r="BE8" s="254"/>
      <c r="BF8" s="254"/>
      <c r="BG8" s="254"/>
      <c r="BH8" s="254"/>
      <c r="BI8" s="254"/>
      <c r="BJ8" s="254"/>
      <c r="BK8" s="254"/>
      <c r="BL8" s="254"/>
      <c r="BM8" s="255"/>
      <c r="BN8" s="268"/>
      <c r="BO8" s="269"/>
      <c r="BP8" s="269"/>
      <c r="BQ8" s="269"/>
      <c r="BR8" s="269"/>
      <c r="BS8" s="270"/>
      <c r="BT8" s="268"/>
      <c r="BU8" s="269"/>
      <c r="BV8" s="269"/>
      <c r="BW8" s="269"/>
      <c r="BX8" s="269"/>
      <c r="BY8" s="270"/>
      <c r="BZ8" s="268"/>
      <c r="CA8" s="269"/>
      <c r="CB8" s="269"/>
      <c r="CC8" s="269"/>
      <c r="CD8" s="269"/>
      <c r="CE8" s="270"/>
    </row>
    <row r="9" spans="2:83" ht="57.95" customHeight="1" x14ac:dyDescent="0.25">
      <c r="B9" s="265" t="s">
        <v>675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7"/>
      <c r="W9" s="259" t="s">
        <v>180</v>
      </c>
      <c r="X9" s="260"/>
      <c r="Y9" s="260"/>
      <c r="Z9" s="260"/>
      <c r="AA9" s="260"/>
      <c r="AB9" s="260"/>
      <c r="AC9" s="261"/>
      <c r="AD9" s="265" t="s">
        <v>172</v>
      </c>
      <c r="AE9" s="266"/>
      <c r="AF9" s="266"/>
      <c r="AG9" s="266"/>
      <c r="AH9" s="266"/>
      <c r="AI9" s="266"/>
      <c r="AJ9" s="267"/>
      <c r="AK9" s="259" t="s">
        <v>523</v>
      </c>
      <c r="AL9" s="260"/>
      <c r="AM9" s="260"/>
      <c r="AN9" s="260"/>
      <c r="AO9" s="260"/>
      <c r="AP9" s="251"/>
      <c r="AQ9" s="251"/>
      <c r="AR9" s="251"/>
      <c r="AS9" s="251"/>
      <c r="AT9" s="251"/>
      <c r="AU9" s="252"/>
      <c r="AV9" s="259" t="s">
        <v>518</v>
      </c>
      <c r="AW9" s="251"/>
      <c r="AX9" s="251"/>
      <c r="AY9" s="251"/>
      <c r="AZ9" s="251"/>
      <c r="BA9" s="251"/>
      <c r="BB9" s="252"/>
      <c r="BC9" s="277" t="s">
        <v>529</v>
      </c>
      <c r="BD9" s="251"/>
      <c r="BE9" s="251"/>
      <c r="BF9" s="251"/>
      <c r="BG9" s="251"/>
      <c r="BH9" s="251"/>
      <c r="BI9" s="251"/>
      <c r="BJ9" s="251"/>
      <c r="BK9" s="251"/>
      <c r="BL9" s="251"/>
      <c r="BM9" s="252"/>
      <c r="BN9" s="271">
        <v>0.8</v>
      </c>
      <c r="BO9" s="266"/>
      <c r="BP9" s="266"/>
      <c r="BQ9" s="266"/>
      <c r="BR9" s="266"/>
      <c r="BS9" s="267"/>
      <c r="BT9" s="271">
        <v>0.5</v>
      </c>
      <c r="BU9" s="279"/>
      <c r="BV9" s="279"/>
      <c r="BW9" s="279"/>
      <c r="BX9" s="279"/>
      <c r="BY9" s="280"/>
      <c r="BZ9" s="271">
        <v>0.3</v>
      </c>
      <c r="CA9" s="279"/>
      <c r="CB9" s="279"/>
      <c r="CC9" s="279"/>
      <c r="CD9" s="279"/>
      <c r="CE9" s="280"/>
    </row>
    <row r="10" spans="2:83" x14ac:dyDescent="0.25"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70"/>
      <c r="W10" s="262"/>
      <c r="X10" s="263"/>
      <c r="Y10" s="263"/>
      <c r="Z10" s="263"/>
      <c r="AA10" s="263"/>
      <c r="AB10" s="263"/>
      <c r="AC10" s="264"/>
      <c r="AD10" s="268"/>
      <c r="AE10" s="269"/>
      <c r="AF10" s="269"/>
      <c r="AG10" s="269"/>
      <c r="AH10" s="269"/>
      <c r="AI10" s="269"/>
      <c r="AJ10" s="270"/>
      <c r="AK10" s="253"/>
      <c r="AL10" s="254"/>
      <c r="AM10" s="254"/>
      <c r="AN10" s="254"/>
      <c r="AO10" s="254"/>
      <c r="AP10" s="254"/>
      <c r="AQ10" s="254"/>
      <c r="AR10" s="254"/>
      <c r="AS10" s="254"/>
      <c r="AT10" s="254"/>
      <c r="AU10" s="255"/>
      <c r="AV10" s="253"/>
      <c r="AW10" s="254"/>
      <c r="AX10" s="254"/>
      <c r="AY10" s="254"/>
      <c r="AZ10" s="254"/>
      <c r="BA10" s="254"/>
      <c r="BB10" s="255"/>
      <c r="BC10" s="253"/>
      <c r="BD10" s="254"/>
      <c r="BE10" s="254"/>
      <c r="BF10" s="254"/>
      <c r="BG10" s="254"/>
      <c r="BH10" s="254"/>
      <c r="BI10" s="254"/>
      <c r="BJ10" s="254"/>
      <c r="BK10" s="254"/>
      <c r="BL10" s="254"/>
      <c r="BM10" s="255"/>
      <c r="BN10" s="268"/>
      <c r="BO10" s="269"/>
      <c r="BP10" s="269"/>
      <c r="BQ10" s="269"/>
      <c r="BR10" s="269"/>
      <c r="BS10" s="270"/>
      <c r="BT10" s="281"/>
      <c r="BU10" s="282"/>
      <c r="BV10" s="282"/>
      <c r="BW10" s="282"/>
      <c r="BX10" s="282"/>
      <c r="BY10" s="283"/>
      <c r="BZ10" s="281"/>
      <c r="CA10" s="282"/>
      <c r="CB10" s="282"/>
      <c r="CC10" s="282"/>
      <c r="CD10" s="282"/>
      <c r="CE10" s="283"/>
    </row>
    <row r="11" spans="2:83" ht="57.95" customHeight="1" x14ac:dyDescent="0.25">
      <c r="B11" s="265" t="s">
        <v>520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7"/>
      <c r="W11" s="259" t="s">
        <v>150</v>
      </c>
      <c r="X11" s="260"/>
      <c r="Y11" s="260"/>
      <c r="Z11" s="260"/>
      <c r="AA11" s="260"/>
      <c r="AB11" s="260"/>
      <c r="AC11" s="261"/>
      <c r="AD11" s="265" t="s">
        <v>172</v>
      </c>
      <c r="AE11" s="266"/>
      <c r="AF11" s="266"/>
      <c r="AG11" s="266"/>
      <c r="AH11" s="266"/>
      <c r="AI11" s="266"/>
      <c r="AJ11" s="267"/>
      <c r="AK11" s="250" t="s">
        <v>524</v>
      </c>
      <c r="AL11" s="251"/>
      <c r="AM11" s="251"/>
      <c r="AN11" s="251"/>
      <c r="AO11" s="251"/>
      <c r="AP11" s="251"/>
      <c r="AQ11" s="251"/>
      <c r="AR11" s="251"/>
      <c r="AS11" s="251"/>
      <c r="AT11" s="251"/>
      <c r="AU11" s="252"/>
      <c r="AV11" s="250" t="s">
        <v>187</v>
      </c>
      <c r="AW11" s="251"/>
      <c r="AX11" s="251"/>
      <c r="AY11" s="251"/>
      <c r="AZ11" s="251"/>
      <c r="BA11" s="251"/>
      <c r="BB11" s="252"/>
      <c r="BC11" s="250" t="s">
        <v>528</v>
      </c>
      <c r="BD11" s="251"/>
      <c r="BE11" s="251"/>
      <c r="BF11" s="251"/>
      <c r="BG11" s="251"/>
      <c r="BH11" s="251"/>
      <c r="BI11" s="251"/>
      <c r="BJ11" s="251"/>
      <c r="BK11" s="251"/>
      <c r="BL11" s="251"/>
      <c r="BM11" s="252"/>
      <c r="BN11" s="271">
        <v>0.8</v>
      </c>
      <c r="BO11" s="279"/>
      <c r="BP11" s="279"/>
      <c r="BQ11" s="279"/>
      <c r="BR11" s="279"/>
      <c r="BS11" s="280"/>
      <c r="BT11" s="271">
        <v>0.5</v>
      </c>
      <c r="BU11" s="279"/>
      <c r="BV11" s="279"/>
      <c r="BW11" s="279"/>
      <c r="BX11" s="279"/>
      <c r="BY11" s="280"/>
      <c r="BZ11" s="271">
        <v>0.4</v>
      </c>
      <c r="CA11" s="279"/>
      <c r="CB11" s="279"/>
      <c r="CC11" s="279"/>
      <c r="CD11" s="279"/>
      <c r="CE11" s="280"/>
    </row>
    <row r="12" spans="2:83" x14ac:dyDescent="0.25"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/>
      <c r="W12" s="262"/>
      <c r="X12" s="263"/>
      <c r="Y12" s="263"/>
      <c r="Z12" s="263"/>
      <c r="AA12" s="263"/>
      <c r="AB12" s="263"/>
      <c r="AC12" s="264"/>
      <c r="AD12" s="268"/>
      <c r="AE12" s="269"/>
      <c r="AF12" s="269"/>
      <c r="AG12" s="269"/>
      <c r="AH12" s="269"/>
      <c r="AI12" s="269"/>
      <c r="AJ12" s="270"/>
      <c r="AK12" s="253"/>
      <c r="AL12" s="254"/>
      <c r="AM12" s="254"/>
      <c r="AN12" s="254"/>
      <c r="AO12" s="254"/>
      <c r="AP12" s="254"/>
      <c r="AQ12" s="254"/>
      <c r="AR12" s="254"/>
      <c r="AS12" s="254"/>
      <c r="AT12" s="254"/>
      <c r="AU12" s="255"/>
      <c r="AV12" s="253"/>
      <c r="AW12" s="254"/>
      <c r="AX12" s="254"/>
      <c r="AY12" s="254"/>
      <c r="AZ12" s="254"/>
      <c r="BA12" s="254"/>
      <c r="BB12" s="255"/>
      <c r="BC12" s="253"/>
      <c r="BD12" s="254"/>
      <c r="BE12" s="254"/>
      <c r="BF12" s="254"/>
      <c r="BG12" s="254"/>
      <c r="BH12" s="254"/>
      <c r="BI12" s="254"/>
      <c r="BJ12" s="254"/>
      <c r="BK12" s="254"/>
      <c r="BL12" s="254"/>
      <c r="BM12" s="255"/>
      <c r="BN12" s="281"/>
      <c r="BO12" s="282"/>
      <c r="BP12" s="282"/>
      <c r="BQ12" s="282"/>
      <c r="BR12" s="282"/>
      <c r="BS12" s="283"/>
      <c r="BT12" s="281"/>
      <c r="BU12" s="282"/>
      <c r="BV12" s="282"/>
      <c r="BW12" s="282"/>
      <c r="BX12" s="282"/>
      <c r="BY12" s="283"/>
      <c r="BZ12" s="281"/>
      <c r="CA12" s="282"/>
      <c r="CB12" s="282"/>
      <c r="CC12" s="282"/>
      <c r="CD12" s="282"/>
      <c r="CE12" s="283"/>
    </row>
    <row r="13" spans="2:83" ht="57.95" customHeight="1" x14ac:dyDescent="0.25">
      <c r="B13" s="265" t="s">
        <v>525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  <c r="W13" s="259" t="s">
        <v>182</v>
      </c>
      <c r="X13" s="260"/>
      <c r="Y13" s="260"/>
      <c r="Z13" s="260"/>
      <c r="AA13" s="260"/>
      <c r="AB13" s="260"/>
      <c r="AC13" s="261"/>
      <c r="AD13" s="265" t="s">
        <v>174</v>
      </c>
      <c r="AE13" s="266"/>
      <c r="AF13" s="266"/>
      <c r="AG13" s="266"/>
      <c r="AH13" s="266"/>
      <c r="AI13" s="266"/>
      <c r="AJ13" s="267"/>
      <c r="AK13" s="250" t="s">
        <v>526</v>
      </c>
      <c r="AL13" s="251"/>
      <c r="AM13" s="251"/>
      <c r="AN13" s="251"/>
      <c r="AO13" s="251"/>
      <c r="AP13" s="251"/>
      <c r="AQ13" s="251"/>
      <c r="AR13" s="251"/>
      <c r="AS13" s="251"/>
      <c r="AT13" s="251"/>
      <c r="AU13" s="252"/>
      <c r="AV13" s="250" t="s">
        <v>187</v>
      </c>
      <c r="AW13" s="251"/>
      <c r="AX13" s="251"/>
      <c r="AY13" s="251"/>
      <c r="AZ13" s="251"/>
      <c r="BA13" s="251"/>
      <c r="BB13" s="252"/>
      <c r="BC13" s="250" t="s">
        <v>530</v>
      </c>
      <c r="BD13" s="251"/>
      <c r="BE13" s="251"/>
      <c r="BF13" s="251"/>
      <c r="BG13" s="251"/>
      <c r="BH13" s="251"/>
      <c r="BI13" s="251"/>
      <c r="BJ13" s="251"/>
      <c r="BK13" s="251"/>
      <c r="BL13" s="251"/>
      <c r="BM13" s="252"/>
      <c r="BN13" s="271">
        <v>1</v>
      </c>
      <c r="BO13" s="279"/>
      <c r="BP13" s="279"/>
      <c r="BQ13" s="279"/>
      <c r="BR13" s="279"/>
      <c r="BS13" s="280"/>
      <c r="BT13" s="271">
        <v>0.8</v>
      </c>
      <c r="BU13" s="279"/>
      <c r="BV13" s="279"/>
      <c r="BW13" s="279"/>
      <c r="BX13" s="279"/>
      <c r="BY13" s="280"/>
      <c r="BZ13" s="271">
        <v>0.5</v>
      </c>
      <c r="CA13" s="279"/>
      <c r="CB13" s="279"/>
      <c r="CC13" s="279"/>
      <c r="CD13" s="279"/>
      <c r="CE13" s="280"/>
    </row>
    <row r="14" spans="2:83" x14ac:dyDescent="0.25"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70"/>
      <c r="W14" s="262"/>
      <c r="X14" s="263"/>
      <c r="Y14" s="263"/>
      <c r="Z14" s="263"/>
      <c r="AA14" s="263"/>
      <c r="AB14" s="263"/>
      <c r="AC14" s="264"/>
      <c r="AD14" s="268"/>
      <c r="AE14" s="269"/>
      <c r="AF14" s="269"/>
      <c r="AG14" s="269"/>
      <c r="AH14" s="269"/>
      <c r="AI14" s="269"/>
      <c r="AJ14" s="270"/>
      <c r="AK14" s="253"/>
      <c r="AL14" s="254"/>
      <c r="AM14" s="254"/>
      <c r="AN14" s="254"/>
      <c r="AO14" s="254"/>
      <c r="AP14" s="254"/>
      <c r="AQ14" s="254"/>
      <c r="AR14" s="254"/>
      <c r="AS14" s="254"/>
      <c r="AT14" s="254"/>
      <c r="AU14" s="255"/>
      <c r="AV14" s="253"/>
      <c r="AW14" s="254"/>
      <c r="AX14" s="254"/>
      <c r="AY14" s="254"/>
      <c r="AZ14" s="254"/>
      <c r="BA14" s="254"/>
      <c r="BB14" s="255"/>
      <c r="BC14" s="253"/>
      <c r="BD14" s="254"/>
      <c r="BE14" s="254"/>
      <c r="BF14" s="254"/>
      <c r="BG14" s="254"/>
      <c r="BH14" s="254"/>
      <c r="BI14" s="254"/>
      <c r="BJ14" s="254"/>
      <c r="BK14" s="254"/>
      <c r="BL14" s="254"/>
      <c r="BM14" s="255"/>
      <c r="BN14" s="281"/>
      <c r="BO14" s="282"/>
      <c r="BP14" s="282"/>
      <c r="BQ14" s="282"/>
      <c r="BR14" s="282"/>
      <c r="BS14" s="283"/>
      <c r="BT14" s="281"/>
      <c r="BU14" s="282"/>
      <c r="BV14" s="282"/>
      <c r="BW14" s="282"/>
      <c r="BX14" s="282"/>
      <c r="BY14" s="283"/>
      <c r="BZ14" s="281"/>
      <c r="CA14" s="282"/>
      <c r="CB14" s="282"/>
      <c r="CC14" s="282"/>
      <c r="CD14" s="282"/>
      <c r="CE14" s="283"/>
    </row>
    <row r="15" spans="2:83" ht="57.95" customHeight="1" x14ac:dyDescent="0.25">
      <c r="B15" s="265" t="s">
        <v>521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7"/>
      <c r="W15" s="259" t="s">
        <v>150</v>
      </c>
      <c r="X15" s="260"/>
      <c r="Y15" s="260"/>
      <c r="Z15" s="260"/>
      <c r="AA15" s="260"/>
      <c r="AB15" s="260"/>
      <c r="AC15" s="261"/>
      <c r="AD15" s="265" t="s">
        <v>174</v>
      </c>
      <c r="AE15" s="266"/>
      <c r="AF15" s="266"/>
      <c r="AG15" s="266"/>
      <c r="AH15" s="266"/>
      <c r="AI15" s="266"/>
      <c r="AJ15" s="267"/>
      <c r="AK15" s="250" t="s">
        <v>527</v>
      </c>
      <c r="AL15" s="251"/>
      <c r="AM15" s="251"/>
      <c r="AN15" s="251"/>
      <c r="AO15" s="251"/>
      <c r="AP15" s="251"/>
      <c r="AQ15" s="251"/>
      <c r="AR15" s="251"/>
      <c r="AS15" s="251"/>
      <c r="AT15" s="251"/>
      <c r="AU15" s="252"/>
      <c r="AV15" s="250" t="s">
        <v>187</v>
      </c>
      <c r="AW15" s="251"/>
      <c r="AX15" s="251"/>
      <c r="AY15" s="251"/>
      <c r="AZ15" s="251"/>
      <c r="BA15" s="251"/>
      <c r="BB15" s="252"/>
      <c r="BC15" s="250" t="s">
        <v>531</v>
      </c>
      <c r="BD15" s="251"/>
      <c r="BE15" s="251"/>
      <c r="BF15" s="251"/>
      <c r="BG15" s="251"/>
      <c r="BH15" s="251"/>
      <c r="BI15" s="251"/>
      <c r="BJ15" s="251"/>
      <c r="BK15" s="251"/>
      <c r="BL15" s="251"/>
      <c r="BM15" s="252"/>
      <c r="BN15" s="271">
        <v>-0.3</v>
      </c>
      <c r="BO15" s="279"/>
      <c r="BP15" s="279"/>
      <c r="BQ15" s="279"/>
      <c r="BR15" s="279"/>
      <c r="BS15" s="280"/>
      <c r="BT15" s="271">
        <v>-0.1</v>
      </c>
      <c r="BU15" s="279"/>
      <c r="BV15" s="279"/>
      <c r="BW15" s="279"/>
      <c r="BX15" s="279"/>
      <c r="BY15" s="280"/>
      <c r="BZ15" s="271">
        <v>-0.05</v>
      </c>
      <c r="CA15" s="279"/>
      <c r="CB15" s="279"/>
      <c r="CC15" s="279"/>
      <c r="CD15" s="279"/>
      <c r="CE15" s="280"/>
    </row>
    <row r="16" spans="2:83" ht="51" customHeight="1" x14ac:dyDescent="0.25">
      <c r="B16" s="26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70"/>
      <c r="W16" s="262"/>
      <c r="X16" s="263"/>
      <c r="Y16" s="263"/>
      <c r="Z16" s="263"/>
      <c r="AA16" s="263"/>
      <c r="AB16" s="263"/>
      <c r="AC16" s="264"/>
      <c r="AD16" s="268"/>
      <c r="AE16" s="269"/>
      <c r="AF16" s="269"/>
      <c r="AG16" s="269"/>
      <c r="AH16" s="269"/>
      <c r="AI16" s="269"/>
      <c r="AJ16" s="270"/>
      <c r="AK16" s="253"/>
      <c r="AL16" s="254"/>
      <c r="AM16" s="254"/>
      <c r="AN16" s="254"/>
      <c r="AO16" s="254"/>
      <c r="AP16" s="254"/>
      <c r="AQ16" s="254"/>
      <c r="AR16" s="254"/>
      <c r="AS16" s="254"/>
      <c r="AT16" s="254"/>
      <c r="AU16" s="255"/>
      <c r="AV16" s="253"/>
      <c r="AW16" s="254"/>
      <c r="AX16" s="254"/>
      <c r="AY16" s="254"/>
      <c r="AZ16" s="254"/>
      <c r="BA16" s="254"/>
      <c r="BB16" s="255"/>
      <c r="BC16" s="253"/>
      <c r="BD16" s="254"/>
      <c r="BE16" s="254"/>
      <c r="BF16" s="254"/>
      <c r="BG16" s="254"/>
      <c r="BH16" s="254"/>
      <c r="BI16" s="254"/>
      <c r="BJ16" s="254"/>
      <c r="BK16" s="254"/>
      <c r="BL16" s="254"/>
      <c r="BM16" s="255"/>
      <c r="BN16" s="281"/>
      <c r="BO16" s="282"/>
      <c r="BP16" s="282"/>
      <c r="BQ16" s="282"/>
      <c r="BR16" s="282"/>
      <c r="BS16" s="283"/>
      <c r="BT16" s="281"/>
      <c r="BU16" s="282"/>
      <c r="BV16" s="282"/>
      <c r="BW16" s="282"/>
      <c r="BX16" s="282"/>
      <c r="BY16" s="283"/>
      <c r="BZ16" s="281"/>
      <c r="CA16" s="282"/>
      <c r="CB16" s="282"/>
      <c r="CC16" s="282"/>
      <c r="CD16" s="282"/>
      <c r="CE16" s="283"/>
    </row>
    <row r="17" spans="2:83" ht="57.95" customHeight="1" x14ac:dyDescent="0.25">
      <c r="B17" s="265" t="s">
        <v>676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7"/>
      <c r="W17" s="259" t="s">
        <v>181</v>
      </c>
      <c r="X17" s="260"/>
      <c r="Y17" s="260"/>
      <c r="Z17" s="260"/>
      <c r="AA17" s="260"/>
      <c r="AB17" s="260"/>
      <c r="AC17" s="261"/>
      <c r="AD17" s="265" t="s">
        <v>174</v>
      </c>
      <c r="AE17" s="266"/>
      <c r="AF17" s="266"/>
      <c r="AG17" s="266"/>
      <c r="AH17" s="266"/>
      <c r="AI17" s="266"/>
      <c r="AJ17" s="267"/>
      <c r="AK17" s="250" t="s">
        <v>677</v>
      </c>
      <c r="AL17" s="251"/>
      <c r="AM17" s="251"/>
      <c r="AN17" s="251"/>
      <c r="AO17" s="251"/>
      <c r="AP17" s="251"/>
      <c r="AQ17" s="251"/>
      <c r="AR17" s="251"/>
      <c r="AS17" s="251"/>
      <c r="AT17" s="251"/>
      <c r="AU17" s="252"/>
      <c r="AV17" s="250" t="s">
        <v>678</v>
      </c>
      <c r="AW17" s="251"/>
      <c r="AX17" s="251"/>
      <c r="AY17" s="251"/>
      <c r="AZ17" s="251"/>
      <c r="BA17" s="251"/>
      <c r="BB17" s="252"/>
      <c r="BC17" s="277" t="s">
        <v>679</v>
      </c>
      <c r="BD17" s="251"/>
      <c r="BE17" s="251"/>
      <c r="BF17" s="251"/>
      <c r="BG17" s="251"/>
      <c r="BH17" s="251"/>
      <c r="BI17" s="251"/>
      <c r="BJ17" s="251"/>
      <c r="BK17" s="251"/>
      <c r="BL17" s="251"/>
      <c r="BM17" s="252"/>
      <c r="BN17" s="278" t="s">
        <v>519</v>
      </c>
      <c r="BO17" s="279"/>
      <c r="BP17" s="279"/>
      <c r="BQ17" s="279"/>
      <c r="BR17" s="279"/>
      <c r="BS17" s="280"/>
      <c r="BT17" s="278"/>
      <c r="BU17" s="279"/>
      <c r="BV17" s="279"/>
      <c r="BW17" s="279"/>
      <c r="BX17" s="279"/>
      <c r="BY17" s="280"/>
      <c r="BZ17" s="278"/>
      <c r="CA17" s="279"/>
      <c r="CB17" s="279"/>
      <c r="CC17" s="279"/>
      <c r="CD17" s="279"/>
      <c r="CE17" s="280"/>
    </row>
    <row r="18" spans="2:83" x14ac:dyDescent="0.25"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70"/>
      <c r="W18" s="262"/>
      <c r="X18" s="263"/>
      <c r="Y18" s="263"/>
      <c r="Z18" s="263"/>
      <c r="AA18" s="263"/>
      <c r="AB18" s="263"/>
      <c r="AC18" s="264"/>
      <c r="AD18" s="268"/>
      <c r="AE18" s="269"/>
      <c r="AF18" s="269"/>
      <c r="AG18" s="269"/>
      <c r="AH18" s="269"/>
      <c r="AI18" s="269"/>
      <c r="AJ18" s="270"/>
      <c r="AK18" s="253"/>
      <c r="AL18" s="254"/>
      <c r="AM18" s="254"/>
      <c r="AN18" s="254"/>
      <c r="AO18" s="254"/>
      <c r="AP18" s="254"/>
      <c r="AQ18" s="254"/>
      <c r="AR18" s="254"/>
      <c r="AS18" s="254"/>
      <c r="AT18" s="254"/>
      <c r="AU18" s="255"/>
      <c r="AV18" s="253"/>
      <c r="AW18" s="254"/>
      <c r="AX18" s="254"/>
      <c r="AY18" s="254"/>
      <c r="AZ18" s="254"/>
      <c r="BA18" s="254"/>
      <c r="BB18" s="255"/>
      <c r="BC18" s="253"/>
      <c r="BD18" s="254"/>
      <c r="BE18" s="254"/>
      <c r="BF18" s="254"/>
      <c r="BG18" s="254"/>
      <c r="BH18" s="254"/>
      <c r="BI18" s="254"/>
      <c r="BJ18" s="254"/>
      <c r="BK18" s="254"/>
      <c r="BL18" s="254"/>
      <c r="BM18" s="255"/>
      <c r="BN18" s="281"/>
      <c r="BO18" s="282"/>
      <c r="BP18" s="282"/>
      <c r="BQ18" s="282"/>
      <c r="BR18" s="282"/>
      <c r="BS18" s="283"/>
      <c r="BT18" s="281"/>
      <c r="BU18" s="282"/>
      <c r="BV18" s="282"/>
      <c r="BW18" s="282"/>
      <c r="BX18" s="282"/>
      <c r="BY18" s="283"/>
      <c r="BZ18" s="281"/>
      <c r="CA18" s="282"/>
      <c r="CB18" s="282"/>
      <c r="CC18" s="282"/>
      <c r="CD18" s="282"/>
      <c r="CE18" s="283"/>
    </row>
    <row r="19" spans="2:83" ht="57.95" customHeight="1" x14ac:dyDescent="0.25">
      <c r="B19" s="265" t="s">
        <v>680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7"/>
      <c r="W19" s="259" t="s">
        <v>182</v>
      </c>
      <c r="X19" s="260"/>
      <c r="Y19" s="260"/>
      <c r="Z19" s="260"/>
      <c r="AA19" s="260"/>
      <c r="AB19" s="260"/>
      <c r="AC19" s="261"/>
      <c r="AD19" s="265" t="s">
        <v>174</v>
      </c>
      <c r="AE19" s="266"/>
      <c r="AF19" s="266"/>
      <c r="AG19" s="266"/>
      <c r="AH19" s="266"/>
      <c r="AI19" s="266"/>
      <c r="AJ19" s="267"/>
      <c r="AK19" s="250" t="s">
        <v>681</v>
      </c>
      <c r="AL19" s="251"/>
      <c r="AM19" s="251"/>
      <c r="AN19" s="251"/>
      <c r="AO19" s="251"/>
      <c r="AP19" s="251"/>
      <c r="AQ19" s="251"/>
      <c r="AR19" s="251"/>
      <c r="AS19" s="251"/>
      <c r="AT19" s="251"/>
      <c r="AU19" s="252"/>
      <c r="AV19" s="250" t="s">
        <v>678</v>
      </c>
      <c r="AW19" s="251"/>
      <c r="AX19" s="251"/>
      <c r="AY19" s="251"/>
      <c r="AZ19" s="251"/>
      <c r="BA19" s="251"/>
      <c r="BB19" s="252"/>
      <c r="BC19" s="277" t="s">
        <v>679</v>
      </c>
      <c r="BD19" s="251"/>
      <c r="BE19" s="251"/>
      <c r="BF19" s="251"/>
      <c r="BG19" s="251"/>
      <c r="BH19" s="251"/>
      <c r="BI19" s="251"/>
      <c r="BJ19" s="251"/>
      <c r="BK19" s="251"/>
      <c r="BL19" s="251"/>
      <c r="BM19" s="252"/>
      <c r="BN19" s="278" t="s">
        <v>519</v>
      </c>
      <c r="BO19" s="279"/>
      <c r="BP19" s="279"/>
      <c r="BQ19" s="279"/>
      <c r="BR19" s="279"/>
      <c r="BS19" s="280"/>
      <c r="BT19" s="278"/>
      <c r="BU19" s="279"/>
      <c r="BV19" s="279"/>
      <c r="BW19" s="279"/>
      <c r="BX19" s="279"/>
      <c r="BY19" s="280"/>
      <c r="BZ19" s="278"/>
      <c r="CA19" s="279"/>
      <c r="CB19" s="279"/>
      <c r="CC19" s="279"/>
      <c r="CD19" s="279"/>
      <c r="CE19" s="280"/>
    </row>
    <row r="20" spans="2:83" x14ac:dyDescent="0.25"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70"/>
      <c r="W20" s="262"/>
      <c r="X20" s="263"/>
      <c r="Y20" s="263"/>
      <c r="Z20" s="263"/>
      <c r="AA20" s="263"/>
      <c r="AB20" s="263"/>
      <c r="AC20" s="264"/>
      <c r="AD20" s="268"/>
      <c r="AE20" s="269"/>
      <c r="AF20" s="269"/>
      <c r="AG20" s="269"/>
      <c r="AH20" s="269"/>
      <c r="AI20" s="269"/>
      <c r="AJ20" s="270"/>
      <c r="AK20" s="253"/>
      <c r="AL20" s="254"/>
      <c r="AM20" s="254"/>
      <c r="AN20" s="254"/>
      <c r="AO20" s="254"/>
      <c r="AP20" s="254"/>
      <c r="AQ20" s="254"/>
      <c r="AR20" s="254"/>
      <c r="AS20" s="254"/>
      <c r="AT20" s="254"/>
      <c r="AU20" s="255"/>
      <c r="AV20" s="253"/>
      <c r="AW20" s="254"/>
      <c r="AX20" s="254"/>
      <c r="AY20" s="254"/>
      <c r="AZ20" s="254"/>
      <c r="BA20" s="254"/>
      <c r="BB20" s="255"/>
      <c r="BC20" s="253"/>
      <c r="BD20" s="254"/>
      <c r="BE20" s="254"/>
      <c r="BF20" s="254"/>
      <c r="BG20" s="254"/>
      <c r="BH20" s="254"/>
      <c r="BI20" s="254"/>
      <c r="BJ20" s="254"/>
      <c r="BK20" s="254"/>
      <c r="BL20" s="254"/>
      <c r="BM20" s="255"/>
      <c r="BN20" s="281"/>
      <c r="BO20" s="282"/>
      <c r="BP20" s="282"/>
      <c r="BQ20" s="282"/>
      <c r="BR20" s="282"/>
      <c r="BS20" s="283"/>
      <c r="BT20" s="281"/>
      <c r="BU20" s="282"/>
      <c r="BV20" s="282"/>
      <c r="BW20" s="282"/>
      <c r="BX20" s="282"/>
      <c r="BY20" s="283"/>
      <c r="BZ20" s="281"/>
      <c r="CA20" s="282"/>
      <c r="CB20" s="282"/>
      <c r="CC20" s="282"/>
      <c r="CD20" s="282"/>
      <c r="CE20" s="283"/>
    </row>
    <row r="21" spans="2:83" ht="57.95" customHeight="1" x14ac:dyDescent="0.25">
      <c r="B21" s="265" t="s">
        <v>682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7"/>
      <c r="W21" s="259" t="s">
        <v>150</v>
      </c>
      <c r="X21" s="260"/>
      <c r="Y21" s="260"/>
      <c r="Z21" s="260"/>
      <c r="AA21" s="260"/>
      <c r="AB21" s="260"/>
      <c r="AC21" s="261"/>
      <c r="AD21" s="265" t="s">
        <v>172</v>
      </c>
      <c r="AE21" s="266"/>
      <c r="AF21" s="266"/>
      <c r="AG21" s="266"/>
      <c r="AH21" s="266"/>
      <c r="AI21" s="266"/>
      <c r="AJ21" s="267"/>
      <c r="AK21" s="250" t="s">
        <v>683</v>
      </c>
      <c r="AL21" s="251"/>
      <c r="AM21" s="251"/>
      <c r="AN21" s="251"/>
      <c r="AO21" s="251"/>
      <c r="AP21" s="251"/>
      <c r="AQ21" s="251"/>
      <c r="AR21" s="251"/>
      <c r="AS21" s="251"/>
      <c r="AT21" s="251"/>
      <c r="AU21" s="252"/>
      <c r="AV21" s="250" t="s">
        <v>684</v>
      </c>
      <c r="AW21" s="251"/>
      <c r="AX21" s="251"/>
      <c r="AY21" s="251"/>
      <c r="AZ21" s="251"/>
      <c r="BA21" s="251"/>
      <c r="BB21" s="252"/>
      <c r="BC21" s="277" t="s">
        <v>685</v>
      </c>
      <c r="BD21" s="251"/>
      <c r="BE21" s="251"/>
      <c r="BF21" s="251"/>
      <c r="BG21" s="251"/>
      <c r="BH21" s="251"/>
      <c r="BI21" s="251"/>
      <c r="BJ21" s="251"/>
      <c r="BK21" s="251"/>
      <c r="BL21" s="251"/>
      <c r="BM21" s="252"/>
      <c r="BN21" s="278" t="s">
        <v>519</v>
      </c>
      <c r="BO21" s="279"/>
      <c r="BP21" s="279"/>
      <c r="BQ21" s="279"/>
      <c r="BR21" s="279"/>
      <c r="BS21" s="280"/>
      <c r="BT21" s="278"/>
      <c r="BU21" s="279"/>
      <c r="BV21" s="279"/>
      <c r="BW21" s="279"/>
      <c r="BX21" s="279"/>
      <c r="BY21" s="280"/>
      <c r="BZ21" s="278"/>
      <c r="CA21" s="279"/>
      <c r="CB21" s="279"/>
      <c r="CC21" s="279"/>
      <c r="CD21" s="279"/>
      <c r="CE21" s="280"/>
    </row>
    <row r="22" spans="2:83" x14ac:dyDescent="0.25"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70"/>
      <c r="W22" s="262"/>
      <c r="X22" s="263"/>
      <c r="Y22" s="263"/>
      <c r="Z22" s="263"/>
      <c r="AA22" s="263"/>
      <c r="AB22" s="263"/>
      <c r="AC22" s="264"/>
      <c r="AD22" s="268"/>
      <c r="AE22" s="269"/>
      <c r="AF22" s="269"/>
      <c r="AG22" s="269"/>
      <c r="AH22" s="269"/>
      <c r="AI22" s="269"/>
      <c r="AJ22" s="270"/>
      <c r="AK22" s="253"/>
      <c r="AL22" s="254"/>
      <c r="AM22" s="254"/>
      <c r="AN22" s="254"/>
      <c r="AO22" s="254"/>
      <c r="AP22" s="254"/>
      <c r="AQ22" s="254"/>
      <c r="AR22" s="254"/>
      <c r="AS22" s="254"/>
      <c r="AT22" s="254"/>
      <c r="AU22" s="255"/>
      <c r="AV22" s="253"/>
      <c r="AW22" s="254"/>
      <c r="AX22" s="254"/>
      <c r="AY22" s="254"/>
      <c r="AZ22" s="254"/>
      <c r="BA22" s="254"/>
      <c r="BB22" s="255"/>
      <c r="BC22" s="253"/>
      <c r="BD22" s="254"/>
      <c r="BE22" s="254"/>
      <c r="BF22" s="254"/>
      <c r="BG22" s="254"/>
      <c r="BH22" s="254"/>
      <c r="BI22" s="254"/>
      <c r="BJ22" s="254"/>
      <c r="BK22" s="254"/>
      <c r="BL22" s="254"/>
      <c r="BM22" s="255"/>
      <c r="BN22" s="281"/>
      <c r="BO22" s="282"/>
      <c r="BP22" s="282"/>
      <c r="BQ22" s="282"/>
      <c r="BR22" s="282"/>
      <c r="BS22" s="283"/>
      <c r="BT22" s="281"/>
      <c r="BU22" s="282"/>
      <c r="BV22" s="282"/>
      <c r="BW22" s="282"/>
      <c r="BX22" s="282"/>
      <c r="BY22" s="283"/>
      <c r="BZ22" s="281"/>
      <c r="CA22" s="282"/>
      <c r="CB22" s="282"/>
      <c r="CC22" s="282"/>
      <c r="CD22" s="282"/>
      <c r="CE22" s="283"/>
    </row>
    <row r="23" spans="2:83" ht="57.95" customHeight="1" x14ac:dyDescent="0.25">
      <c r="B23" s="265" t="s">
        <v>522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7"/>
      <c r="W23" s="259" t="s">
        <v>180</v>
      </c>
      <c r="X23" s="260"/>
      <c r="Y23" s="260"/>
      <c r="Z23" s="260"/>
      <c r="AA23" s="260"/>
      <c r="AB23" s="260"/>
      <c r="AC23" s="261"/>
      <c r="AD23" s="265" t="s">
        <v>173</v>
      </c>
      <c r="AE23" s="266"/>
      <c r="AF23" s="266"/>
      <c r="AG23" s="266"/>
      <c r="AH23" s="266"/>
      <c r="AI23" s="266"/>
      <c r="AJ23" s="267"/>
      <c r="AK23" s="250" t="s">
        <v>686</v>
      </c>
      <c r="AL23" s="251"/>
      <c r="AM23" s="251"/>
      <c r="AN23" s="251"/>
      <c r="AO23" s="251"/>
      <c r="AP23" s="251"/>
      <c r="AQ23" s="251"/>
      <c r="AR23" s="251"/>
      <c r="AS23" s="251"/>
      <c r="AT23" s="251"/>
      <c r="AU23" s="252"/>
      <c r="AV23" s="250" t="s">
        <v>1</v>
      </c>
      <c r="AW23" s="251"/>
      <c r="AX23" s="251"/>
      <c r="AY23" s="251"/>
      <c r="AZ23" s="251"/>
      <c r="BA23" s="251"/>
      <c r="BB23" s="252"/>
      <c r="BC23" s="277" t="s">
        <v>687</v>
      </c>
      <c r="BD23" s="251"/>
      <c r="BE23" s="251"/>
      <c r="BF23" s="251"/>
      <c r="BG23" s="251"/>
      <c r="BH23" s="251"/>
      <c r="BI23" s="251"/>
      <c r="BJ23" s="251"/>
      <c r="BK23" s="251"/>
      <c r="BL23" s="251"/>
      <c r="BM23" s="252"/>
      <c r="BN23" s="278" t="s">
        <v>519</v>
      </c>
      <c r="BO23" s="279"/>
      <c r="BP23" s="279"/>
      <c r="BQ23" s="279"/>
      <c r="BR23" s="279"/>
      <c r="BS23" s="280"/>
      <c r="BT23" s="278"/>
      <c r="BU23" s="279"/>
      <c r="BV23" s="279"/>
      <c r="BW23" s="279"/>
      <c r="BX23" s="279"/>
      <c r="BY23" s="280"/>
      <c r="BZ23" s="278"/>
      <c r="CA23" s="279"/>
      <c r="CB23" s="279"/>
      <c r="CC23" s="279"/>
      <c r="CD23" s="279"/>
      <c r="CE23" s="280"/>
    </row>
    <row r="24" spans="2:83" x14ac:dyDescent="0.25"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70"/>
      <c r="W24" s="262"/>
      <c r="X24" s="263"/>
      <c r="Y24" s="263"/>
      <c r="Z24" s="263"/>
      <c r="AA24" s="263"/>
      <c r="AB24" s="263"/>
      <c r="AC24" s="264"/>
      <c r="AD24" s="268"/>
      <c r="AE24" s="269"/>
      <c r="AF24" s="269"/>
      <c r="AG24" s="269"/>
      <c r="AH24" s="269"/>
      <c r="AI24" s="269"/>
      <c r="AJ24" s="270"/>
      <c r="AK24" s="253"/>
      <c r="AL24" s="254"/>
      <c r="AM24" s="254"/>
      <c r="AN24" s="254"/>
      <c r="AO24" s="254"/>
      <c r="AP24" s="254"/>
      <c r="AQ24" s="254"/>
      <c r="AR24" s="254"/>
      <c r="AS24" s="254"/>
      <c r="AT24" s="254"/>
      <c r="AU24" s="255"/>
      <c r="AV24" s="253"/>
      <c r="AW24" s="254"/>
      <c r="AX24" s="254"/>
      <c r="AY24" s="254"/>
      <c r="AZ24" s="254"/>
      <c r="BA24" s="254"/>
      <c r="BB24" s="255"/>
      <c r="BC24" s="253"/>
      <c r="BD24" s="254"/>
      <c r="BE24" s="254"/>
      <c r="BF24" s="254"/>
      <c r="BG24" s="254"/>
      <c r="BH24" s="254"/>
      <c r="BI24" s="254"/>
      <c r="BJ24" s="254"/>
      <c r="BK24" s="254"/>
      <c r="BL24" s="254"/>
      <c r="BM24" s="255"/>
      <c r="BN24" s="281"/>
      <c r="BO24" s="282"/>
      <c r="BP24" s="282"/>
      <c r="BQ24" s="282"/>
      <c r="BR24" s="282"/>
      <c r="BS24" s="283"/>
      <c r="BT24" s="281"/>
      <c r="BU24" s="282"/>
      <c r="BV24" s="282"/>
      <c r="BW24" s="282"/>
      <c r="BX24" s="282"/>
      <c r="BY24" s="283"/>
      <c r="BZ24" s="281"/>
      <c r="CA24" s="282"/>
      <c r="CB24" s="282"/>
      <c r="CC24" s="282"/>
      <c r="CD24" s="282"/>
      <c r="CE24" s="283"/>
    </row>
    <row r="25" spans="2:83" ht="57.95" customHeight="1" x14ac:dyDescent="0.25">
      <c r="B25" s="265" t="s">
        <v>532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7"/>
      <c r="W25" s="259" t="s">
        <v>181</v>
      </c>
      <c r="X25" s="260"/>
      <c r="Y25" s="260"/>
      <c r="Z25" s="260"/>
      <c r="AA25" s="260"/>
      <c r="AB25" s="260"/>
      <c r="AC25" s="261"/>
      <c r="AD25" s="265" t="s">
        <v>174</v>
      </c>
      <c r="AE25" s="266"/>
      <c r="AF25" s="266"/>
      <c r="AG25" s="266"/>
      <c r="AH25" s="266"/>
      <c r="AI25" s="266"/>
      <c r="AJ25" s="267"/>
      <c r="AK25" s="250" t="s">
        <v>536</v>
      </c>
      <c r="AL25" s="251"/>
      <c r="AM25" s="251"/>
      <c r="AN25" s="251"/>
      <c r="AO25" s="251"/>
      <c r="AP25" s="251"/>
      <c r="AQ25" s="251"/>
      <c r="AR25" s="251"/>
      <c r="AS25" s="251"/>
      <c r="AT25" s="251"/>
      <c r="AU25" s="252"/>
      <c r="AV25" s="250" t="s">
        <v>518</v>
      </c>
      <c r="AW25" s="251"/>
      <c r="AX25" s="251"/>
      <c r="AY25" s="251"/>
      <c r="AZ25" s="251"/>
      <c r="BA25" s="251"/>
      <c r="BB25" s="252"/>
      <c r="BC25" s="250" t="s">
        <v>539</v>
      </c>
      <c r="BD25" s="251"/>
      <c r="BE25" s="251"/>
      <c r="BF25" s="251"/>
      <c r="BG25" s="251"/>
      <c r="BH25" s="251"/>
      <c r="BI25" s="251"/>
      <c r="BJ25" s="251"/>
      <c r="BK25" s="251"/>
      <c r="BL25" s="251"/>
      <c r="BM25" s="252"/>
      <c r="BN25" s="246">
        <v>0.8</v>
      </c>
      <c r="BO25" s="247"/>
      <c r="BP25" s="247"/>
      <c r="BQ25" s="247"/>
      <c r="BR25" s="247"/>
      <c r="BS25" s="248"/>
      <c r="BT25" s="271">
        <v>0.5</v>
      </c>
      <c r="BU25" s="266"/>
      <c r="BV25" s="266"/>
      <c r="BW25" s="266"/>
      <c r="BX25" s="266"/>
      <c r="BY25" s="267"/>
      <c r="BZ25" s="271">
        <v>0.2</v>
      </c>
      <c r="CA25" s="266"/>
      <c r="CB25" s="266"/>
      <c r="CC25" s="266"/>
      <c r="CD25" s="266"/>
      <c r="CE25" s="267"/>
    </row>
    <row r="26" spans="2:83" x14ac:dyDescent="0.25"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70"/>
      <c r="W26" s="262"/>
      <c r="X26" s="263"/>
      <c r="Y26" s="263"/>
      <c r="Z26" s="263"/>
      <c r="AA26" s="263"/>
      <c r="AB26" s="263"/>
      <c r="AC26" s="264"/>
      <c r="AD26" s="268"/>
      <c r="AE26" s="269"/>
      <c r="AF26" s="269"/>
      <c r="AG26" s="269"/>
      <c r="AH26" s="269"/>
      <c r="AI26" s="269"/>
      <c r="AJ26" s="270"/>
      <c r="AK26" s="253"/>
      <c r="AL26" s="254"/>
      <c r="AM26" s="254"/>
      <c r="AN26" s="254"/>
      <c r="AO26" s="254"/>
      <c r="AP26" s="254"/>
      <c r="AQ26" s="254"/>
      <c r="AR26" s="254"/>
      <c r="AS26" s="254"/>
      <c r="AT26" s="254"/>
      <c r="AU26" s="255"/>
      <c r="AV26" s="253"/>
      <c r="AW26" s="254"/>
      <c r="AX26" s="254"/>
      <c r="AY26" s="254"/>
      <c r="AZ26" s="254"/>
      <c r="BA26" s="254"/>
      <c r="BB26" s="255"/>
      <c r="BC26" s="253"/>
      <c r="BD26" s="254"/>
      <c r="BE26" s="254"/>
      <c r="BF26" s="254"/>
      <c r="BG26" s="254"/>
      <c r="BH26" s="254"/>
      <c r="BI26" s="254"/>
      <c r="BJ26" s="254"/>
      <c r="BK26" s="254"/>
      <c r="BL26" s="254"/>
      <c r="BM26" s="255"/>
      <c r="BN26" s="256"/>
      <c r="BO26" s="257"/>
      <c r="BP26" s="257"/>
      <c r="BQ26" s="257"/>
      <c r="BR26" s="257"/>
      <c r="BS26" s="258"/>
      <c r="BT26" s="268"/>
      <c r="BU26" s="269"/>
      <c r="BV26" s="269"/>
      <c r="BW26" s="269"/>
      <c r="BX26" s="269"/>
      <c r="BY26" s="270"/>
      <c r="BZ26" s="268"/>
      <c r="CA26" s="269"/>
      <c r="CB26" s="269"/>
      <c r="CC26" s="269"/>
      <c r="CD26" s="269"/>
      <c r="CE26" s="270"/>
    </row>
    <row r="27" spans="2:83" ht="57.95" customHeight="1" x14ac:dyDescent="0.25">
      <c r="B27" s="265" t="s">
        <v>533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7"/>
      <c r="W27" s="259" t="s">
        <v>181</v>
      </c>
      <c r="X27" s="260"/>
      <c r="Y27" s="260"/>
      <c r="Z27" s="260"/>
      <c r="AA27" s="260"/>
      <c r="AB27" s="260"/>
      <c r="AC27" s="261"/>
      <c r="AD27" s="265" t="s">
        <v>172</v>
      </c>
      <c r="AE27" s="266"/>
      <c r="AF27" s="266"/>
      <c r="AG27" s="266"/>
      <c r="AH27" s="266"/>
      <c r="AI27" s="266"/>
      <c r="AJ27" s="267"/>
      <c r="AK27" s="250" t="s">
        <v>542</v>
      </c>
      <c r="AL27" s="251"/>
      <c r="AM27" s="251"/>
      <c r="AN27" s="251"/>
      <c r="AO27" s="251"/>
      <c r="AP27" s="251"/>
      <c r="AQ27" s="251"/>
      <c r="AR27" s="251"/>
      <c r="AS27" s="251"/>
      <c r="AT27" s="251"/>
      <c r="AU27" s="252"/>
      <c r="AV27" s="250" t="s">
        <v>518</v>
      </c>
      <c r="AW27" s="251"/>
      <c r="AX27" s="251"/>
      <c r="AY27" s="251"/>
      <c r="AZ27" s="251"/>
      <c r="BA27" s="251"/>
      <c r="BB27" s="252"/>
      <c r="BC27" s="250" t="s">
        <v>540</v>
      </c>
      <c r="BD27" s="251"/>
      <c r="BE27" s="251"/>
      <c r="BF27" s="251"/>
      <c r="BG27" s="251"/>
      <c r="BH27" s="251"/>
      <c r="BI27" s="251"/>
      <c r="BJ27" s="251"/>
      <c r="BK27" s="251"/>
      <c r="BL27" s="251"/>
      <c r="BM27" s="252"/>
      <c r="BN27" s="246">
        <v>1</v>
      </c>
      <c r="BO27" s="247"/>
      <c r="BP27" s="247"/>
      <c r="BQ27" s="247"/>
      <c r="BR27" s="247"/>
      <c r="BS27" s="248"/>
      <c r="BT27" s="271">
        <v>0.5</v>
      </c>
      <c r="BU27" s="279"/>
      <c r="BV27" s="279"/>
      <c r="BW27" s="279"/>
      <c r="BX27" s="279"/>
      <c r="BY27" s="280"/>
      <c r="BZ27" s="271">
        <v>0.1</v>
      </c>
      <c r="CA27" s="279"/>
      <c r="CB27" s="279"/>
      <c r="CC27" s="279"/>
      <c r="CD27" s="279"/>
      <c r="CE27" s="280"/>
    </row>
    <row r="28" spans="2:83" x14ac:dyDescent="0.25"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70"/>
      <c r="W28" s="262"/>
      <c r="X28" s="263"/>
      <c r="Y28" s="263"/>
      <c r="Z28" s="263"/>
      <c r="AA28" s="263"/>
      <c r="AB28" s="263"/>
      <c r="AC28" s="264"/>
      <c r="AD28" s="268"/>
      <c r="AE28" s="269"/>
      <c r="AF28" s="269"/>
      <c r="AG28" s="269"/>
      <c r="AH28" s="269"/>
      <c r="AI28" s="269"/>
      <c r="AJ28" s="270"/>
      <c r="AK28" s="253"/>
      <c r="AL28" s="254"/>
      <c r="AM28" s="254"/>
      <c r="AN28" s="254"/>
      <c r="AO28" s="254"/>
      <c r="AP28" s="254"/>
      <c r="AQ28" s="254"/>
      <c r="AR28" s="254"/>
      <c r="AS28" s="254"/>
      <c r="AT28" s="254"/>
      <c r="AU28" s="255"/>
      <c r="AV28" s="253"/>
      <c r="AW28" s="254"/>
      <c r="AX28" s="254"/>
      <c r="AY28" s="254"/>
      <c r="AZ28" s="254"/>
      <c r="BA28" s="254"/>
      <c r="BB28" s="255"/>
      <c r="BC28" s="253"/>
      <c r="BD28" s="254"/>
      <c r="BE28" s="254"/>
      <c r="BF28" s="254"/>
      <c r="BG28" s="254"/>
      <c r="BH28" s="254"/>
      <c r="BI28" s="254"/>
      <c r="BJ28" s="254"/>
      <c r="BK28" s="254"/>
      <c r="BL28" s="254"/>
      <c r="BM28" s="255"/>
      <c r="BN28" s="256"/>
      <c r="BO28" s="257"/>
      <c r="BP28" s="257"/>
      <c r="BQ28" s="257"/>
      <c r="BR28" s="257"/>
      <c r="BS28" s="258"/>
      <c r="BT28" s="281"/>
      <c r="BU28" s="282"/>
      <c r="BV28" s="282"/>
      <c r="BW28" s="282"/>
      <c r="BX28" s="282"/>
      <c r="BY28" s="283"/>
      <c r="BZ28" s="281"/>
      <c r="CA28" s="282"/>
      <c r="CB28" s="282"/>
      <c r="CC28" s="282"/>
      <c r="CD28" s="282"/>
      <c r="CE28" s="283"/>
    </row>
    <row r="29" spans="2:83" ht="57.95" customHeight="1" x14ac:dyDescent="0.25">
      <c r="B29" s="265" t="s">
        <v>534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7"/>
      <c r="W29" s="259" t="s">
        <v>180</v>
      </c>
      <c r="X29" s="260"/>
      <c r="Y29" s="260"/>
      <c r="Z29" s="260"/>
      <c r="AA29" s="260"/>
      <c r="AB29" s="260"/>
      <c r="AC29" s="261"/>
      <c r="AD29" s="265" t="s">
        <v>172</v>
      </c>
      <c r="AE29" s="266"/>
      <c r="AF29" s="266"/>
      <c r="AG29" s="266"/>
      <c r="AH29" s="266"/>
      <c r="AI29" s="266"/>
      <c r="AJ29" s="267"/>
      <c r="AK29" s="250" t="s">
        <v>537</v>
      </c>
      <c r="AL29" s="251"/>
      <c r="AM29" s="251"/>
      <c r="AN29" s="251"/>
      <c r="AO29" s="251"/>
      <c r="AP29" s="251"/>
      <c r="AQ29" s="251"/>
      <c r="AR29" s="251"/>
      <c r="AS29" s="251"/>
      <c r="AT29" s="251"/>
      <c r="AU29" s="252"/>
      <c r="AV29" s="250" t="s">
        <v>1</v>
      </c>
      <c r="AW29" s="251"/>
      <c r="AX29" s="251"/>
      <c r="AY29" s="251"/>
      <c r="AZ29" s="251"/>
      <c r="BA29" s="251"/>
      <c r="BB29" s="252"/>
      <c r="BC29" s="250" t="s">
        <v>541</v>
      </c>
      <c r="BD29" s="251"/>
      <c r="BE29" s="251"/>
      <c r="BF29" s="251"/>
      <c r="BG29" s="251"/>
      <c r="BH29" s="251"/>
      <c r="BI29" s="251"/>
      <c r="BJ29" s="251"/>
      <c r="BK29" s="251"/>
      <c r="BL29" s="251"/>
      <c r="BM29" s="252"/>
      <c r="BN29" s="246">
        <v>1</v>
      </c>
      <c r="BO29" s="247"/>
      <c r="BP29" s="247"/>
      <c r="BQ29" s="247"/>
      <c r="BR29" s="247"/>
      <c r="BS29" s="248"/>
      <c r="BT29" s="271">
        <v>0.5</v>
      </c>
      <c r="BU29" s="279"/>
      <c r="BV29" s="279"/>
      <c r="BW29" s="279"/>
      <c r="BX29" s="279"/>
      <c r="BY29" s="280"/>
      <c r="BZ29" s="271">
        <v>0.1</v>
      </c>
      <c r="CA29" s="279"/>
      <c r="CB29" s="279"/>
      <c r="CC29" s="279"/>
      <c r="CD29" s="279"/>
      <c r="CE29" s="280"/>
    </row>
    <row r="30" spans="2:83" x14ac:dyDescent="0.25"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70"/>
      <c r="W30" s="262"/>
      <c r="X30" s="263"/>
      <c r="Y30" s="263"/>
      <c r="Z30" s="263"/>
      <c r="AA30" s="263"/>
      <c r="AB30" s="263"/>
      <c r="AC30" s="264"/>
      <c r="AD30" s="268"/>
      <c r="AE30" s="269"/>
      <c r="AF30" s="269"/>
      <c r="AG30" s="269"/>
      <c r="AH30" s="269"/>
      <c r="AI30" s="269"/>
      <c r="AJ30" s="270"/>
      <c r="AK30" s="253"/>
      <c r="AL30" s="254"/>
      <c r="AM30" s="254"/>
      <c r="AN30" s="254"/>
      <c r="AO30" s="254"/>
      <c r="AP30" s="254"/>
      <c r="AQ30" s="254"/>
      <c r="AR30" s="254"/>
      <c r="AS30" s="254"/>
      <c r="AT30" s="254"/>
      <c r="AU30" s="255"/>
      <c r="AV30" s="253"/>
      <c r="AW30" s="254"/>
      <c r="AX30" s="254"/>
      <c r="AY30" s="254"/>
      <c r="AZ30" s="254"/>
      <c r="BA30" s="254"/>
      <c r="BB30" s="255"/>
      <c r="BC30" s="253"/>
      <c r="BD30" s="254"/>
      <c r="BE30" s="254"/>
      <c r="BF30" s="254"/>
      <c r="BG30" s="254"/>
      <c r="BH30" s="254"/>
      <c r="BI30" s="254"/>
      <c r="BJ30" s="254"/>
      <c r="BK30" s="254"/>
      <c r="BL30" s="254"/>
      <c r="BM30" s="255"/>
      <c r="BN30" s="256"/>
      <c r="BO30" s="257"/>
      <c r="BP30" s="257"/>
      <c r="BQ30" s="257"/>
      <c r="BR30" s="257"/>
      <c r="BS30" s="258"/>
      <c r="BT30" s="281"/>
      <c r="BU30" s="282"/>
      <c r="BV30" s="282"/>
      <c r="BW30" s="282"/>
      <c r="BX30" s="282"/>
      <c r="BY30" s="283"/>
      <c r="BZ30" s="281"/>
      <c r="CA30" s="282"/>
      <c r="CB30" s="282"/>
      <c r="CC30" s="282"/>
      <c r="CD30" s="282"/>
      <c r="CE30" s="283"/>
    </row>
    <row r="31" spans="2:83" ht="57.95" customHeight="1" x14ac:dyDescent="0.25">
      <c r="B31" s="265" t="s">
        <v>535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7"/>
      <c r="W31" s="259" t="s">
        <v>180</v>
      </c>
      <c r="X31" s="260"/>
      <c r="Y31" s="260"/>
      <c r="Z31" s="260"/>
      <c r="AA31" s="260"/>
      <c r="AB31" s="260"/>
      <c r="AC31" s="261"/>
      <c r="AD31" s="265" t="s">
        <v>174</v>
      </c>
      <c r="AE31" s="266"/>
      <c r="AF31" s="266"/>
      <c r="AG31" s="266"/>
      <c r="AH31" s="266"/>
      <c r="AI31" s="266"/>
      <c r="AJ31" s="267"/>
      <c r="AK31" s="250" t="s">
        <v>538</v>
      </c>
      <c r="AL31" s="251"/>
      <c r="AM31" s="251"/>
      <c r="AN31" s="251"/>
      <c r="AO31" s="251"/>
      <c r="AP31" s="251"/>
      <c r="AQ31" s="251"/>
      <c r="AR31" s="251"/>
      <c r="AS31" s="251"/>
      <c r="AT31" s="251"/>
      <c r="AU31" s="252"/>
      <c r="AV31" s="250" t="s">
        <v>518</v>
      </c>
      <c r="AW31" s="251"/>
      <c r="AX31" s="251"/>
      <c r="AY31" s="251"/>
      <c r="AZ31" s="251"/>
      <c r="BA31" s="251"/>
      <c r="BB31" s="252"/>
      <c r="BC31" s="250" t="s">
        <v>539</v>
      </c>
      <c r="BD31" s="251"/>
      <c r="BE31" s="251"/>
      <c r="BF31" s="251"/>
      <c r="BG31" s="251"/>
      <c r="BH31" s="251"/>
      <c r="BI31" s="251"/>
      <c r="BJ31" s="251"/>
      <c r="BK31" s="251"/>
      <c r="BL31" s="251"/>
      <c r="BM31" s="252"/>
      <c r="BN31" s="246">
        <v>0.8</v>
      </c>
      <c r="BO31" s="247"/>
      <c r="BP31" s="247"/>
      <c r="BQ31" s="247"/>
      <c r="BR31" s="247"/>
      <c r="BS31" s="248"/>
      <c r="BT31" s="271">
        <v>0.4</v>
      </c>
      <c r="BU31" s="279"/>
      <c r="BV31" s="279"/>
      <c r="BW31" s="279"/>
      <c r="BX31" s="279"/>
      <c r="BY31" s="280"/>
      <c r="BZ31" s="271">
        <v>0.1</v>
      </c>
      <c r="CA31" s="279"/>
      <c r="CB31" s="279"/>
      <c r="CC31" s="279"/>
      <c r="CD31" s="279"/>
      <c r="CE31" s="280"/>
    </row>
    <row r="32" spans="2:83" x14ac:dyDescent="0.25">
      <c r="B32" s="2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70"/>
      <c r="W32" s="262"/>
      <c r="X32" s="263"/>
      <c r="Y32" s="263"/>
      <c r="Z32" s="263"/>
      <c r="AA32" s="263"/>
      <c r="AB32" s="263"/>
      <c r="AC32" s="264"/>
      <c r="AD32" s="268"/>
      <c r="AE32" s="269"/>
      <c r="AF32" s="269"/>
      <c r="AG32" s="269"/>
      <c r="AH32" s="269"/>
      <c r="AI32" s="269"/>
      <c r="AJ32" s="270"/>
      <c r="AK32" s="253"/>
      <c r="AL32" s="254"/>
      <c r="AM32" s="254"/>
      <c r="AN32" s="254"/>
      <c r="AO32" s="254"/>
      <c r="AP32" s="254"/>
      <c r="AQ32" s="254"/>
      <c r="AR32" s="254"/>
      <c r="AS32" s="254"/>
      <c r="AT32" s="254"/>
      <c r="AU32" s="255"/>
      <c r="AV32" s="253"/>
      <c r="AW32" s="254"/>
      <c r="AX32" s="254"/>
      <c r="AY32" s="254"/>
      <c r="AZ32" s="254"/>
      <c r="BA32" s="254"/>
      <c r="BB32" s="255"/>
      <c r="BC32" s="253"/>
      <c r="BD32" s="254"/>
      <c r="BE32" s="254"/>
      <c r="BF32" s="254"/>
      <c r="BG32" s="254"/>
      <c r="BH32" s="254"/>
      <c r="BI32" s="254"/>
      <c r="BJ32" s="254"/>
      <c r="BK32" s="254"/>
      <c r="BL32" s="254"/>
      <c r="BM32" s="255"/>
      <c r="BN32" s="256"/>
      <c r="BO32" s="257"/>
      <c r="BP32" s="257"/>
      <c r="BQ32" s="257"/>
      <c r="BR32" s="257"/>
      <c r="BS32" s="258"/>
      <c r="BT32" s="281"/>
      <c r="BU32" s="282"/>
      <c r="BV32" s="282"/>
      <c r="BW32" s="282"/>
      <c r="BX32" s="282"/>
      <c r="BY32" s="283"/>
      <c r="BZ32" s="281"/>
      <c r="CA32" s="282"/>
      <c r="CB32" s="282"/>
      <c r="CC32" s="282"/>
      <c r="CD32" s="282"/>
      <c r="CE32" s="283"/>
    </row>
    <row r="33" spans="2:83" ht="57.95" customHeight="1" x14ac:dyDescent="0.25">
      <c r="B33" s="265" t="s">
        <v>543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7"/>
      <c r="W33" s="259" t="s">
        <v>180</v>
      </c>
      <c r="X33" s="260"/>
      <c r="Y33" s="260"/>
      <c r="Z33" s="260"/>
      <c r="AA33" s="260"/>
      <c r="AB33" s="260"/>
      <c r="AC33" s="261"/>
      <c r="AD33" s="265" t="s">
        <v>174</v>
      </c>
      <c r="AE33" s="266"/>
      <c r="AF33" s="266"/>
      <c r="AG33" s="266"/>
      <c r="AH33" s="266"/>
      <c r="AI33" s="266"/>
      <c r="AJ33" s="267"/>
      <c r="AK33" s="250" t="s">
        <v>547</v>
      </c>
      <c r="AL33" s="251"/>
      <c r="AM33" s="251"/>
      <c r="AN33" s="251"/>
      <c r="AO33" s="251"/>
      <c r="AP33" s="251"/>
      <c r="AQ33" s="251"/>
      <c r="AR33" s="251"/>
      <c r="AS33" s="251"/>
      <c r="AT33" s="251"/>
      <c r="AU33" s="252"/>
      <c r="AV33" s="250" t="s">
        <v>187</v>
      </c>
      <c r="AW33" s="251"/>
      <c r="AX33" s="251"/>
      <c r="AY33" s="251"/>
      <c r="AZ33" s="251"/>
      <c r="BA33" s="251"/>
      <c r="BB33" s="252"/>
      <c r="BC33" s="250" t="s">
        <v>548</v>
      </c>
      <c r="BD33" s="251"/>
      <c r="BE33" s="251"/>
      <c r="BF33" s="251"/>
      <c r="BG33" s="251"/>
      <c r="BH33" s="251"/>
      <c r="BI33" s="251"/>
      <c r="BJ33" s="251"/>
      <c r="BK33" s="251"/>
      <c r="BL33" s="251"/>
      <c r="BM33" s="252"/>
      <c r="BN33" s="271">
        <v>0.8</v>
      </c>
      <c r="BO33" s="279"/>
      <c r="BP33" s="279"/>
      <c r="BQ33" s="279"/>
      <c r="BR33" s="279"/>
      <c r="BS33" s="280"/>
      <c r="BT33" s="271">
        <v>0.6</v>
      </c>
      <c r="BU33" s="279"/>
      <c r="BV33" s="279"/>
      <c r="BW33" s="279"/>
      <c r="BX33" s="279"/>
      <c r="BY33" s="280"/>
      <c r="BZ33" s="271">
        <v>0.5</v>
      </c>
      <c r="CA33" s="279"/>
      <c r="CB33" s="279"/>
      <c r="CC33" s="279"/>
      <c r="CD33" s="279"/>
      <c r="CE33" s="280"/>
    </row>
    <row r="34" spans="2:83" x14ac:dyDescent="0.25"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70"/>
      <c r="W34" s="262"/>
      <c r="X34" s="263"/>
      <c r="Y34" s="263"/>
      <c r="Z34" s="263"/>
      <c r="AA34" s="263"/>
      <c r="AB34" s="263"/>
      <c r="AC34" s="264"/>
      <c r="AD34" s="268"/>
      <c r="AE34" s="269"/>
      <c r="AF34" s="269"/>
      <c r="AG34" s="269"/>
      <c r="AH34" s="269"/>
      <c r="AI34" s="269"/>
      <c r="AJ34" s="270"/>
      <c r="AK34" s="253"/>
      <c r="AL34" s="254"/>
      <c r="AM34" s="254"/>
      <c r="AN34" s="254"/>
      <c r="AO34" s="254"/>
      <c r="AP34" s="254"/>
      <c r="AQ34" s="254"/>
      <c r="AR34" s="254"/>
      <c r="AS34" s="254"/>
      <c r="AT34" s="254"/>
      <c r="AU34" s="255"/>
      <c r="AV34" s="253"/>
      <c r="AW34" s="254"/>
      <c r="AX34" s="254"/>
      <c r="AY34" s="254"/>
      <c r="AZ34" s="254"/>
      <c r="BA34" s="254"/>
      <c r="BB34" s="255"/>
      <c r="BC34" s="253"/>
      <c r="BD34" s="254"/>
      <c r="BE34" s="254"/>
      <c r="BF34" s="254"/>
      <c r="BG34" s="254"/>
      <c r="BH34" s="254"/>
      <c r="BI34" s="254"/>
      <c r="BJ34" s="254"/>
      <c r="BK34" s="254"/>
      <c r="BL34" s="254"/>
      <c r="BM34" s="255"/>
      <c r="BN34" s="281"/>
      <c r="BO34" s="282"/>
      <c r="BP34" s="282"/>
      <c r="BQ34" s="282"/>
      <c r="BR34" s="282"/>
      <c r="BS34" s="283"/>
      <c r="BT34" s="281"/>
      <c r="BU34" s="282"/>
      <c r="BV34" s="282"/>
      <c r="BW34" s="282"/>
      <c r="BX34" s="282"/>
      <c r="BY34" s="283"/>
      <c r="BZ34" s="281"/>
      <c r="CA34" s="282"/>
      <c r="CB34" s="282"/>
      <c r="CC34" s="282"/>
      <c r="CD34" s="282"/>
      <c r="CE34" s="283"/>
    </row>
    <row r="35" spans="2:83" ht="57.95" customHeight="1" x14ac:dyDescent="0.25">
      <c r="B35" s="265" t="s">
        <v>544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7"/>
      <c r="W35" s="259" t="s">
        <v>181</v>
      </c>
      <c r="X35" s="260"/>
      <c r="Y35" s="260"/>
      <c r="Z35" s="260"/>
      <c r="AA35" s="260"/>
      <c r="AB35" s="260"/>
      <c r="AC35" s="261"/>
      <c r="AD35" s="265" t="s">
        <v>174</v>
      </c>
      <c r="AE35" s="266"/>
      <c r="AF35" s="266"/>
      <c r="AG35" s="266"/>
      <c r="AH35" s="266"/>
      <c r="AI35" s="266"/>
      <c r="AJ35" s="267"/>
      <c r="AK35" s="250" t="s">
        <v>549</v>
      </c>
      <c r="AL35" s="251"/>
      <c r="AM35" s="251"/>
      <c r="AN35" s="251"/>
      <c r="AO35" s="251"/>
      <c r="AP35" s="251"/>
      <c r="AQ35" s="251"/>
      <c r="AR35" s="251"/>
      <c r="AS35" s="251"/>
      <c r="AT35" s="251"/>
      <c r="AU35" s="252"/>
      <c r="AV35" s="250" t="s">
        <v>187</v>
      </c>
      <c r="AW35" s="251"/>
      <c r="AX35" s="251"/>
      <c r="AY35" s="251"/>
      <c r="AZ35" s="251"/>
      <c r="BA35" s="251"/>
      <c r="BB35" s="252"/>
      <c r="BC35" s="250" t="s">
        <v>550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2"/>
      <c r="BN35" s="271">
        <v>0.8</v>
      </c>
      <c r="BO35" s="279"/>
      <c r="BP35" s="279"/>
      <c r="BQ35" s="279"/>
      <c r="BR35" s="279"/>
      <c r="BS35" s="280"/>
      <c r="BT35" s="271">
        <v>0.6</v>
      </c>
      <c r="BU35" s="279"/>
      <c r="BV35" s="279"/>
      <c r="BW35" s="279"/>
      <c r="BX35" s="279"/>
      <c r="BY35" s="280"/>
      <c r="BZ35" s="271">
        <v>0.5</v>
      </c>
      <c r="CA35" s="279"/>
      <c r="CB35" s="279"/>
      <c r="CC35" s="279"/>
      <c r="CD35" s="279"/>
      <c r="CE35" s="280"/>
    </row>
    <row r="36" spans="2:83" x14ac:dyDescent="0.25"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70"/>
      <c r="W36" s="262"/>
      <c r="X36" s="263"/>
      <c r="Y36" s="263"/>
      <c r="Z36" s="263"/>
      <c r="AA36" s="263"/>
      <c r="AB36" s="263"/>
      <c r="AC36" s="264"/>
      <c r="AD36" s="268"/>
      <c r="AE36" s="269"/>
      <c r="AF36" s="269"/>
      <c r="AG36" s="269"/>
      <c r="AH36" s="269"/>
      <c r="AI36" s="269"/>
      <c r="AJ36" s="270"/>
      <c r="AK36" s="253"/>
      <c r="AL36" s="254"/>
      <c r="AM36" s="254"/>
      <c r="AN36" s="254"/>
      <c r="AO36" s="254"/>
      <c r="AP36" s="254"/>
      <c r="AQ36" s="254"/>
      <c r="AR36" s="254"/>
      <c r="AS36" s="254"/>
      <c r="AT36" s="254"/>
      <c r="AU36" s="255"/>
      <c r="AV36" s="253"/>
      <c r="AW36" s="254"/>
      <c r="AX36" s="254"/>
      <c r="AY36" s="254"/>
      <c r="AZ36" s="254"/>
      <c r="BA36" s="254"/>
      <c r="BB36" s="255"/>
      <c r="BC36" s="253"/>
      <c r="BD36" s="254"/>
      <c r="BE36" s="254"/>
      <c r="BF36" s="254"/>
      <c r="BG36" s="254"/>
      <c r="BH36" s="254"/>
      <c r="BI36" s="254"/>
      <c r="BJ36" s="254"/>
      <c r="BK36" s="254"/>
      <c r="BL36" s="254"/>
      <c r="BM36" s="255"/>
      <c r="BN36" s="281"/>
      <c r="BO36" s="282"/>
      <c r="BP36" s="282"/>
      <c r="BQ36" s="282"/>
      <c r="BR36" s="282"/>
      <c r="BS36" s="283"/>
      <c r="BT36" s="281"/>
      <c r="BU36" s="282"/>
      <c r="BV36" s="282"/>
      <c r="BW36" s="282"/>
      <c r="BX36" s="282"/>
      <c r="BY36" s="283"/>
      <c r="BZ36" s="281"/>
      <c r="CA36" s="282"/>
      <c r="CB36" s="282"/>
      <c r="CC36" s="282"/>
      <c r="CD36" s="282"/>
      <c r="CE36" s="283"/>
    </row>
    <row r="37" spans="2:83" ht="57.95" customHeight="1" x14ac:dyDescent="0.25">
      <c r="B37" s="265" t="s">
        <v>545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7"/>
      <c r="W37" s="284" t="s">
        <v>181</v>
      </c>
      <c r="X37" s="284"/>
      <c r="Y37" s="284"/>
      <c r="Z37" s="284"/>
      <c r="AA37" s="284"/>
      <c r="AB37" s="284"/>
      <c r="AC37" s="284"/>
      <c r="AD37" s="265" t="s">
        <v>172</v>
      </c>
      <c r="AE37" s="266"/>
      <c r="AF37" s="266"/>
      <c r="AG37" s="266"/>
      <c r="AH37" s="266"/>
      <c r="AI37" s="266"/>
      <c r="AJ37" s="267"/>
      <c r="AK37" s="278" t="s">
        <v>551</v>
      </c>
      <c r="AL37" s="279"/>
      <c r="AM37" s="279"/>
      <c r="AN37" s="279"/>
      <c r="AO37" s="279"/>
      <c r="AP37" s="279"/>
      <c r="AQ37" s="279"/>
      <c r="AR37" s="279"/>
      <c r="AS37" s="279"/>
      <c r="AT37" s="279"/>
      <c r="AU37" s="280"/>
      <c r="AV37" s="250" t="s">
        <v>187</v>
      </c>
      <c r="AW37" s="251"/>
      <c r="AX37" s="251"/>
      <c r="AY37" s="251"/>
      <c r="AZ37" s="251"/>
      <c r="BA37" s="251"/>
      <c r="BB37" s="252"/>
      <c r="BC37" s="244" t="s">
        <v>553</v>
      </c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9">
        <v>0.8</v>
      </c>
      <c r="BO37" s="249"/>
      <c r="BP37" s="249"/>
      <c r="BQ37" s="249"/>
      <c r="BR37" s="249"/>
      <c r="BS37" s="249"/>
      <c r="BT37" s="249">
        <v>0.6</v>
      </c>
      <c r="BU37" s="249"/>
      <c r="BV37" s="249"/>
      <c r="BW37" s="249"/>
      <c r="BX37" s="249"/>
      <c r="BY37" s="249"/>
      <c r="BZ37" s="249">
        <v>0.5</v>
      </c>
      <c r="CA37" s="249"/>
      <c r="CB37" s="249"/>
      <c r="CC37" s="249"/>
      <c r="CD37" s="249"/>
      <c r="CE37" s="249"/>
    </row>
    <row r="38" spans="2:83" ht="69.95" customHeight="1" x14ac:dyDescent="0.25"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70"/>
      <c r="W38" s="241" t="s">
        <v>181</v>
      </c>
      <c r="X38" s="242"/>
      <c r="Y38" s="242"/>
      <c r="Z38" s="242"/>
      <c r="AA38" s="242"/>
      <c r="AB38" s="242"/>
      <c r="AC38" s="243"/>
      <c r="AD38" s="284" t="s">
        <v>172</v>
      </c>
      <c r="AE38" s="284"/>
      <c r="AF38" s="284"/>
      <c r="AG38" s="284"/>
      <c r="AH38" s="284"/>
      <c r="AI38" s="284"/>
      <c r="AJ38" s="284"/>
      <c r="AK38" s="244" t="s">
        <v>552</v>
      </c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53"/>
      <c r="AW38" s="254"/>
      <c r="AX38" s="254"/>
      <c r="AY38" s="254"/>
      <c r="AZ38" s="254"/>
      <c r="BA38" s="254"/>
      <c r="BB38" s="255"/>
      <c r="BC38" s="238" t="s">
        <v>554</v>
      </c>
      <c r="BD38" s="239"/>
      <c r="BE38" s="239"/>
      <c r="BF38" s="239"/>
      <c r="BG38" s="239"/>
      <c r="BH38" s="239"/>
      <c r="BI38" s="239"/>
      <c r="BJ38" s="239"/>
      <c r="BK38" s="239"/>
      <c r="BL38" s="239"/>
      <c r="BM38" s="240"/>
      <c r="BN38" s="249">
        <v>0.8</v>
      </c>
      <c r="BO38" s="249"/>
      <c r="BP38" s="249"/>
      <c r="BQ38" s="249"/>
      <c r="BR38" s="249"/>
      <c r="BS38" s="249"/>
      <c r="BT38" s="249">
        <v>0.6</v>
      </c>
      <c r="BU38" s="249"/>
      <c r="BV38" s="249"/>
      <c r="BW38" s="249"/>
      <c r="BX38" s="249"/>
      <c r="BY38" s="249"/>
      <c r="BZ38" s="249">
        <v>0.5</v>
      </c>
      <c r="CA38" s="249"/>
      <c r="CB38" s="249"/>
      <c r="CC38" s="249"/>
      <c r="CD38" s="249"/>
      <c r="CE38" s="249"/>
    </row>
    <row r="39" spans="2:83" ht="57.95" customHeight="1" x14ac:dyDescent="0.25">
      <c r="B39" s="265" t="s">
        <v>546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7"/>
      <c r="W39" s="259" t="s">
        <v>181</v>
      </c>
      <c r="X39" s="260"/>
      <c r="Y39" s="260"/>
      <c r="Z39" s="260"/>
      <c r="AA39" s="260"/>
      <c r="AB39" s="260"/>
      <c r="AC39" s="261"/>
      <c r="AD39" s="265" t="s">
        <v>172</v>
      </c>
      <c r="AE39" s="266"/>
      <c r="AF39" s="266"/>
      <c r="AG39" s="266"/>
      <c r="AH39" s="266"/>
      <c r="AI39" s="266"/>
      <c r="AJ39" s="267"/>
      <c r="AK39" s="250" t="s">
        <v>555</v>
      </c>
      <c r="AL39" s="251"/>
      <c r="AM39" s="251"/>
      <c r="AN39" s="251"/>
      <c r="AO39" s="251"/>
      <c r="AP39" s="251"/>
      <c r="AQ39" s="251"/>
      <c r="AR39" s="251"/>
      <c r="AS39" s="251"/>
      <c r="AT39" s="251"/>
      <c r="AU39" s="252"/>
      <c r="AV39" s="250" t="s">
        <v>187</v>
      </c>
      <c r="AW39" s="251"/>
      <c r="AX39" s="251"/>
      <c r="AY39" s="251"/>
      <c r="AZ39" s="251"/>
      <c r="BA39" s="251"/>
      <c r="BB39" s="252"/>
      <c r="BC39" s="250" t="s">
        <v>556</v>
      </c>
      <c r="BD39" s="251"/>
      <c r="BE39" s="251"/>
      <c r="BF39" s="251"/>
      <c r="BG39" s="251"/>
      <c r="BH39" s="251"/>
      <c r="BI39" s="251"/>
      <c r="BJ39" s="251"/>
      <c r="BK39" s="251"/>
      <c r="BL39" s="251"/>
      <c r="BM39" s="252"/>
      <c r="BN39" s="246">
        <v>0.8</v>
      </c>
      <c r="BO39" s="247"/>
      <c r="BP39" s="247"/>
      <c r="BQ39" s="247"/>
      <c r="BR39" s="247"/>
      <c r="BS39" s="248"/>
      <c r="BT39" s="246">
        <v>0.6</v>
      </c>
      <c r="BU39" s="247"/>
      <c r="BV39" s="247"/>
      <c r="BW39" s="247"/>
      <c r="BX39" s="247"/>
      <c r="BY39" s="248"/>
      <c r="BZ39" s="246">
        <v>0.5</v>
      </c>
      <c r="CA39" s="247"/>
      <c r="CB39" s="247"/>
      <c r="CC39" s="247"/>
      <c r="CD39" s="247"/>
      <c r="CE39" s="248"/>
    </row>
    <row r="40" spans="2:83" x14ac:dyDescent="0.25"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70"/>
      <c r="W40" s="262"/>
      <c r="X40" s="263"/>
      <c r="Y40" s="263"/>
      <c r="Z40" s="263"/>
      <c r="AA40" s="263"/>
      <c r="AB40" s="263"/>
      <c r="AC40" s="264"/>
      <c r="AD40" s="268"/>
      <c r="AE40" s="269"/>
      <c r="AF40" s="269"/>
      <c r="AG40" s="269"/>
      <c r="AH40" s="269"/>
      <c r="AI40" s="269"/>
      <c r="AJ40" s="270"/>
      <c r="AK40" s="253"/>
      <c r="AL40" s="254"/>
      <c r="AM40" s="254"/>
      <c r="AN40" s="254"/>
      <c r="AO40" s="254"/>
      <c r="AP40" s="254"/>
      <c r="AQ40" s="254"/>
      <c r="AR40" s="254"/>
      <c r="AS40" s="254"/>
      <c r="AT40" s="254"/>
      <c r="AU40" s="255"/>
      <c r="AV40" s="253"/>
      <c r="AW40" s="254"/>
      <c r="AX40" s="254"/>
      <c r="AY40" s="254"/>
      <c r="AZ40" s="254"/>
      <c r="BA40" s="254"/>
      <c r="BB40" s="255"/>
      <c r="BC40" s="253"/>
      <c r="BD40" s="254"/>
      <c r="BE40" s="254"/>
      <c r="BF40" s="254"/>
      <c r="BG40" s="254"/>
      <c r="BH40" s="254"/>
      <c r="BI40" s="254"/>
      <c r="BJ40" s="254"/>
      <c r="BK40" s="254"/>
      <c r="BL40" s="254"/>
      <c r="BM40" s="255"/>
      <c r="BN40" s="256"/>
      <c r="BO40" s="257"/>
      <c r="BP40" s="257"/>
      <c r="BQ40" s="257"/>
      <c r="BR40" s="257"/>
      <c r="BS40" s="258"/>
      <c r="BT40" s="256"/>
      <c r="BU40" s="257"/>
      <c r="BV40" s="257"/>
      <c r="BW40" s="257"/>
      <c r="BX40" s="257"/>
      <c r="BY40" s="258"/>
      <c r="BZ40" s="256"/>
      <c r="CA40" s="257"/>
      <c r="CB40" s="257"/>
      <c r="CC40" s="257"/>
      <c r="CD40" s="257"/>
      <c r="CE40" s="258"/>
    </row>
    <row r="41" spans="2:83" ht="57.95" customHeight="1" x14ac:dyDescent="0.25">
      <c r="B41" s="265" t="s">
        <v>557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7"/>
      <c r="W41" s="259" t="s">
        <v>180</v>
      </c>
      <c r="X41" s="260"/>
      <c r="Y41" s="260"/>
      <c r="Z41" s="260"/>
      <c r="AA41" s="260"/>
      <c r="AB41" s="260"/>
      <c r="AC41" s="261"/>
      <c r="AD41" s="265" t="s">
        <v>172</v>
      </c>
      <c r="AE41" s="266"/>
      <c r="AF41" s="266"/>
      <c r="AG41" s="266"/>
      <c r="AH41" s="266"/>
      <c r="AI41" s="266"/>
      <c r="AJ41" s="267"/>
      <c r="AK41" s="250" t="s">
        <v>558</v>
      </c>
      <c r="AL41" s="251"/>
      <c r="AM41" s="251"/>
      <c r="AN41" s="251"/>
      <c r="AO41" s="251"/>
      <c r="AP41" s="251"/>
      <c r="AQ41" s="251"/>
      <c r="AR41" s="251"/>
      <c r="AS41" s="251"/>
      <c r="AT41" s="251"/>
      <c r="AU41" s="252"/>
      <c r="AV41" s="250" t="s">
        <v>187</v>
      </c>
      <c r="AW41" s="251"/>
      <c r="AX41" s="251"/>
      <c r="AY41" s="251"/>
      <c r="AZ41" s="251"/>
      <c r="BA41" s="251"/>
      <c r="BB41" s="252"/>
      <c r="BC41" s="250" t="s">
        <v>559</v>
      </c>
      <c r="BD41" s="251"/>
      <c r="BE41" s="251"/>
      <c r="BF41" s="251"/>
      <c r="BG41" s="251"/>
      <c r="BH41" s="251"/>
      <c r="BI41" s="251"/>
      <c r="BJ41" s="251"/>
      <c r="BK41" s="251"/>
      <c r="BL41" s="251"/>
      <c r="BM41" s="252"/>
      <c r="BN41" s="246">
        <v>1</v>
      </c>
      <c r="BO41" s="247"/>
      <c r="BP41" s="247"/>
      <c r="BQ41" s="247"/>
      <c r="BR41" s="247"/>
      <c r="BS41" s="248"/>
      <c r="BT41" s="246">
        <v>0.5</v>
      </c>
      <c r="BU41" s="247"/>
      <c r="BV41" s="247"/>
      <c r="BW41" s="247"/>
      <c r="BX41" s="247"/>
      <c r="BY41" s="248"/>
      <c r="BZ41" s="246">
        <v>0.3</v>
      </c>
      <c r="CA41" s="247"/>
      <c r="CB41" s="247"/>
      <c r="CC41" s="247"/>
      <c r="CD41" s="247"/>
      <c r="CE41" s="248"/>
    </row>
    <row r="42" spans="2:83" x14ac:dyDescent="0.25">
      <c r="B42" s="268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70"/>
      <c r="W42" s="262"/>
      <c r="X42" s="263"/>
      <c r="Y42" s="263"/>
      <c r="Z42" s="263"/>
      <c r="AA42" s="263"/>
      <c r="AB42" s="263"/>
      <c r="AC42" s="264"/>
      <c r="AD42" s="268"/>
      <c r="AE42" s="269"/>
      <c r="AF42" s="269"/>
      <c r="AG42" s="269"/>
      <c r="AH42" s="269"/>
      <c r="AI42" s="269"/>
      <c r="AJ42" s="270"/>
      <c r="AK42" s="253"/>
      <c r="AL42" s="254"/>
      <c r="AM42" s="254"/>
      <c r="AN42" s="254"/>
      <c r="AO42" s="254"/>
      <c r="AP42" s="254"/>
      <c r="AQ42" s="254"/>
      <c r="AR42" s="254"/>
      <c r="AS42" s="254"/>
      <c r="AT42" s="254"/>
      <c r="AU42" s="255"/>
      <c r="AV42" s="253"/>
      <c r="AW42" s="254"/>
      <c r="AX42" s="254"/>
      <c r="AY42" s="254"/>
      <c r="AZ42" s="254"/>
      <c r="BA42" s="254"/>
      <c r="BB42" s="255"/>
      <c r="BC42" s="253"/>
      <c r="BD42" s="254"/>
      <c r="BE42" s="254"/>
      <c r="BF42" s="254"/>
      <c r="BG42" s="254"/>
      <c r="BH42" s="254"/>
      <c r="BI42" s="254"/>
      <c r="BJ42" s="254"/>
      <c r="BK42" s="254"/>
      <c r="BL42" s="254"/>
      <c r="BM42" s="255"/>
      <c r="BN42" s="256"/>
      <c r="BO42" s="257"/>
      <c r="BP42" s="257"/>
      <c r="BQ42" s="257"/>
      <c r="BR42" s="257"/>
      <c r="BS42" s="258"/>
      <c r="BT42" s="256"/>
      <c r="BU42" s="257"/>
      <c r="BV42" s="257"/>
      <c r="BW42" s="257"/>
      <c r="BX42" s="257"/>
      <c r="BY42" s="258"/>
      <c r="BZ42" s="256"/>
      <c r="CA42" s="257"/>
      <c r="CB42" s="257"/>
      <c r="CC42" s="257"/>
      <c r="CD42" s="257"/>
      <c r="CE42" s="258"/>
    </row>
    <row r="43" spans="2:83" ht="57.95" customHeight="1" x14ac:dyDescent="0.25">
      <c r="B43" s="265" t="s">
        <v>560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7"/>
      <c r="W43" s="259" t="s">
        <v>181</v>
      </c>
      <c r="X43" s="260"/>
      <c r="Y43" s="260"/>
      <c r="Z43" s="260"/>
      <c r="AA43" s="260"/>
      <c r="AB43" s="260"/>
      <c r="AC43" s="261"/>
      <c r="AD43" s="265" t="s">
        <v>172</v>
      </c>
      <c r="AE43" s="266"/>
      <c r="AF43" s="266"/>
      <c r="AG43" s="266"/>
      <c r="AH43" s="266"/>
      <c r="AI43" s="266"/>
      <c r="AJ43" s="267"/>
      <c r="AK43" s="250" t="s">
        <v>561</v>
      </c>
      <c r="AL43" s="251"/>
      <c r="AM43" s="251"/>
      <c r="AN43" s="251"/>
      <c r="AO43" s="251"/>
      <c r="AP43" s="251"/>
      <c r="AQ43" s="251"/>
      <c r="AR43" s="251"/>
      <c r="AS43" s="251"/>
      <c r="AT43" s="251"/>
      <c r="AU43" s="252"/>
      <c r="AV43" s="250" t="s">
        <v>187</v>
      </c>
      <c r="AW43" s="251"/>
      <c r="AX43" s="251"/>
      <c r="AY43" s="251"/>
      <c r="AZ43" s="251"/>
      <c r="BA43" s="251"/>
      <c r="BB43" s="252"/>
      <c r="BC43" s="250" t="s">
        <v>562</v>
      </c>
      <c r="BD43" s="251"/>
      <c r="BE43" s="251"/>
      <c r="BF43" s="251"/>
      <c r="BG43" s="251"/>
      <c r="BH43" s="251"/>
      <c r="BI43" s="251"/>
      <c r="BJ43" s="251"/>
      <c r="BK43" s="251"/>
      <c r="BL43" s="251"/>
      <c r="BM43" s="252"/>
      <c r="BN43" s="246">
        <v>1</v>
      </c>
      <c r="BO43" s="247"/>
      <c r="BP43" s="247"/>
      <c r="BQ43" s="247"/>
      <c r="BR43" s="247"/>
      <c r="BS43" s="248"/>
      <c r="BT43" s="246">
        <v>0.5</v>
      </c>
      <c r="BU43" s="247"/>
      <c r="BV43" s="247"/>
      <c r="BW43" s="247"/>
      <c r="BX43" s="247"/>
      <c r="BY43" s="248"/>
      <c r="BZ43" s="246">
        <v>0.3</v>
      </c>
      <c r="CA43" s="247"/>
      <c r="CB43" s="247"/>
      <c r="CC43" s="247"/>
      <c r="CD43" s="247"/>
      <c r="CE43" s="248"/>
    </row>
    <row r="44" spans="2:83" x14ac:dyDescent="0.25">
      <c r="B44" s="268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70"/>
      <c r="W44" s="262"/>
      <c r="X44" s="263"/>
      <c r="Y44" s="263"/>
      <c r="Z44" s="263"/>
      <c r="AA44" s="263"/>
      <c r="AB44" s="263"/>
      <c r="AC44" s="264"/>
      <c r="AD44" s="268"/>
      <c r="AE44" s="269"/>
      <c r="AF44" s="269"/>
      <c r="AG44" s="269"/>
      <c r="AH44" s="269"/>
      <c r="AI44" s="269"/>
      <c r="AJ44" s="270"/>
      <c r="AK44" s="253"/>
      <c r="AL44" s="254"/>
      <c r="AM44" s="254"/>
      <c r="AN44" s="254"/>
      <c r="AO44" s="254"/>
      <c r="AP44" s="254"/>
      <c r="AQ44" s="254"/>
      <c r="AR44" s="254"/>
      <c r="AS44" s="254"/>
      <c r="AT44" s="254"/>
      <c r="AU44" s="255"/>
      <c r="AV44" s="253"/>
      <c r="AW44" s="254"/>
      <c r="AX44" s="254"/>
      <c r="AY44" s="254"/>
      <c r="AZ44" s="254"/>
      <c r="BA44" s="254"/>
      <c r="BB44" s="255"/>
      <c r="BC44" s="253"/>
      <c r="BD44" s="254"/>
      <c r="BE44" s="254"/>
      <c r="BF44" s="254"/>
      <c r="BG44" s="254"/>
      <c r="BH44" s="254"/>
      <c r="BI44" s="254"/>
      <c r="BJ44" s="254"/>
      <c r="BK44" s="254"/>
      <c r="BL44" s="254"/>
      <c r="BM44" s="255"/>
      <c r="BN44" s="256"/>
      <c r="BO44" s="257"/>
      <c r="BP44" s="257"/>
      <c r="BQ44" s="257"/>
      <c r="BR44" s="257"/>
      <c r="BS44" s="258"/>
      <c r="BT44" s="256"/>
      <c r="BU44" s="257"/>
      <c r="BV44" s="257"/>
      <c r="BW44" s="257"/>
      <c r="BX44" s="257"/>
      <c r="BY44" s="258"/>
      <c r="BZ44" s="256"/>
      <c r="CA44" s="257"/>
      <c r="CB44" s="257"/>
      <c r="CC44" s="257"/>
      <c r="CD44" s="257"/>
      <c r="CE44" s="258"/>
    </row>
    <row r="45" spans="2:83" ht="57.95" customHeight="1" x14ac:dyDescent="0.25">
      <c r="B45" s="265" t="s">
        <v>563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7"/>
      <c r="W45" s="259" t="s">
        <v>180</v>
      </c>
      <c r="X45" s="260"/>
      <c r="Y45" s="260"/>
      <c r="Z45" s="260"/>
      <c r="AA45" s="260"/>
      <c r="AB45" s="260"/>
      <c r="AC45" s="261"/>
      <c r="AD45" s="265" t="s">
        <v>174</v>
      </c>
      <c r="AE45" s="266"/>
      <c r="AF45" s="266"/>
      <c r="AG45" s="266"/>
      <c r="AH45" s="266"/>
      <c r="AI45" s="266"/>
      <c r="AJ45" s="267"/>
      <c r="AK45" s="250" t="s">
        <v>565</v>
      </c>
      <c r="AL45" s="251"/>
      <c r="AM45" s="251"/>
      <c r="AN45" s="251"/>
      <c r="AO45" s="251"/>
      <c r="AP45" s="251"/>
      <c r="AQ45" s="251"/>
      <c r="AR45" s="251"/>
      <c r="AS45" s="251"/>
      <c r="AT45" s="251"/>
      <c r="AU45" s="252"/>
      <c r="AV45" s="250" t="s">
        <v>187</v>
      </c>
      <c r="AW45" s="251"/>
      <c r="AX45" s="251"/>
      <c r="AY45" s="251"/>
      <c r="AZ45" s="251"/>
      <c r="BA45" s="251"/>
      <c r="BB45" s="252"/>
      <c r="BC45" s="250" t="s">
        <v>564</v>
      </c>
      <c r="BD45" s="251"/>
      <c r="BE45" s="251"/>
      <c r="BF45" s="251"/>
      <c r="BG45" s="251"/>
      <c r="BH45" s="251"/>
      <c r="BI45" s="251"/>
      <c r="BJ45" s="251"/>
      <c r="BK45" s="251"/>
      <c r="BL45" s="251"/>
      <c r="BM45" s="252"/>
      <c r="BN45" s="246">
        <v>1</v>
      </c>
      <c r="BO45" s="247"/>
      <c r="BP45" s="247"/>
      <c r="BQ45" s="247"/>
      <c r="BR45" s="247"/>
      <c r="BS45" s="248"/>
      <c r="BT45" s="246">
        <v>0.5</v>
      </c>
      <c r="BU45" s="247"/>
      <c r="BV45" s="247"/>
      <c r="BW45" s="247"/>
      <c r="BX45" s="247"/>
      <c r="BY45" s="248"/>
      <c r="BZ45" s="246">
        <v>0.3</v>
      </c>
      <c r="CA45" s="247"/>
      <c r="CB45" s="247"/>
      <c r="CC45" s="247"/>
      <c r="CD45" s="247"/>
      <c r="CE45" s="248"/>
    </row>
    <row r="46" spans="2:83" x14ac:dyDescent="0.25"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70"/>
      <c r="W46" s="262"/>
      <c r="X46" s="263"/>
      <c r="Y46" s="263"/>
      <c r="Z46" s="263"/>
      <c r="AA46" s="263"/>
      <c r="AB46" s="263"/>
      <c r="AC46" s="264"/>
      <c r="AD46" s="268"/>
      <c r="AE46" s="269"/>
      <c r="AF46" s="269"/>
      <c r="AG46" s="269"/>
      <c r="AH46" s="269"/>
      <c r="AI46" s="269"/>
      <c r="AJ46" s="270"/>
      <c r="AK46" s="253"/>
      <c r="AL46" s="254"/>
      <c r="AM46" s="254"/>
      <c r="AN46" s="254"/>
      <c r="AO46" s="254"/>
      <c r="AP46" s="254"/>
      <c r="AQ46" s="254"/>
      <c r="AR46" s="254"/>
      <c r="AS46" s="254"/>
      <c r="AT46" s="254"/>
      <c r="AU46" s="255"/>
      <c r="AV46" s="253"/>
      <c r="AW46" s="254"/>
      <c r="AX46" s="254"/>
      <c r="AY46" s="254"/>
      <c r="AZ46" s="254"/>
      <c r="BA46" s="254"/>
      <c r="BB46" s="255"/>
      <c r="BC46" s="253"/>
      <c r="BD46" s="254"/>
      <c r="BE46" s="254"/>
      <c r="BF46" s="254"/>
      <c r="BG46" s="254"/>
      <c r="BH46" s="254"/>
      <c r="BI46" s="254"/>
      <c r="BJ46" s="254"/>
      <c r="BK46" s="254"/>
      <c r="BL46" s="254"/>
      <c r="BM46" s="255"/>
      <c r="BN46" s="256"/>
      <c r="BO46" s="257"/>
      <c r="BP46" s="257"/>
      <c r="BQ46" s="257"/>
      <c r="BR46" s="257"/>
      <c r="BS46" s="258"/>
      <c r="BT46" s="256"/>
      <c r="BU46" s="257"/>
      <c r="BV46" s="257"/>
      <c r="BW46" s="257"/>
      <c r="BX46" s="257"/>
      <c r="BY46" s="258"/>
      <c r="BZ46" s="256"/>
      <c r="CA46" s="257"/>
      <c r="CB46" s="257"/>
      <c r="CC46" s="257"/>
      <c r="CD46" s="257"/>
      <c r="CE46" s="258"/>
    </row>
    <row r="47" spans="2:83" ht="57.95" customHeight="1" x14ac:dyDescent="0.25">
      <c r="B47" s="265" t="s">
        <v>566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7"/>
      <c r="W47" s="259" t="s">
        <v>180</v>
      </c>
      <c r="X47" s="260"/>
      <c r="Y47" s="260"/>
      <c r="Z47" s="260"/>
      <c r="AA47" s="260"/>
      <c r="AB47" s="260"/>
      <c r="AC47" s="261"/>
      <c r="AD47" s="265" t="s">
        <v>174</v>
      </c>
      <c r="AE47" s="266"/>
      <c r="AF47" s="266"/>
      <c r="AG47" s="266"/>
      <c r="AH47" s="266"/>
      <c r="AI47" s="266"/>
      <c r="AJ47" s="267"/>
      <c r="AK47" s="250" t="s">
        <v>567</v>
      </c>
      <c r="AL47" s="251"/>
      <c r="AM47" s="251"/>
      <c r="AN47" s="251"/>
      <c r="AO47" s="251"/>
      <c r="AP47" s="251"/>
      <c r="AQ47" s="251"/>
      <c r="AR47" s="251"/>
      <c r="AS47" s="251"/>
      <c r="AT47" s="251"/>
      <c r="AU47" s="252"/>
      <c r="AV47" s="250" t="s">
        <v>1</v>
      </c>
      <c r="AW47" s="251"/>
      <c r="AX47" s="251"/>
      <c r="AY47" s="251"/>
      <c r="AZ47" s="251"/>
      <c r="BA47" s="251"/>
      <c r="BB47" s="252"/>
      <c r="BC47" s="250" t="s">
        <v>568</v>
      </c>
      <c r="BD47" s="251"/>
      <c r="BE47" s="251"/>
      <c r="BF47" s="251"/>
      <c r="BG47" s="251"/>
      <c r="BH47" s="251"/>
      <c r="BI47" s="251"/>
      <c r="BJ47" s="251"/>
      <c r="BK47" s="251"/>
      <c r="BL47" s="251"/>
      <c r="BM47" s="252"/>
      <c r="BN47" s="246">
        <v>1</v>
      </c>
      <c r="BO47" s="247"/>
      <c r="BP47" s="247"/>
      <c r="BQ47" s="247"/>
      <c r="BR47" s="247"/>
      <c r="BS47" s="248"/>
      <c r="BT47" s="246">
        <v>0.5</v>
      </c>
      <c r="BU47" s="247"/>
      <c r="BV47" s="247"/>
      <c r="BW47" s="247"/>
      <c r="BX47" s="247"/>
      <c r="BY47" s="248"/>
      <c r="BZ47" s="246">
        <v>0.3</v>
      </c>
      <c r="CA47" s="247"/>
      <c r="CB47" s="247"/>
      <c r="CC47" s="247"/>
      <c r="CD47" s="247"/>
      <c r="CE47" s="248"/>
    </row>
    <row r="48" spans="2:83" x14ac:dyDescent="0.25">
      <c r="B48" s="268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70"/>
      <c r="W48" s="262"/>
      <c r="X48" s="263"/>
      <c r="Y48" s="263"/>
      <c r="Z48" s="263"/>
      <c r="AA48" s="263"/>
      <c r="AB48" s="263"/>
      <c r="AC48" s="264"/>
      <c r="AD48" s="268"/>
      <c r="AE48" s="269"/>
      <c r="AF48" s="269"/>
      <c r="AG48" s="269"/>
      <c r="AH48" s="269"/>
      <c r="AI48" s="269"/>
      <c r="AJ48" s="270"/>
      <c r="AK48" s="253"/>
      <c r="AL48" s="254"/>
      <c r="AM48" s="254"/>
      <c r="AN48" s="254"/>
      <c r="AO48" s="254"/>
      <c r="AP48" s="254"/>
      <c r="AQ48" s="254"/>
      <c r="AR48" s="254"/>
      <c r="AS48" s="254"/>
      <c r="AT48" s="254"/>
      <c r="AU48" s="255"/>
      <c r="AV48" s="253"/>
      <c r="AW48" s="254"/>
      <c r="AX48" s="254"/>
      <c r="AY48" s="254"/>
      <c r="AZ48" s="254"/>
      <c r="BA48" s="254"/>
      <c r="BB48" s="255"/>
      <c r="BC48" s="253"/>
      <c r="BD48" s="254"/>
      <c r="BE48" s="254"/>
      <c r="BF48" s="254"/>
      <c r="BG48" s="254"/>
      <c r="BH48" s="254"/>
      <c r="BI48" s="254"/>
      <c r="BJ48" s="254"/>
      <c r="BK48" s="254"/>
      <c r="BL48" s="254"/>
      <c r="BM48" s="255"/>
      <c r="BN48" s="256"/>
      <c r="BO48" s="257"/>
      <c r="BP48" s="257"/>
      <c r="BQ48" s="257"/>
      <c r="BR48" s="257"/>
      <c r="BS48" s="258"/>
      <c r="BT48" s="256"/>
      <c r="BU48" s="257"/>
      <c r="BV48" s="257"/>
      <c r="BW48" s="257"/>
      <c r="BX48" s="257"/>
      <c r="BY48" s="258"/>
      <c r="BZ48" s="256"/>
      <c r="CA48" s="257"/>
      <c r="CB48" s="257"/>
      <c r="CC48" s="257"/>
      <c r="CD48" s="257"/>
      <c r="CE48" s="258"/>
    </row>
    <row r="49" spans="2:83" ht="57.95" customHeight="1" x14ac:dyDescent="0.25">
      <c r="B49" s="265" t="s">
        <v>569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7"/>
      <c r="W49" s="259" t="s">
        <v>181</v>
      </c>
      <c r="X49" s="260"/>
      <c r="Y49" s="260"/>
      <c r="Z49" s="260"/>
      <c r="AA49" s="260"/>
      <c r="AB49" s="260"/>
      <c r="AC49" s="261"/>
      <c r="AD49" s="265" t="s">
        <v>174</v>
      </c>
      <c r="AE49" s="266"/>
      <c r="AF49" s="266"/>
      <c r="AG49" s="266"/>
      <c r="AH49" s="266"/>
      <c r="AI49" s="266"/>
      <c r="AJ49" s="267"/>
      <c r="AK49" s="250" t="s">
        <v>573</v>
      </c>
      <c r="AL49" s="251"/>
      <c r="AM49" s="251"/>
      <c r="AN49" s="251"/>
      <c r="AO49" s="251"/>
      <c r="AP49" s="251"/>
      <c r="AQ49" s="251"/>
      <c r="AR49" s="251"/>
      <c r="AS49" s="251"/>
      <c r="AT49" s="251"/>
      <c r="AU49" s="252"/>
      <c r="AV49" s="250" t="s">
        <v>187</v>
      </c>
      <c r="AW49" s="251"/>
      <c r="AX49" s="251"/>
      <c r="AY49" s="251"/>
      <c r="AZ49" s="251"/>
      <c r="BA49" s="251"/>
      <c r="BB49" s="252"/>
      <c r="BC49" s="250" t="s">
        <v>574</v>
      </c>
      <c r="BD49" s="251"/>
      <c r="BE49" s="251"/>
      <c r="BF49" s="251"/>
      <c r="BG49" s="251"/>
      <c r="BH49" s="251"/>
      <c r="BI49" s="251"/>
      <c r="BJ49" s="251"/>
      <c r="BK49" s="251"/>
      <c r="BL49" s="251"/>
      <c r="BM49" s="252"/>
      <c r="BN49" s="246">
        <v>1</v>
      </c>
      <c r="BO49" s="247"/>
      <c r="BP49" s="247"/>
      <c r="BQ49" s="247"/>
      <c r="BR49" s="247"/>
      <c r="BS49" s="248"/>
      <c r="BT49" s="246">
        <v>0.7</v>
      </c>
      <c r="BU49" s="247"/>
      <c r="BV49" s="247"/>
      <c r="BW49" s="247"/>
      <c r="BX49" s="247"/>
      <c r="BY49" s="248"/>
      <c r="BZ49" s="246">
        <v>0.5</v>
      </c>
      <c r="CA49" s="247"/>
      <c r="CB49" s="247"/>
      <c r="CC49" s="247"/>
      <c r="CD49" s="247"/>
      <c r="CE49" s="248"/>
    </row>
    <row r="50" spans="2:83" x14ac:dyDescent="0.25"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70"/>
      <c r="W50" s="262"/>
      <c r="X50" s="263"/>
      <c r="Y50" s="263"/>
      <c r="Z50" s="263"/>
      <c r="AA50" s="263"/>
      <c r="AB50" s="263"/>
      <c r="AC50" s="264"/>
      <c r="AD50" s="268"/>
      <c r="AE50" s="269"/>
      <c r="AF50" s="269"/>
      <c r="AG50" s="269"/>
      <c r="AH50" s="269"/>
      <c r="AI50" s="269"/>
      <c r="AJ50" s="270"/>
      <c r="AK50" s="253"/>
      <c r="AL50" s="254"/>
      <c r="AM50" s="254"/>
      <c r="AN50" s="254"/>
      <c r="AO50" s="254"/>
      <c r="AP50" s="254"/>
      <c r="AQ50" s="254"/>
      <c r="AR50" s="254"/>
      <c r="AS50" s="254"/>
      <c r="AT50" s="254"/>
      <c r="AU50" s="255"/>
      <c r="AV50" s="253"/>
      <c r="AW50" s="254"/>
      <c r="AX50" s="254"/>
      <c r="AY50" s="254"/>
      <c r="AZ50" s="254"/>
      <c r="BA50" s="254"/>
      <c r="BB50" s="255"/>
      <c r="BC50" s="253"/>
      <c r="BD50" s="254"/>
      <c r="BE50" s="254"/>
      <c r="BF50" s="254"/>
      <c r="BG50" s="254"/>
      <c r="BH50" s="254"/>
      <c r="BI50" s="254"/>
      <c r="BJ50" s="254"/>
      <c r="BK50" s="254"/>
      <c r="BL50" s="254"/>
      <c r="BM50" s="255"/>
      <c r="BN50" s="256"/>
      <c r="BO50" s="257"/>
      <c r="BP50" s="257"/>
      <c r="BQ50" s="257"/>
      <c r="BR50" s="257"/>
      <c r="BS50" s="258"/>
      <c r="BT50" s="256"/>
      <c r="BU50" s="257"/>
      <c r="BV50" s="257"/>
      <c r="BW50" s="257"/>
      <c r="BX50" s="257"/>
      <c r="BY50" s="258"/>
      <c r="BZ50" s="256"/>
      <c r="CA50" s="257"/>
      <c r="CB50" s="257"/>
      <c r="CC50" s="257"/>
      <c r="CD50" s="257"/>
      <c r="CE50" s="258"/>
    </row>
    <row r="51" spans="2:83" ht="57.95" customHeight="1" x14ac:dyDescent="0.25">
      <c r="B51" s="278" t="s">
        <v>570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80"/>
      <c r="W51" s="259" t="s">
        <v>180</v>
      </c>
      <c r="X51" s="260"/>
      <c r="Y51" s="260"/>
      <c r="Z51" s="260"/>
      <c r="AA51" s="260"/>
      <c r="AB51" s="260"/>
      <c r="AC51" s="261"/>
      <c r="AD51" s="265" t="s">
        <v>174</v>
      </c>
      <c r="AE51" s="266"/>
      <c r="AF51" s="266"/>
      <c r="AG51" s="266"/>
      <c r="AH51" s="266"/>
      <c r="AI51" s="266"/>
      <c r="AJ51" s="267"/>
      <c r="AK51" s="250" t="s">
        <v>575</v>
      </c>
      <c r="AL51" s="251"/>
      <c r="AM51" s="251"/>
      <c r="AN51" s="251"/>
      <c r="AO51" s="251"/>
      <c r="AP51" s="251"/>
      <c r="AQ51" s="251"/>
      <c r="AR51" s="251"/>
      <c r="AS51" s="251"/>
      <c r="AT51" s="251"/>
      <c r="AU51" s="252"/>
      <c r="AV51" s="250" t="s">
        <v>187</v>
      </c>
      <c r="AW51" s="251"/>
      <c r="AX51" s="251"/>
      <c r="AY51" s="251"/>
      <c r="AZ51" s="251"/>
      <c r="BA51" s="251"/>
      <c r="BB51" s="252"/>
      <c r="BC51" s="250" t="s">
        <v>576</v>
      </c>
      <c r="BD51" s="251"/>
      <c r="BE51" s="251"/>
      <c r="BF51" s="251"/>
      <c r="BG51" s="251"/>
      <c r="BH51" s="251"/>
      <c r="BI51" s="251"/>
      <c r="BJ51" s="251"/>
      <c r="BK51" s="251"/>
      <c r="BL51" s="251"/>
      <c r="BM51" s="252"/>
      <c r="BN51" s="246">
        <v>1</v>
      </c>
      <c r="BO51" s="247"/>
      <c r="BP51" s="247"/>
      <c r="BQ51" s="247"/>
      <c r="BR51" s="247"/>
      <c r="BS51" s="248"/>
      <c r="BT51" s="246">
        <v>0.6</v>
      </c>
      <c r="BU51" s="247"/>
      <c r="BV51" s="247"/>
      <c r="BW51" s="247"/>
      <c r="BX51" s="247"/>
      <c r="BY51" s="248"/>
      <c r="BZ51" s="246">
        <v>0.5</v>
      </c>
      <c r="CA51" s="247"/>
      <c r="CB51" s="247"/>
      <c r="CC51" s="247"/>
      <c r="CD51" s="247"/>
      <c r="CE51" s="248"/>
    </row>
    <row r="52" spans="2:83" ht="36.950000000000003" customHeight="1" x14ac:dyDescent="0.25">
      <c r="B52" s="281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3"/>
      <c r="W52" s="262"/>
      <c r="X52" s="263"/>
      <c r="Y52" s="263"/>
      <c r="Z52" s="263"/>
      <c r="AA52" s="263"/>
      <c r="AB52" s="263"/>
      <c r="AC52" s="264"/>
      <c r="AD52" s="268"/>
      <c r="AE52" s="269"/>
      <c r="AF52" s="269"/>
      <c r="AG52" s="269"/>
      <c r="AH52" s="269"/>
      <c r="AI52" s="269"/>
      <c r="AJ52" s="270"/>
      <c r="AK52" s="253"/>
      <c r="AL52" s="254"/>
      <c r="AM52" s="254"/>
      <c r="AN52" s="254"/>
      <c r="AO52" s="254"/>
      <c r="AP52" s="254"/>
      <c r="AQ52" s="254"/>
      <c r="AR52" s="254"/>
      <c r="AS52" s="254"/>
      <c r="AT52" s="254"/>
      <c r="AU52" s="255"/>
      <c r="AV52" s="253"/>
      <c r="AW52" s="254"/>
      <c r="AX52" s="254"/>
      <c r="AY52" s="254"/>
      <c r="AZ52" s="254"/>
      <c r="BA52" s="254"/>
      <c r="BB52" s="255"/>
      <c r="BC52" s="253"/>
      <c r="BD52" s="254"/>
      <c r="BE52" s="254"/>
      <c r="BF52" s="254"/>
      <c r="BG52" s="254"/>
      <c r="BH52" s="254"/>
      <c r="BI52" s="254"/>
      <c r="BJ52" s="254"/>
      <c r="BK52" s="254"/>
      <c r="BL52" s="254"/>
      <c r="BM52" s="255"/>
      <c r="BN52" s="249">
        <v>1</v>
      </c>
      <c r="BO52" s="249"/>
      <c r="BP52" s="249"/>
      <c r="BQ52" s="249"/>
      <c r="BR52" s="249"/>
      <c r="BS52" s="249"/>
      <c r="BT52" s="249">
        <v>0.8</v>
      </c>
      <c r="BU52" s="249"/>
      <c r="BV52" s="249"/>
      <c r="BW52" s="249"/>
      <c r="BX52" s="249"/>
      <c r="BY52" s="249"/>
      <c r="BZ52" s="249">
        <v>0.5</v>
      </c>
      <c r="CA52" s="249"/>
      <c r="CB52" s="249"/>
      <c r="CC52" s="249"/>
      <c r="CD52" s="249"/>
      <c r="CE52" s="249"/>
    </row>
    <row r="53" spans="2:83" ht="57.95" customHeight="1" x14ac:dyDescent="0.25">
      <c r="B53" s="250" t="s">
        <v>571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2"/>
      <c r="W53" s="259" t="s">
        <v>180</v>
      </c>
      <c r="X53" s="260"/>
      <c r="Y53" s="260"/>
      <c r="Z53" s="260"/>
      <c r="AA53" s="260"/>
      <c r="AB53" s="260"/>
      <c r="AC53" s="261"/>
      <c r="AD53" s="265" t="s">
        <v>172</v>
      </c>
      <c r="AE53" s="266"/>
      <c r="AF53" s="266"/>
      <c r="AG53" s="266"/>
      <c r="AH53" s="266"/>
      <c r="AI53" s="266"/>
      <c r="AJ53" s="267"/>
      <c r="AK53" s="250" t="s">
        <v>577</v>
      </c>
      <c r="AL53" s="251"/>
      <c r="AM53" s="251"/>
      <c r="AN53" s="251"/>
      <c r="AO53" s="251"/>
      <c r="AP53" s="251"/>
      <c r="AQ53" s="251"/>
      <c r="AR53" s="251"/>
      <c r="AS53" s="251"/>
      <c r="AT53" s="251"/>
      <c r="AU53" s="252"/>
      <c r="AV53" s="250" t="s">
        <v>187</v>
      </c>
      <c r="AW53" s="251"/>
      <c r="AX53" s="251"/>
      <c r="AY53" s="251"/>
      <c r="AZ53" s="251"/>
      <c r="BA53" s="251"/>
      <c r="BB53" s="252"/>
      <c r="BC53" s="250" t="s">
        <v>574</v>
      </c>
      <c r="BD53" s="251"/>
      <c r="BE53" s="251"/>
      <c r="BF53" s="251"/>
      <c r="BG53" s="251"/>
      <c r="BH53" s="251"/>
      <c r="BI53" s="251"/>
      <c r="BJ53" s="251"/>
      <c r="BK53" s="251"/>
      <c r="BL53" s="251"/>
      <c r="BM53" s="252"/>
      <c r="BN53" s="246">
        <v>0.7</v>
      </c>
      <c r="BO53" s="247"/>
      <c r="BP53" s="247"/>
      <c r="BQ53" s="247"/>
      <c r="BR53" s="247"/>
      <c r="BS53" s="248"/>
      <c r="BT53" s="246">
        <v>0.6</v>
      </c>
      <c r="BU53" s="247"/>
      <c r="BV53" s="247"/>
      <c r="BW53" s="247"/>
      <c r="BX53" s="247"/>
      <c r="BY53" s="248"/>
      <c r="BZ53" s="246">
        <v>0.5</v>
      </c>
      <c r="CA53" s="247"/>
      <c r="CB53" s="247"/>
      <c r="CC53" s="247"/>
      <c r="CD53" s="247"/>
      <c r="CE53" s="248"/>
    </row>
    <row r="54" spans="2:83" x14ac:dyDescent="0.25">
      <c r="B54" s="253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5"/>
      <c r="W54" s="262"/>
      <c r="X54" s="263"/>
      <c r="Y54" s="263"/>
      <c r="Z54" s="263"/>
      <c r="AA54" s="263"/>
      <c r="AB54" s="263"/>
      <c r="AC54" s="264"/>
      <c r="AD54" s="268"/>
      <c r="AE54" s="269"/>
      <c r="AF54" s="269"/>
      <c r="AG54" s="269"/>
      <c r="AH54" s="269"/>
      <c r="AI54" s="269"/>
      <c r="AJ54" s="270"/>
      <c r="AK54" s="253"/>
      <c r="AL54" s="254"/>
      <c r="AM54" s="254"/>
      <c r="AN54" s="254"/>
      <c r="AO54" s="254"/>
      <c r="AP54" s="254"/>
      <c r="AQ54" s="254"/>
      <c r="AR54" s="254"/>
      <c r="AS54" s="254"/>
      <c r="AT54" s="254"/>
      <c r="AU54" s="255"/>
      <c r="AV54" s="253"/>
      <c r="AW54" s="254"/>
      <c r="AX54" s="254"/>
      <c r="AY54" s="254"/>
      <c r="AZ54" s="254"/>
      <c r="BA54" s="254"/>
      <c r="BB54" s="255"/>
      <c r="BC54" s="253"/>
      <c r="BD54" s="254"/>
      <c r="BE54" s="254"/>
      <c r="BF54" s="254"/>
      <c r="BG54" s="254"/>
      <c r="BH54" s="254"/>
      <c r="BI54" s="254"/>
      <c r="BJ54" s="254"/>
      <c r="BK54" s="254"/>
      <c r="BL54" s="254"/>
      <c r="BM54" s="255"/>
      <c r="BN54" s="256"/>
      <c r="BO54" s="257"/>
      <c r="BP54" s="257"/>
      <c r="BQ54" s="257"/>
      <c r="BR54" s="257"/>
      <c r="BS54" s="258"/>
      <c r="BT54" s="256"/>
      <c r="BU54" s="257"/>
      <c r="BV54" s="257"/>
      <c r="BW54" s="257"/>
      <c r="BX54" s="257"/>
      <c r="BY54" s="258"/>
      <c r="BZ54" s="256"/>
      <c r="CA54" s="257"/>
      <c r="CB54" s="257"/>
      <c r="CC54" s="257"/>
      <c r="CD54" s="257"/>
      <c r="CE54" s="258"/>
    </row>
    <row r="55" spans="2:83" ht="57.95" customHeight="1" x14ac:dyDescent="0.25">
      <c r="B55" s="250" t="s">
        <v>572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2"/>
      <c r="W55" s="259" t="s">
        <v>180</v>
      </c>
      <c r="X55" s="260"/>
      <c r="Y55" s="260"/>
      <c r="Z55" s="260"/>
      <c r="AA55" s="260"/>
      <c r="AB55" s="260"/>
      <c r="AC55" s="261"/>
      <c r="AD55" s="265" t="s">
        <v>174</v>
      </c>
      <c r="AE55" s="266"/>
      <c r="AF55" s="266"/>
      <c r="AG55" s="266"/>
      <c r="AH55" s="266"/>
      <c r="AI55" s="266"/>
      <c r="AJ55" s="267"/>
      <c r="AK55" s="250" t="s">
        <v>578</v>
      </c>
      <c r="AL55" s="251"/>
      <c r="AM55" s="251"/>
      <c r="AN55" s="251"/>
      <c r="AO55" s="251"/>
      <c r="AP55" s="251"/>
      <c r="AQ55" s="251"/>
      <c r="AR55" s="251"/>
      <c r="AS55" s="251"/>
      <c r="AT55" s="251"/>
      <c r="AU55" s="252"/>
      <c r="AV55" s="250" t="s">
        <v>187</v>
      </c>
      <c r="AW55" s="251"/>
      <c r="AX55" s="251"/>
      <c r="AY55" s="251"/>
      <c r="AZ55" s="251"/>
      <c r="BA55" s="251"/>
      <c r="BB55" s="252"/>
      <c r="BC55" s="250" t="s">
        <v>579</v>
      </c>
      <c r="BD55" s="251"/>
      <c r="BE55" s="251"/>
      <c r="BF55" s="251"/>
      <c r="BG55" s="251"/>
      <c r="BH55" s="251"/>
      <c r="BI55" s="251"/>
      <c r="BJ55" s="251"/>
      <c r="BK55" s="251"/>
      <c r="BL55" s="251"/>
      <c r="BM55" s="252"/>
      <c r="BN55" s="246">
        <v>0.8</v>
      </c>
      <c r="BO55" s="247"/>
      <c r="BP55" s="247"/>
      <c r="BQ55" s="247"/>
      <c r="BR55" s="247"/>
      <c r="BS55" s="248"/>
      <c r="BT55" s="246">
        <v>0.6</v>
      </c>
      <c r="BU55" s="247"/>
      <c r="BV55" s="247"/>
      <c r="BW55" s="247"/>
      <c r="BX55" s="247"/>
      <c r="BY55" s="248"/>
      <c r="BZ55" s="246">
        <v>0.5</v>
      </c>
      <c r="CA55" s="247"/>
      <c r="CB55" s="247"/>
      <c r="CC55" s="247"/>
      <c r="CD55" s="247"/>
      <c r="CE55" s="248"/>
    </row>
    <row r="56" spans="2:83" ht="35.1" customHeight="1" x14ac:dyDescent="0.25">
      <c r="B56" s="253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5"/>
      <c r="W56" s="262"/>
      <c r="X56" s="263"/>
      <c r="Y56" s="263"/>
      <c r="Z56" s="263"/>
      <c r="AA56" s="263"/>
      <c r="AB56" s="263"/>
      <c r="AC56" s="264"/>
      <c r="AD56" s="268"/>
      <c r="AE56" s="269"/>
      <c r="AF56" s="269"/>
      <c r="AG56" s="269"/>
      <c r="AH56" s="269"/>
      <c r="AI56" s="269"/>
      <c r="AJ56" s="270"/>
      <c r="AK56" s="253"/>
      <c r="AL56" s="254"/>
      <c r="AM56" s="254"/>
      <c r="AN56" s="254"/>
      <c r="AO56" s="254"/>
      <c r="AP56" s="254"/>
      <c r="AQ56" s="254"/>
      <c r="AR56" s="254"/>
      <c r="AS56" s="254"/>
      <c r="AT56" s="254"/>
      <c r="AU56" s="255"/>
      <c r="AV56" s="253"/>
      <c r="AW56" s="254"/>
      <c r="AX56" s="254"/>
      <c r="AY56" s="254"/>
      <c r="AZ56" s="254"/>
      <c r="BA56" s="254"/>
      <c r="BB56" s="255"/>
      <c r="BC56" s="253"/>
      <c r="BD56" s="254"/>
      <c r="BE56" s="254"/>
      <c r="BF56" s="254"/>
      <c r="BG56" s="254"/>
      <c r="BH56" s="254"/>
      <c r="BI56" s="254"/>
      <c r="BJ56" s="254"/>
      <c r="BK56" s="254"/>
      <c r="BL56" s="254"/>
      <c r="BM56" s="255"/>
      <c r="BN56" s="256"/>
      <c r="BO56" s="257"/>
      <c r="BP56" s="257"/>
      <c r="BQ56" s="257"/>
      <c r="BR56" s="257"/>
      <c r="BS56" s="258"/>
      <c r="BT56" s="256"/>
      <c r="BU56" s="257"/>
      <c r="BV56" s="257"/>
      <c r="BW56" s="257"/>
      <c r="BX56" s="257"/>
      <c r="BY56" s="258"/>
      <c r="BZ56" s="256"/>
      <c r="CA56" s="257"/>
      <c r="CB56" s="257"/>
      <c r="CC56" s="257"/>
      <c r="CD56" s="257"/>
      <c r="CE56" s="258"/>
    </row>
    <row r="57" spans="2:83" ht="57.95" customHeight="1" x14ac:dyDescent="0.25">
      <c r="B57" s="250" t="s">
        <v>580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2"/>
      <c r="W57" s="259" t="s">
        <v>180</v>
      </c>
      <c r="X57" s="260"/>
      <c r="Y57" s="260"/>
      <c r="Z57" s="260"/>
      <c r="AA57" s="260"/>
      <c r="AB57" s="260"/>
      <c r="AC57" s="261"/>
      <c r="AD57" s="265" t="s">
        <v>172</v>
      </c>
      <c r="AE57" s="266"/>
      <c r="AF57" s="266"/>
      <c r="AG57" s="266"/>
      <c r="AH57" s="266"/>
      <c r="AI57" s="266"/>
      <c r="AJ57" s="267"/>
      <c r="AK57" s="250" t="s">
        <v>581</v>
      </c>
      <c r="AL57" s="251"/>
      <c r="AM57" s="251"/>
      <c r="AN57" s="251"/>
      <c r="AO57" s="251"/>
      <c r="AP57" s="251"/>
      <c r="AQ57" s="251"/>
      <c r="AR57" s="251"/>
      <c r="AS57" s="251"/>
      <c r="AT57" s="251"/>
      <c r="AU57" s="252"/>
      <c r="AV57" s="250" t="s">
        <v>586</v>
      </c>
      <c r="AW57" s="251"/>
      <c r="AX57" s="251"/>
      <c r="AY57" s="251"/>
      <c r="AZ57" s="251"/>
      <c r="BA57" s="251"/>
      <c r="BB57" s="252"/>
      <c r="BC57" s="250" t="s">
        <v>582</v>
      </c>
      <c r="BD57" s="251"/>
      <c r="BE57" s="251"/>
      <c r="BF57" s="251"/>
      <c r="BG57" s="251"/>
      <c r="BH57" s="251"/>
      <c r="BI57" s="251"/>
      <c r="BJ57" s="251"/>
      <c r="BK57" s="251"/>
      <c r="BL57" s="251"/>
      <c r="BM57" s="252"/>
      <c r="BN57" s="246">
        <v>1</v>
      </c>
      <c r="BO57" s="247"/>
      <c r="BP57" s="247"/>
      <c r="BQ57" s="247"/>
      <c r="BR57" s="247"/>
      <c r="BS57" s="248"/>
      <c r="BT57" s="246">
        <v>0.7</v>
      </c>
      <c r="BU57" s="247"/>
      <c r="BV57" s="247"/>
      <c r="BW57" s="247"/>
      <c r="BX57" s="247"/>
      <c r="BY57" s="248"/>
      <c r="BZ57" s="246">
        <v>0.5</v>
      </c>
      <c r="CA57" s="247"/>
      <c r="CB57" s="247"/>
      <c r="CC57" s="247"/>
      <c r="CD57" s="247"/>
      <c r="CE57" s="248"/>
    </row>
    <row r="58" spans="2:83" x14ac:dyDescent="0.25"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5"/>
      <c r="W58" s="262"/>
      <c r="X58" s="263"/>
      <c r="Y58" s="263"/>
      <c r="Z58" s="263"/>
      <c r="AA58" s="263"/>
      <c r="AB58" s="263"/>
      <c r="AC58" s="264"/>
      <c r="AD58" s="268"/>
      <c r="AE58" s="269"/>
      <c r="AF58" s="269"/>
      <c r="AG58" s="269"/>
      <c r="AH58" s="269"/>
      <c r="AI58" s="269"/>
      <c r="AJ58" s="270"/>
      <c r="AK58" s="253"/>
      <c r="AL58" s="254"/>
      <c r="AM58" s="254"/>
      <c r="AN58" s="254"/>
      <c r="AO58" s="254"/>
      <c r="AP58" s="254"/>
      <c r="AQ58" s="254"/>
      <c r="AR58" s="254"/>
      <c r="AS58" s="254"/>
      <c r="AT58" s="254"/>
      <c r="AU58" s="255"/>
      <c r="AV58" s="253"/>
      <c r="AW58" s="254"/>
      <c r="AX58" s="254"/>
      <c r="AY58" s="254"/>
      <c r="AZ58" s="254"/>
      <c r="BA58" s="254"/>
      <c r="BB58" s="255"/>
      <c r="BC58" s="253"/>
      <c r="BD58" s="254"/>
      <c r="BE58" s="254"/>
      <c r="BF58" s="254"/>
      <c r="BG58" s="254"/>
      <c r="BH58" s="254"/>
      <c r="BI58" s="254"/>
      <c r="BJ58" s="254"/>
      <c r="BK58" s="254"/>
      <c r="BL58" s="254"/>
      <c r="BM58" s="255"/>
      <c r="BN58" s="256"/>
      <c r="BO58" s="257"/>
      <c r="BP58" s="257"/>
      <c r="BQ58" s="257"/>
      <c r="BR58" s="257"/>
      <c r="BS58" s="258"/>
      <c r="BT58" s="256"/>
      <c r="BU58" s="257"/>
      <c r="BV58" s="257"/>
      <c r="BW58" s="257"/>
      <c r="BX58" s="257"/>
      <c r="BY58" s="258"/>
      <c r="BZ58" s="256"/>
      <c r="CA58" s="257"/>
      <c r="CB58" s="257"/>
      <c r="CC58" s="257"/>
      <c r="CD58" s="257"/>
      <c r="CE58" s="258"/>
    </row>
    <row r="59" spans="2:83" ht="57.95" customHeight="1" x14ac:dyDescent="0.25">
      <c r="B59" s="250" t="s">
        <v>583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2"/>
      <c r="W59" s="259" t="s">
        <v>180</v>
      </c>
      <c r="X59" s="260"/>
      <c r="Y59" s="260"/>
      <c r="Z59" s="260"/>
      <c r="AA59" s="260"/>
      <c r="AB59" s="260"/>
      <c r="AC59" s="261"/>
      <c r="AD59" s="265" t="s">
        <v>172</v>
      </c>
      <c r="AE59" s="266"/>
      <c r="AF59" s="266"/>
      <c r="AG59" s="266"/>
      <c r="AH59" s="266"/>
      <c r="AI59" s="266"/>
      <c r="AJ59" s="267"/>
      <c r="AK59" s="250" t="s">
        <v>584</v>
      </c>
      <c r="AL59" s="251"/>
      <c r="AM59" s="251"/>
      <c r="AN59" s="251"/>
      <c r="AO59" s="251"/>
      <c r="AP59" s="251"/>
      <c r="AQ59" s="251"/>
      <c r="AR59" s="251"/>
      <c r="AS59" s="251"/>
      <c r="AT59" s="251"/>
      <c r="AU59" s="252"/>
      <c r="AV59" s="250" t="s">
        <v>586</v>
      </c>
      <c r="AW59" s="251"/>
      <c r="AX59" s="251"/>
      <c r="AY59" s="251"/>
      <c r="AZ59" s="251"/>
      <c r="BA59" s="251"/>
      <c r="BB59" s="252"/>
      <c r="BC59" s="250" t="s">
        <v>585</v>
      </c>
      <c r="BD59" s="251"/>
      <c r="BE59" s="251"/>
      <c r="BF59" s="251"/>
      <c r="BG59" s="251"/>
      <c r="BH59" s="251"/>
      <c r="BI59" s="251"/>
      <c r="BJ59" s="251"/>
      <c r="BK59" s="251"/>
      <c r="BL59" s="251"/>
      <c r="BM59" s="252"/>
      <c r="BN59" s="246">
        <v>0.8</v>
      </c>
      <c r="BO59" s="247"/>
      <c r="BP59" s="247"/>
      <c r="BQ59" s="247"/>
      <c r="BR59" s="247"/>
      <c r="BS59" s="248"/>
      <c r="BT59" s="246">
        <v>0.6</v>
      </c>
      <c r="BU59" s="247"/>
      <c r="BV59" s="247"/>
      <c r="BW59" s="247"/>
      <c r="BX59" s="247"/>
      <c r="BY59" s="248"/>
      <c r="BZ59" s="246">
        <v>0.5</v>
      </c>
      <c r="CA59" s="247"/>
      <c r="CB59" s="247"/>
      <c r="CC59" s="247"/>
      <c r="CD59" s="247"/>
      <c r="CE59" s="248"/>
    </row>
    <row r="60" spans="2:83" x14ac:dyDescent="0.25">
      <c r="B60" s="253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5"/>
      <c r="W60" s="262"/>
      <c r="X60" s="263"/>
      <c r="Y60" s="263"/>
      <c r="Z60" s="263"/>
      <c r="AA60" s="263"/>
      <c r="AB60" s="263"/>
      <c r="AC60" s="264"/>
      <c r="AD60" s="268"/>
      <c r="AE60" s="269"/>
      <c r="AF60" s="269"/>
      <c r="AG60" s="269"/>
      <c r="AH60" s="269"/>
      <c r="AI60" s="269"/>
      <c r="AJ60" s="270"/>
      <c r="AK60" s="253"/>
      <c r="AL60" s="254"/>
      <c r="AM60" s="254"/>
      <c r="AN60" s="254"/>
      <c r="AO60" s="254"/>
      <c r="AP60" s="254"/>
      <c r="AQ60" s="254"/>
      <c r="AR60" s="254"/>
      <c r="AS60" s="254"/>
      <c r="AT60" s="254"/>
      <c r="AU60" s="255"/>
      <c r="AV60" s="253"/>
      <c r="AW60" s="254"/>
      <c r="AX60" s="254"/>
      <c r="AY60" s="254"/>
      <c r="AZ60" s="254"/>
      <c r="BA60" s="254"/>
      <c r="BB60" s="255"/>
      <c r="BC60" s="253"/>
      <c r="BD60" s="254"/>
      <c r="BE60" s="254"/>
      <c r="BF60" s="254"/>
      <c r="BG60" s="254"/>
      <c r="BH60" s="254"/>
      <c r="BI60" s="254"/>
      <c r="BJ60" s="254"/>
      <c r="BK60" s="254"/>
      <c r="BL60" s="254"/>
      <c r="BM60" s="255"/>
      <c r="BN60" s="256"/>
      <c r="BO60" s="257"/>
      <c r="BP60" s="257"/>
      <c r="BQ60" s="257"/>
      <c r="BR60" s="257"/>
      <c r="BS60" s="258"/>
      <c r="BT60" s="256"/>
      <c r="BU60" s="257"/>
      <c r="BV60" s="257"/>
      <c r="BW60" s="257"/>
      <c r="BX60" s="257"/>
      <c r="BY60" s="258"/>
      <c r="BZ60" s="256"/>
      <c r="CA60" s="257"/>
      <c r="CB60" s="257"/>
      <c r="CC60" s="257"/>
      <c r="CD60" s="257"/>
      <c r="CE60" s="258"/>
    </row>
    <row r="61" spans="2:83" ht="57.95" customHeight="1" x14ac:dyDescent="0.25">
      <c r="B61" s="250" t="s">
        <v>587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2"/>
      <c r="W61" s="259" t="s">
        <v>180</v>
      </c>
      <c r="X61" s="260"/>
      <c r="Y61" s="260"/>
      <c r="Z61" s="260"/>
      <c r="AA61" s="260"/>
      <c r="AB61" s="260"/>
      <c r="AC61" s="261"/>
      <c r="AD61" s="265" t="s">
        <v>172</v>
      </c>
      <c r="AE61" s="266"/>
      <c r="AF61" s="266"/>
      <c r="AG61" s="266"/>
      <c r="AH61" s="266"/>
      <c r="AI61" s="266"/>
      <c r="AJ61" s="267"/>
      <c r="AK61" s="250" t="s">
        <v>589</v>
      </c>
      <c r="AL61" s="251"/>
      <c r="AM61" s="251"/>
      <c r="AN61" s="251"/>
      <c r="AO61" s="251"/>
      <c r="AP61" s="251"/>
      <c r="AQ61" s="251"/>
      <c r="AR61" s="251"/>
      <c r="AS61" s="251"/>
      <c r="AT61" s="251"/>
      <c r="AU61" s="252"/>
      <c r="AV61" s="250" t="s">
        <v>586</v>
      </c>
      <c r="AW61" s="251"/>
      <c r="AX61" s="251"/>
      <c r="AY61" s="251"/>
      <c r="AZ61" s="251"/>
      <c r="BA61" s="251"/>
      <c r="BB61" s="252"/>
      <c r="BC61" s="250" t="s">
        <v>588</v>
      </c>
      <c r="BD61" s="251"/>
      <c r="BE61" s="251"/>
      <c r="BF61" s="251"/>
      <c r="BG61" s="251"/>
      <c r="BH61" s="251"/>
      <c r="BI61" s="251"/>
      <c r="BJ61" s="251"/>
      <c r="BK61" s="251"/>
      <c r="BL61" s="251"/>
      <c r="BM61" s="252"/>
      <c r="BN61" s="246">
        <v>0.7</v>
      </c>
      <c r="BO61" s="247"/>
      <c r="BP61" s="247"/>
      <c r="BQ61" s="247"/>
      <c r="BR61" s="247"/>
      <c r="BS61" s="248"/>
      <c r="BT61" s="246">
        <v>0.6</v>
      </c>
      <c r="BU61" s="247"/>
      <c r="BV61" s="247"/>
      <c r="BW61" s="247"/>
      <c r="BX61" s="247"/>
      <c r="BY61" s="248"/>
      <c r="BZ61" s="246">
        <v>0.5</v>
      </c>
      <c r="CA61" s="247"/>
      <c r="CB61" s="247"/>
      <c r="CC61" s="247"/>
      <c r="CD61" s="247"/>
      <c r="CE61" s="248"/>
    </row>
    <row r="62" spans="2:83" x14ac:dyDescent="0.25"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5"/>
      <c r="W62" s="262"/>
      <c r="X62" s="263"/>
      <c r="Y62" s="263"/>
      <c r="Z62" s="263"/>
      <c r="AA62" s="263"/>
      <c r="AB62" s="263"/>
      <c r="AC62" s="264"/>
      <c r="AD62" s="268"/>
      <c r="AE62" s="269"/>
      <c r="AF62" s="269"/>
      <c r="AG62" s="269"/>
      <c r="AH62" s="269"/>
      <c r="AI62" s="269"/>
      <c r="AJ62" s="270"/>
      <c r="AK62" s="253"/>
      <c r="AL62" s="254"/>
      <c r="AM62" s="254"/>
      <c r="AN62" s="254"/>
      <c r="AO62" s="254"/>
      <c r="AP62" s="254"/>
      <c r="AQ62" s="254"/>
      <c r="AR62" s="254"/>
      <c r="AS62" s="254"/>
      <c r="AT62" s="254"/>
      <c r="AU62" s="255"/>
      <c r="AV62" s="253"/>
      <c r="AW62" s="254"/>
      <c r="AX62" s="254"/>
      <c r="AY62" s="254"/>
      <c r="AZ62" s="254"/>
      <c r="BA62" s="254"/>
      <c r="BB62" s="255"/>
      <c r="BC62" s="253"/>
      <c r="BD62" s="254"/>
      <c r="BE62" s="254"/>
      <c r="BF62" s="254"/>
      <c r="BG62" s="254"/>
      <c r="BH62" s="254"/>
      <c r="BI62" s="254"/>
      <c r="BJ62" s="254"/>
      <c r="BK62" s="254"/>
      <c r="BL62" s="254"/>
      <c r="BM62" s="255"/>
      <c r="BN62" s="256"/>
      <c r="BO62" s="257"/>
      <c r="BP62" s="257"/>
      <c r="BQ62" s="257"/>
      <c r="BR62" s="257"/>
      <c r="BS62" s="258"/>
      <c r="BT62" s="256"/>
      <c r="BU62" s="257"/>
      <c r="BV62" s="257"/>
      <c r="BW62" s="257"/>
      <c r="BX62" s="257"/>
      <c r="BY62" s="258"/>
      <c r="BZ62" s="256"/>
      <c r="CA62" s="257"/>
      <c r="CB62" s="257"/>
      <c r="CC62" s="257"/>
      <c r="CD62" s="257"/>
      <c r="CE62" s="258"/>
    </row>
    <row r="63" spans="2:83" ht="57.95" customHeight="1" x14ac:dyDescent="0.25">
      <c r="B63" s="250" t="s">
        <v>590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2"/>
      <c r="W63" s="259" t="s">
        <v>180</v>
      </c>
      <c r="X63" s="260"/>
      <c r="Y63" s="260"/>
      <c r="Z63" s="260"/>
      <c r="AA63" s="260"/>
      <c r="AB63" s="260"/>
      <c r="AC63" s="261"/>
      <c r="AD63" s="265" t="s">
        <v>172</v>
      </c>
      <c r="AE63" s="266"/>
      <c r="AF63" s="266"/>
      <c r="AG63" s="266"/>
      <c r="AH63" s="266"/>
      <c r="AI63" s="266"/>
      <c r="AJ63" s="267"/>
      <c r="AK63" s="250" t="s">
        <v>591</v>
      </c>
      <c r="AL63" s="251"/>
      <c r="AM63" s="251"/>
      <c r="AN63" s="251"/>
      <c r="AO63" s="251"/>
      <c r="AP63" s="251"/>
      <c r="AQ63" s="251"/>
      <c r="AR63" s="251"/>
      <c r="AS63" s="251"/>
      <c r="AT63" s="251"/>
      <c r="AU63" s="252"/>
      <c r="AV63" s="250" t="s">
        <v>586</v>
      </c>
      <c r="AW63" s="251"/>
      <c r="AX63" s="251"/>
      <c r="AY63" s="251"/>
      <c r="AZ63" s="251"/>
      <c r="BA63" s="251"/>
      <c r="BB63" s="252"/>
      <c r="BC63" s="250" t="s">
        <v>592</v>
      </c>
      <c r="BD63" s="251"/>
      <c r="BE63" s="251"/>
      <c r="BF63" s="251"/>
      <c r="BG63" s="251"/>
      <c r="BH63" s="251"/>
      <c r="BI63" s="251"/>
      <c r="BJ63" s="251"/>
      <c r="BK63" s="251"/>
      <c r="BL63" s="251"/>
      <c r="BM63" s="252"/>
      <c r="BN63" s="246">
        <v>0.9</v>
      </c>
      <c r="BO63" s="247"/>
      <c r="BP63" s="247"/>
      <c r="BQ63" s="247"/>
      <c r="BR63" s="247"/>
      <c r="BS63" s="248"/>
      <c r="BT63" s="246">
        <v>0.8</v>
      </c>
      <c r="BU63" s="247"/>
      <c r="BV63" s="247"/>
      <c r="BW63" s="247"/>
      <c r="BX63" s="247"/>
      <c r="BY63" s="248"/>
      <c r="BZ63" s="246">
        <v>0.5</v>
      </c>
      <c r="CA63" s="247"/>
      <c r="CB63" s="247"/>
      <c r="CC63" s="247"/>
      <c r="CD63" s="247"/>
      <c r="CE63" s="248"/>
    </row>
    <row r="64" spans="2:83" x14ac:dyDescent="0.25">
      <c r="B64" s="253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5"/>
      <c r="W64" s="262"/>
      <c r="X64" s="263"/>
      <c r="Y64" s="263"/>
      <c r="Z64" s="263"/>
      <c r="AA64" s="263"/>
      <c r="AB64" s="263"/>
      <c r="AC64" s="264"/>
      <c r="AD64" s="268"/>
      <c r="AE64" s="269"/>
      <c r="AF64" s="269"/>
      <c r="AG64" s="269"/>
      <c r="AH64" s="269"/>
      <c r="AI64" s="269"/>
      <c r="AJ64" s="270"/>
      <c r="AK64" s="253"/>
      <c r="AL64" s="254"/>
      <c r="AM64" s="254"/>
      <c r="AN64" s="254"/>
      <c r="AO64" s="254"/>
      <c r="AP64" s="254"/>
      <c r="AQ64" s="254"/>
      <c r="AR64" s="254"/>
      <c r="AS64" s="254"/>
      <c r="AT64" s="254"/>
      <c r="AU64" s="255"/>
      <c r="AV64" s="253"/>
      <c r="AW64" s="254"/>
      <c r="AX64" s="254"/>
      <c r="AY64" s="254"/>
      <c r="AZ64" s="254"/>
      <c r="BA64" s="254"/>
      <c r="BB64" s="255"/>
      <c r="BC64" s="253"/>
      <c r="BD64" s="254"/>
      <c r="BE64" s="254"/>
      <c r="BF64" s="254"/>
      <c r="BG64" s="254"/>
      <c r="BH64" s="254"/>
      <c r="BI64" s="254"/>
      <c r="BJ64" s="254"/>
      <c r="BK64" s="254"/>
      <c r="BL64" s="254"/>
      <c r="BM64" s="255"/>
      <c r="BN64" s="256"/>
      <c r="BO64" s="257"/>
      <c r="BP64" s="257"/>
      <c r="BQ64" s="257"/>
      <c r="BR64" s="257"/>
      <c r="BS64" s="258"/>
      <c r="BT64" s="256"/>
      <c r="BU64" s="257"/>
      <c r="BV64" s="257"/>
      <c r="BW64" s="257"/>
      <c r="BX64" s="257"/>
      <c r="BY64" s="258"/>
      <c r="BZ64" s="256"/>
      <c r="CA64" s="257"/>
      <c r="CB64" s="257"/>
      <c r="CC64" s="257"/>
      <c r="CD64" s="257"/>
      <c r="CE64" s="258"/>
    </row>
    <row r="65" spans="2:83" ht="57.95" customHeight="1" x14ac:dyDescent="0.25">
      <c r="B65" s="250" t="s">
        <v>593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2"/>
      <c r="W65" s="259" t="s">
        <v>180</v>
      </c>
      <c r="X65" s="260"/>
      <c r="Y65" s="260"/>
      <c r="Z65" s="260"/>
      <c r="AA65" s="260"/>
      <c r="AB65" s="260"/>
      <c r="AC65" s="261"/>
      <c r="AD65" s="265" t="s">
        <v>172</v>
      </c>
      <c r="AE65" s="266"/>
      <c r="AF65" s="266"/>
      <c r="AG65" s="266"/>
      <c r="AH65" s="266"/>
      <c r="AI65" s="266"/>
      <c r="AJ65" s="267"/>
      <c r="AK65" s="250" t="s">
        <v>594</v>
      </c>
      <c r="AL65" s="251"/>
      <c r="AM65" s="251"/>
      <c r="AN65" s="251"/>
      <c r="AO65" s="251"/>
      <c r="AP65" s="251"/>
      <c r="AQ65" s="251"/>
      <c r="AR65" s="251"/>
      <c r="AS65" s="251"/>
      <c r="AT65" s="251"/>
      <c r="AU65" s="252"/>
      <c r="AV65" s="250" t="s">
        <v>586</v>
      </c>
      <c r="AW65" s="251"/>
      <c r="AX65" s="251"/>
      <c r="AY65" s="251"/>
      <c r="AZ65" s="251"/>
      <c r="BA65" s="251"/>
      <c r="BB65" s="252"/>
      <c r="BC65" s="250" t="s">
        <v>595</v>
      </c>
      <c r="BD65" s="251"/>
      <c r="BE65" s="251"/>
      <c r="BF65" s="251"/>
      <c r="BG65" s="251"/>
      <c r="BH65" s="251"/>
      <c r="BI65" s="251"/>
      <c r="BJ65" s="251"/>
      <c r="BK65" s="251"/>
      <c r="BL65" s="251"/>
      <c r="BM65" s="252"/>
      <c r="BN65" s="246">
        <v>0.9</v>
      </c>
      <c r="BO65" s="247"/>
      <c r="BP65" s="247"/>
      <c r="BQ65" s="247"/>
      <c r="BR65" s="247"/>
      <c r="BS65" s="248"/>
      <c r="BT65" s="246">
        <v>0.7</v>
      </c>
      <c r="BU65" s="247"/>
      <c r="BV65" s="247"/>
      <c r="BW65" s="247"/>
      <c r="BX65" s="247"/>
      <c r="BY65" s="248"/>
      <c r="BZ65" s="246">
        <v>0.5</v>
      </c>
      <c r="CA65" s="247"/>
      <c r="CB65" s="247"/>
      <c r="CC65" s="247"/>
      <c r="CD65" s="247"/>
      <c r="CE65" s="248"/>
    </row>
    <row r="66" spans="2:83" x14ac:dyDescent="0.25">
      <c r="B66" s="253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5"/>
      <c r="W66" s="262"/>
      <c r="X66" s="263"/>
      <c r="Y66" s="263"/>
      <c r="Z66" s="263"/>
      <c r="AA66" s="263"/>
      <c r="AB66" s="263"/>
      <c r="AC66" s="264"/>
      <c r="AD66" s="268"/>
      <c r="AE66" s="269"/>
      <c r="AF66" s="269"/>
      <c r="AG66" s="269"/>
      <c r="AH66" s="269"/>
      <c r="AI66" s="269"/>
      <c r="AJ66" s="270"/>
      <c r="AK66" s="253"/>
      <c r="AL66" s="254"/>
      <c r="AM66" s="254"/>
      <c r="AN66" s="254"/>
      <c r="AO66" s="254"/>
      <c r="AP66" s="254"/>
      <c r="AQ66" s="254"/>
      <c r="AR66" s="254"/>
      <c r="AS66" s="254"/>
      <c r="AT66" s="254"/>
      <c r="AU66" s="255"/>
      <c r="AV66" s="253"/>
      <c r="AW66" s="254"/>
      <c r="AX66" s="254"/>
      <c r="AY66" s="254"/>
      <c r="AZ66" s="254"/>
      <c r="BA66" s="254"/>
      <c r="BB66" s="255"/>
      <c r="BC66" s="253"/>
      <c r="BD66" s="254"/>
      <c r="BE66" s="254"/>
      <c r="BF66" s="254"/>
      <c r="BG66" s="254"/>
      <c r="BH66" s="254"/>
      <c r="BI66" s="254"/>
      <c r="BJ66" s="254"/>
      <c r="BK66" s="254"/>
      <c r="BL66" s="254"/>
      <c r="BM66" s="255"/>
      <c r="BN66" s="256"/>
      <c r="BO66" s="257"/>
      <c r="BP66" s="257"/>
      <c r="BQ66" s="257"/>
      <c r="BR66" s="257"/>
      <c r="BS66" s="258"/>
      <c r="BT66" s="256"/>
      <c r="BU66" s="257"/>
      <c r="BV66" s="257"/>
      <c r="BW66" s="257"/>
      <c r="BX66" s="257"/>
      <c r="BY66" s="258"/>
      <c r="BZ66" s="256"/>
      <c r="CA66" s="257"/>
      <c r="CB66" s="257"/>
      <c r="CC66" s="257"/>
      <c r="CD66" s="257"/>
      <c r="CE66" s="258"/>
    </row>
    <row r="67" spans="2:83" ht="57.95" customHeight="1" x14ac:dyDescent="0.25">
      <c r="B67" s="250" t="s">
        <v>598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2"/>
      <c r="W67" s="259" t="s">
        <v>180</v>
      </c>
      <c r="X67" s="260"/>
      <c r="Y67" s="260"/>
      <c r="Z67" s="260"/>
      <c r="AA67" s="260"/>
      <c r="AB67" s="260"/>
      <c r="AC67" s="261"/>
      <c r="AD67" s="265" t="s">
        <v>172</v>
      </c>
      <c r="AE67" s="266"/>
      <c r="AF67" s="266"/>
      <c r="AG67" s="266"/>
      <c r="AH67" s="266"/>
      <c r="AI67" s="266"/>
      <c r="AJ67" s="267"/>
      <c r="AK67" s="250" t="s">
        <v>596</v>
      </c>
      <c r="AL67" s="251"/>
      <c r="AM67" s="251"/>
      <c r="AN67" s="251"/>
      <c r="AO67" s="251"/>
      <c r="AP67" s="251"/>
      <c r="AQ67" s="251"/>
      <c r="AR67" s="251"/>
      <c r="AS67" s="251"/>
      <c r="AT67" s="251"/>
      <c r="AU67" s="252"/>
      <c r="AV67" s="250" t="s">
        <v>187</v>
      </c>
      <c r="AW67" s="251"/>
      <c r="AX67" s="251"/>
      <c r="AY67" s="251"/>
      <c r="AZ67" s="251"/>
      <c r="BA67" s="251"/>
      <c r="BB67" s="252"/>
      <c r="BC67" s="250" t="s">
        <v>597</v>
      </c>
      <c r="BD67" s="251"/>
      <c r="BE67" s="251"/>
      <c r="BF67" s="251"/>
      <c r="BG67" s="251"/>
      <c r="BH67" s="251"/>
      <c r="BI67" s="251"/>
      <c r="BJ67" s="251"/>
      <c r="BK67" s="251"/>
      <c r="BL67" s="251"/>
      <c r="BM67" s="252"/>
      <c r="BN67" s="246">
        <v>1</v>
      </c>
      <c r="BO67" s="247"/>
      <c r="BP67" s="247"/>
      <c r="BQ67" s="247"/>
      <c r="BR67" s="247"/>
      <c r="BS67" s="248"/>
      <c r="BT67" s="246">
        <v>0.8</v>
      </c>
      <c r="BU67" s="247"/>
      <c r="BV67" s="247"/>
      <c r="BW67" s="247"/>
      <c r="BX67" s="247"/>
      <c r="BY67" s="248"/>
      <c r="BZ67" s="246">
        <v>0.5</v>
      </c>
      <c r="CA67" s="247"/>
      <c r="CB67" s="247"/>
      <c r="CC67" s="247"/>
      <c r="CD67" s="247"/>
      <c r="CE67" s="248"/>
    </row>
    <row r="68" spans="2:83" x14ac:dyDescent="0.25">
      <c r="B68" s="253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5"/>
      <c r="W68" s="262"/>
      <c r="X68" s="263"/>
      <c r="Y68" s="263"/>
      <c r="Z68" s="263"/>
      <c r="AA68" s="263"/>
      <c r="AB68" s="263"/>
      <c r="AC68" s="264"/>
      <c r="AD68" s="268"/>
      <c r="AE68" s="269"/>
      <c r="AF68" s="269"/>
      <c r="AG68" s="269"/>
      <c r="AH68" s="269"/>
      <c r="AI68" s="269"/>
      <c r="AJ68" s="270"/>
      <c r="AK68" s="253"/>
      <c r="AL68" s="254"/>
      <c r="AM68" s="254"/>
      <c r="AN68" s="254"/>
      <c r="AO68" s="254"/>
      <c r="AP68" s="254"/>
      <c r="AQ68" s="254"/>
      <c r="AR68" s="254"/>
      <c r="AS68" s="254"/>
      <c r="AT68" s="254"/>
      <c r="AU68" s="255"/>
      <c r="AV68" s="253"/>
      <c r="AW68" s="254"/>
      <c r="AX68" s="254"/>
      <c r="AY68" s="254"/>
      <c r="AZ68" s="254"/>
      <c r="BA68" s="254"/>
      <c r="BB68" s="255"/>
      <c r="BC68" s="253"/>
      <c r="BD68" s="254"/>
      <c r="BE68" s="254"/>
      <c r="BF68" s="254"/>
      <c r="BG68" s="254"/>
      <c r="BH68" s="254"/>
      <c r="BI68" s="254"/>
      <c r="BJ68" s="254"/>
      <c r="BK68" s="254"/>
      <c r="BL68" s="254"/>
      <c r="BM68" s="255"/>
      <c r="BN68" s="256"/>
      <c r="BO68" s="257"/>
      <c r="BP68" s="257"/>
      <c r="BQ68" s="257"/>
      <c r="BR68" s="257"/>
      <c r="BS68" s="258"/>
      <c r="BT68" s="256"/>
      <c r="BU68" s="257"/>
      <c r="BV68" s="257"/>
      <c r="BW68" s="257"/>
      <c r="BX68" s="257"/>
      <c r="BY68" s="258"/>
      <c r="BZ68" s="256"/>
      <c r="CA68" s="257"/>
      <c r="CB68" s="257"/>
      <c r="CC68" s="257"/>
      <c r="CD68" s="257"/>
      <c r="CE68" s="258"/>
    </row>
    <row r="69" spans="2:83" ht="57.95" customHeight="1" x14ac:dyDescent="0.25">
      <c r="B69" s="250" t="s">
        <v>599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2"/>
      <c r="W69" s="259" t="s">
        <v>181</v>
      </c>
      <c r="X69" s="260"/>
      <c r="Y69" s="260"/>
      <c r="Z69" s="260"/>
      <c r="AA69" s="260"/>
      <c r="AB69" s="260"/>
      <c r="AC69" s="261"/>
      <c r="AD69" s="265" t="s">
        <v>174</v>
      </c>
      <c r="AE69" s="266"/>
      <c r="AF69" s="266"/>
      <c r="AG69" s="266"/>
      <c r="AH69" s="266"/>
      <c r="AI69" s="266"/>
      <c r="AJ69" s="267"/>
      <c r="AK69" s="250" t="s">
        <v>600</v>
      </c>
      <c r="AL69" s="251"/>
      <c r="AM69" s="251"/>
      <c r="AN69" s="251"/>
      <c r="AO69" s="251"/>
      <c r="AP69" s="251"/>
      <c r="AQ69" s="251"/>
      <c r="AR69" s="251"/>
      <c r="AS69" s="251"/>
      <c r="AT69" s="251"/>
      <c r="AU69" s="252"/>
      <c r="AV69" s="250" t="s">
        <v>187</v>
      </c>
      <c r="AW69" s="251"/>
      <c r="AX69" s="251"/>
      <c r="AY69" s="251"/>
      <c r="AZ69" s="251"/>
      <c r="BA69" s="251"/>
      <c r="BB69" s="252"/>
      <c r="BC69" s="250" t="s">
        <v>601</v>
      </c>
      <c r="BD69" s="251"/>
      <c r="BE69" s="251"/>
      <c r="BF69" s="251"/>
      <c r="BG69" s="251"/>
      <c r="BH69" s="251"/>
      <c r="BI69" s="251"/>
      <c r="BJ69" s="251"/>
      <c r="BK69" s="251"/>
      <c r="BL69" s="251"/>
      <c r="BM69" s="252"/>
      <c r="BN69" s="246">
        <v>1</v>
      </c>
      <c r="BO69" s="247"/>
      <c r="BP69" s="247"/>
      <c r="BQ69" s="247"/>
      <c r="BR69" s="247"/>
      <c r="BS69" s="248"/>
      <c r="BT69" s="246">
        <v>0.8</v>
      </c>
      <c r="BU69" s="247"/>
      <c r="BV69" s="247"/>
      <c r="BW69" s="247"/>
      <c r="BX69" s="247"/>
      <c r="BY69" s="248"/>
      <c r="BZ69" s="246">
        <v>0.5</v>
      </c>
      <c r="CA69" s="247"/>
      <c r="CB69" s="247"/>
      <c r="CC69" s="247"/>
      <c r="CD69" s="247"/>
      <c r="CE69" s="248"/>
    </row>
    <row r="70" spans="2:83" x14ac:dyDescent="0.25">
      <c r="B70" s="253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5"/>
      <c r="W70" s="262"/>
      <c r="X70" s="263"/>
      <c r="Y70" s="263"/>
      <c r="Z70" s="263"/>
      <c r="AA70" s="263"/>
      <c r="AB70" s="263"/>
      <c r="AC70" s="264"/>
      <c r="AD70" s="268"/>
      <c r="AE70" s="269"/>
      <c r="AF70" s="269"/>
      <c r="AG70" s="269"/>
      <c r="AH70" s="269"/>
      <c r="AI70" s="269"/>
      <c r="AJ70" s="270"/>
      <c r="AK70" s="253"/>
      <c r="AL70" s="254"/>
      <c r="AM70" s="254"/>
      <c r="AN70" s="254"/>
      <c r="AO70" s="254"/>
      <c r="AP70" s="254"/>
      <c r="AQ70" s="254"/>
      <c r="AR70" s="254"/>
      <c r="AS70" s="254"/>
      <c r="AT70" s="254"/>
      <c r="AU70" s="255"/>
      <c r="AV70" s="253"/>
      <c r="AW70" s="254"/>
      <c r="AX70" s="254"/>
      <c r="AY70" s="254"/>
      <c r="AZ70" s="254"/>
      <c r="BA70" s="254"/>
      <c r="BB70" s="255"/>
      <c r="BC70" s="253"/>
      <c r="BD70" s="254"/>
      <c r="BE70" s="254"/>
      <c r="BF70" s="254"/>
      <c r="BG70" s="254"/>
      <c r="BH70" s="254"/>
      <c r="BI70" s="254"/>
      <c r="BJ70" s="254"/>
      <c r="BK70" s="254"/>
      <c r="BL70" s="254"/>
      <c r="BM70" s="255"/>
      <c r="BN70" s="256"/>
      <c r="BO70" s="257"/>
      <c r="BP70" s="257"/>
      <c r="BQ70" s="257"/>
      <c r="BR70" s="257"/>
      <c r="BS70" s="258"/>
      <c r="BT70" s="256"/>
      <c r="BU70" s="257"/>
      <c r="BV70" s="257"/>
      <c r="BW70" s="257"/>
      <c r="BX70" s="257"/>
      <c r="BY70" s="258"/>
      <c r="BZ70" s="256"/>
      <c r="CA70" s="257"/>
      <c r="CB70" s="257"/>
      <c r="CC70" s="257"/>
      <c r="CD70" s="257"/>
      <c r="CE70" s="258"/>
    </row>
    <row r="71" spans="2:83" ht="57.95" customHeight="1" x14ac:dyDescent="0.25">
      <c r="B71" s="250" t="s">
        <v>602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2"/>
      <c r="W71" s="259" t="s">
        <v>180</v>
      </c>
      <c r="X71" s="260"/>
      <c r="Y71" s="260"/>
      <c r="Z71" s="260"/>
      <c r="AA71" s="260"/>
      <c r="AB71" s="260"/>
      <c r="AC71" s="261"/>
      <c r="AD71" s="265" t="s">
        <v>172</v>
      </c>
      <c r="AE71" s="266"/>
      <c r="AF71" s="266"/>
      <c r="AG71" s="266"/>
      <c r="AH71" s="266"/>
      <c r="AI71" s="266"/>
      <c r="AJ71" s="267"/>
      <c r="AK71" s="250" t="s">
        <v>603</v>
      </c>
      <c r="AL71" s="251"/>
      <c r="AM71" s="251"/>
      <c r="AN71" s="251"/>
      <c r="AO71" s="251"/>
      <c r="AP71" s="251"/>
      <c r="AQ71" s="251"/>
      <c r="AR71" s="251"/>
      <c r="AS71" s="251"/>
      <c r="AT71" s="251"/>
      <c r="AU71" s="252"/>
      <c r="AV71" s="250" t="s">
        <v>187</v>
      </c>
      <c r="AW71" s="251"/>
      <c r="AX71" s="251"/>
      <c r="AY71" s="251"/>
      <c r="AZ71" s="251"/>
      <c r="BA71" s="251"/>
      <c r="BB71" s="252"/>
      <c r="BC71" s="250" t="s">
        <v>604</v>
      </c>
      <c r="BD71" s="251"/>
      <c r="BE71" s="251"/>
      <c r="BF71" s="251"/>
      <c r="BG71" s="251"/>
      <c r="BH71" s="251"/>
      <c r="BI71" s="251"/>
      <c r="BJ71" s="251"/>
      <c r="BK71" s="251"/>
      <c r="BL71" s="251"/>
      <c r="BM71" s="252"/>
      <c r="BN71" s="246">
        <v>0.8</v>
      </c>
      <c r="BO71" s="247"/>
      <c r="BP71" s="247"/>
      <c r="BQ71" s="247"/>
      <c r="BR71" s="247"/>
      <c r="BS71" s="248"/>
      <c r="BT71" s="246">
        <v>0.5</v>
      </c>
      <c r="BU71" s="247"/>
      <c r="BV71" s="247"/>
      <c r="BW71" s="247"/>
      <c r="BX71" s="247"/>
      <c r="BY71" s="248"/>
      <c r="BZ71" s="246">
        <v>0.2</v>
      </c>
      <c r="CA71" s="247"/>
      <c r="CB71" s="247"/>
      <c r="CC71" s="247"/>
      <c r="CD71" s="247"/>
      <c r="CE71" s="248"/>
    </row>
    <row r="72" spans="2:83" x14ac:dyDescent="0.25">
      <c r="B72" s="253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5"/>
      <c r="W72" s="262"/>
      <c r="X72" s="263"/>
      <c r="Y72" s="263"/>
      <c r="Z72" s="263"/>
      <c r="AA72" s="263"/>
      <c r="AB72" s="263"/>
      <c r="AC72" s="264"/>
      <c r="AD72" s="268"/>
      <c r="AE72" s="269"/>
      <c r="AF72" s="269"/>
      <c r="AG72" s="269"/>
      <c r="AH72" s="269"/>
      <c r="AI72" s="269"/>
      <c r="AJ72" s="270"/>
      <c r="AK72" s="253"/>
      <c r="AL72" s="254"/>
      <c r="AM72" s="254"/>
      <c r="AN72" s="254"/>
      <c r="AO72" s="254"/>
      <c r="AP72" s="254"/>
      <c r="AQ72" s="254"/>
      <c r="AR72" s="254"/>
      <c r="AS72" s="254"/>
      <c r="AT72" s="254"/>
      <c r="AU72" s="255"/>
      <c r="AV72" s="253"/>
      <c r="AW72" s="254"/>
      <c r="AX72" s="254"/>
      <c r="AY72" s="254"/>
      <c r="AZ72" s="254"/>
      <c r="BA72" s="254"/>
      <c r="BB72" s="255"/>
      <c r="BC72" s="253"/>
      <c r="BD72" s="254"/>
      <c r="BE72" s="254"/>
      <c r="BF72" s="254"/>
      <c r="BG72" s="254"/>
      <c r="BH72" s="254"/>
      <c r="BI72" s="254"/>
      <c r="BJ72" s="254"/>
      <c r="BK72" s="254"/>
      <c r="BL72" s="254"/>
      <c r="BM72" s="255"/>
      <c r="BN72" s="256"/>
      <c r="BO72" s="257"/>
      <c r="BP72" s="257"/>
      <c r="BQ72" s="257"/>
      <c r="BR72" s="257"/>
      <c r="BS72" s="258"/>
      <c r="BT72" s="256"/>
      <c r="BU72" s="257"/>
      <c r="BV72" s="257"/>
      <c r="BW72" s="257"/>
      <c r="BX72" s="257"/>
      <c r="BY72" s="258"/>
      <c r="BZ72" s="256"/>
      <c r="CA72" s="257"/>
      <c r="CB72" s="257"/>
      <c r="CC72" s="257"/>
      <c r="CD72" s="257"/>
      <c r="CE72" s="258"/>
    </row>
    <row r="73" spans="2:83" ht="57.95" customHeight="1" x14ac:dyDescent="0.25">
      <c r="B73" s="250" t="s">
        <v>605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2"/>
      <c r="W73" s="259" t="s">
        <v>181</v>
      </c>
      <c r="X73" s="260"/>
      <c r="Y73" s="260"/>
      <c r="Z73" s="260"/>
      <c r="AA73" s="260"/>
      <c r="AB73" s="260"/>
      <c r="AC73" s="261"/>
      <c r="AD73" s="265" t="s">
        <v>174</v>
      </c>
      <c r="AE73" s="266"/>
      <c r="AF73" s="266"/>
      <c r="AG73" s="266"/>
      <c r="AH73" s="266"/>
      <c r="AI73" s="266"/>
      <c r="AJ73" s="267"/>
      <c r="AK73" s="250" t="s">
        <v>606</v>
      </c>
      <c r="AL73" s="251"/>
      <c r="AM73" s="251"/>
      <c r="AN73" s="251"/>
      <c r="AO73" s="251"/>
      <c r="AP73" s="251"/>
      <c r="AQ73" s="251"/>
      <c r="AR73" s="251"/>
      <c r="AS73" s="251"/>
      <c r="AT73" s="251"/>
      <c r="AU73" s="252"/>
      <c r="AV73" s="250" t="s">
        <v>586</v>
      </c>
      <c r="AW73" s="251"/>
      <c r="AX73" s="251"/>
      <c r="AY73" s="251"/>
      <c r="AZ73" s="251"/>
      <c r="BA73" s="251"/>
      <c r="BB73" s="252"/>
      <c r="BC73" s="250" t="s">
        <v>607</v>
      </c>
      <c r="BD73" s="251"/>
      <c r="BE73" s="251"/>
      <c r="BF73" s="251"/>
      <c r="BG73" s="251"/>
      <c r="BH73" s="251"/>
      <c r="BI73" s="251"/>
      <c r="BJ73" s="251"/>
      <c r="BK73" s="251"/>
      <c r="BL73" s="251"/>
      <c r="BM73" s="252"/>
      <c r="BN73" s="277">
        <v>1</v>
      </c>
      <c r="BO73" s="251"/>
      <c r="BP73" s="251"/>
      <c r="BQ73" s="251"/>
      <c r="BR73" s="251"/>
      <c r="BS73" s="252"/>
      <c r="BT73" s="246">
        <v>0.8</v>
      </c>
      <c r="BU73" s="247"/>
      <c r="BV73" s="247"/>
      <c r="BW73" s="247"/>
      <c r="BX73" s="247"/>
      <c r="BY73" s="248"/>
      <c r="BZ73" s="246">
        <v>0.5</v>
      </c>
      <c r="CA73" s="247"/>
      <c r="CB73" s="247"/>
      <c r="CC73" s="247"/>
      <c r="CD73" s="247"/>
      <c r="CE73" s="248"/>
    </row>
    <row r="74" spans="2:83" x14ac:dyDescent="0.25">
      <c r="B74" s="253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5"/>
      <c r="W74" s="262"/>
      <c r="X74" s="263"/>
      <c r="Y74" s="263"/>
      <c r="Z74" s="263"/>
      <c r="AA74" s="263"/>
      <c r="AB74" s="263"/>
      <c r="AC74" s="264"/>
      <c r="AD74" s="268"/>
      <c r="AE74" s="269"/>
      <c r="AF74" s="269"/>
      <c r="AG74" s="269"/>
      <c r="AH74" s="269"/>
      <c r="AI74" s="269"/>
      <c r="AJ74" s="270"/>
      <c r="AK74" s="253"/>
      <c r="AL74" s="254"/>
      <c r="AM74" s="254"/>
      <c r="AN74" s="254"/>
      <c r="AO74" s="254"/>
      <c r="AP74" s="254"/>
      <c r="AQ74" s="254"/>
      <c r="AR74" s="254"/>
      <c r="AS74" s="254"/>
      <c r="AT74" s="254"/>
      <c r="AU74" s="255"/>
      <c r="AV74" s="253"/>
      <c r="AW74" s="254"/>
      <c r="AX74" s="254"/>
      <c r="AY74" s="254"/>
      <c r="AZ74" s="254"/>
      <c r="BA74" s="254"/>
      <c r="BB74" s="255"/>
      <c r="BC74" s="253"/>
      <c r="BD74" s="254"/>
      <c r="BE74" s="254"/>
      <c r="BF74" s="254"/>
      <c r="BG74" s="254"/>
      <c r="BH74" s="254"/>
      <c r="BI74" s="254"/>
      <c r="BJ74" s="254"/>
      <c r="BK74" s="254"/>
      <c r="BL74" s="254"/>
      <c r="BM74" s="255"/>
      <c r="BN74" s="253"/>
      <c r="BO74" s="254"/>
      <c r="BP74" s="254"/>
      <c r="BQ74" s="254"/>
      <c r="BR74" s="254"/>
      <c r="BS74" s="255"/>
      <c r="BT74" s="256"/>
      <c r="BU74" s="257"/>
      <c r="BV74" s="257"/>
      <c r="BW74" s="257"/>
      <c r="BX74" s="257"/>
      <c r="BY74" s="258"/>
      <c r="BZ74" s="256"/>
      <c r="CA74" s="257"/>
      <c r="CB74" s="257"/>
      <c r="CC74" s="257"/>
      <c r="CD74" s="257"/>
      <c r="CE74" s="258"/>
    </row>
    <row r="75" spans="2:83" ht="57.95" customHeight="1" x14ac:dyDescent="0.25">
      <c r="B75" s="250" t="s">
        <v>608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2"/>
      <c r="W75" s="259" t="s">
        <v>182</v>
      </c>
      <c r="X75" s="260"/>
      <c r="Y75" s="260"/>
      <c r="Z75" s="260"/>
      <c r="AA75" s="260"/>
      <c r="AB75" s="260"/>
      <c r="AC75" s="261"/>
      <c r="AD75" s="265" t="s">
        <v>174</v>
      </c>
      <c r="AE75" s="266"/>
      <c r="AF75" s="266"/>
      <c r="AG75" s="266"/>
      <c r="AH75" s="266"/>
      <c r="AI75" s="266"/>
      <c r="AJ75" s="267"/>
      <c r="AK75" s="250" t="s">
        <v>609</v>
      </c>
      <c r="AL75" s="251"/>
      <c r="AM75" s="251"/>
      <c r="AN75" s="251"/>
      <c r="AO75" s="251"/>
      <c r="AP75" s="251"/>
      <c r="AQ75" s="251"/>
      <c r="AR75" s="251"/>
      <c r="AS75" s="251"/>
      <c r="AT75" s="251"/>
      <c r="AU75" s="252"/>
      <c r="AV75" s="250" t="s">
        <v>586</v>
      </c>
      <c r="AW75" s="251"/>
      <c r="AX75" s="251"/>
      <c r="AY75" s="251"/>
      <c r="AZ75" s="251"/>
      <c r="BA75" s="251"/>
      <c r="BB75" s="252"/>
      <c r="BC75" s="250" t="s">
        <v>610</v>
      </c>
      <c r="BD75" s="251"/>
      <c r="BE75" s="251"/>
      <c r="BF75" s="251"/>
      <c r="BG75" s="251"/>
      <c r="BH75" s="251"/>
      <c r="BI75" s="251"/>
      <c r="BJ75" s="251"/>
      <c r="BK75" s="251"/>
      <c r="BL75" s="251"/>
      <c r="BM75" s="252"/>
      <c r="BN75" s="277">
        <v>1</v>
      </c>
      <c r="BO75" s="251"/>
      <c r="BP75" s="251"/>
      <c r="BQ75" s="251"/>
      <c r="BR75" s="251"/>
      <c r="BS75" s="252"/>
      <c r="BT75" s="246">
        <v>0.8</v>
      </c>
      <c r="BU75" s="247"/>
      <c r="BV75" s="247"/>
      <c r="BW75" s="247"/>
      <c r="BX75" s="247"/>
      <c r="BY75" s="248"/>
      <c r="BZ75" s="246">
        <v>0.5</v>
      </c>
      <c r="CA75" s="247"/>
      <c r="CB75" s="247"/>
      <c r="CC75" s="247"/>
      <c r="CD75" s="247"/>
      <c r="CE75" s="248"/>
    </row>
    <row r="76" spans="2:83" x14ac:dyDescent="0.25">
      <c r="B76" s="253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5"/>
      <c r="W76" s="262"/>
      <c r="X76" s="263"/>
      <c r="Y76" s="263"/>
      <c r="Z76" s="263"/>
      <c r="AA76" s="263"/>
      <c r="AB76" s="263"/>
      <c r="AC76" s="264"/>
      <c r="AD76" s="268"/>
      <c r="AE76" s="269"/>
      <c r="AF76" s="269"/>
      <c r="AG76" s="269"/>
      <c r="AH76" s="269"/>
      <c r="AI76" s="269"/>
      <c r="AJ76" s="270"/>
      <c r="AK76" s="253"/>
      <c r="AL76" s="254"/>
      <c r="AM76" s="254"/>
      <c r="AN76" s="254"/>
      <c r="AO76" s="254"/>
      <c r="AP76" s="254"/>
      <c r="AQ76" s="254"/>
      <c r="AR76" s="254"/>
      <c r="AS76" s="254"/>
      <c r="AT76" s="254"/>
      <c r="AU76" s="255"/>
      <c r="AV76" s="253"/>
      <c r="AW76" s="254"/>
      <c r="AX76" s="254"/>
      <c r="AY76" s="254"/>
      <c r="AZ76" s="254"/>
      <c r="BA76" s="254"/>
      <c r="BB76" s="255"/>
      <c r="BC76" s="253"/>
      <c r="BD76" s="254"/>
      <c r="BE76" s="254"/>
      <c r="BF76" s="254"/>
      <c r="BG76" s="254"/>
      <c r="BH76" s="254"/>
      <c r="BI76" s="254"/>
      <c r="BJ76" s="254"/>
      <c r="BK76" s="254"/>
      <c r="BL76" s="254"/>
      <c r="BM76" s="255"/>
      <c r="BN76" s="253"/>
      <c r="BO76" s="254"/>
      <c r="BP76" s="254"/>
      <c r="BQ76" s="254"/>
      <c r="BR76" s="254"/>
      <c r="BS76" s="255"/>
      <c r="BT76" s="256"/>
      <c r="BU76" s="257"/>
      <c r="BV76" s="257"/>
      <c r="BW76" s="257"/>
      <c r="BX76" s="257"/>
      <c r="BY76" s="258"/>
      <c r="BZ76" s="256"/>
      <c r="CA76" s="257"/>
      <c r="CB76" s="257"/>
      <c r="CC76" s="257"/>
      <c r="CD76" s="257"/>
      <c r="CE76" s="258"/>
    </row>
    <row r="77" spans="2:83" ht="57.95" customHeight="1" x14ac:dyDescent="0.25">
      <c r="B77" s="250" t="s">
        <v>688</v>
      </c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2"/>
      <c r="W77" s="259" t="s">
        <v>180</v>
      </c>
      <c r="X77" s="260"/>
      <c r="Y77" s="260"/>
      <c r="Z77" s="260"/>
      <c r="AA77" s="260"/>
      <c r="AB77" s="260"/>
      <c r="AC77" s="261"/>
      <c r="AD77" s="265" t="s">
        <v>174</v>
      </c>
      <c r="AE77" s="266"/>
      <c r="AF77" s="266"/>
      <c r="AG77" s="266"/>
      <c r="AH77" s="266"/>
      <c r="AI77" s="266"/>
      <c r="AJ77" s="267"/>
      <c r="AK77" s="250" t="s">
        <v>611</v>
      </c>
      <c r="AL77" s="251"/>
      <c r="AM77" s="251"/>
      <c r="AN77" s="251"/>
      <c r="AO77" s="251"/>
      <c r="AP77" s="251"/>
      <c r="AQ77" s="251"/>
      <c r="AR77" s="251"/>
      <c r="AS77" s="251"/>
      <c r="AT77" s="251"/>
      <c r="AU77" s="252"/>
      <c r="AV77" s="250" t="s">
        <v>135</v>
      </c>
      <c r="AW77" s="251"/>
      <c r="AX77" s="251"/>
      <c r="AY77" s="251"/>
      <c r="AZ77" s="251"/>
      <c r="BA77" s="251"/>
      <c r="BB77" s="252"/>
      <c r="BC77" s="250" t="s">
        <v>612</v>
      </c>
      <c r="BD77" s="251"/>
      <c r="BE77" s="251"/>
      <c r="BF77" s="251"/>
      <c r="BG77" s="251"/>
      <c r="BH77" s="251"/>
      <c r="BI77" s="251"/>
      <c r="BJ77" s="251"/>
      <c r="BK77" s="251"/>
      <c r="BL77" s="251"/>
      <c r="BM77" s="252"/>
      <c r="BN77" s="277">
        <v>1</v>
      </c>
      <c r="BO77" s="251"/>
      <c r="BP77" s="251"/>
      <c r="BQ77" s="251"/>
      <c r="BR77" s="251"/>
      <c r="BS77" s="252"/>
      <c r="BT77" s="277">
        <v>0.8</v>
      </c>
      <c r="BU77" s="251"/>
      <c r="BV77" s="251"/>
      <c r="BW77" s="251"/>
      <c r="BX77" s="251"/>
      <c r="BY77" s="252"/>
      <c r="BZ77" s="277">
        <v>0.5</v>
      </c>
      <c r="CA77" s="251"/>
      <c r="CB77" s="251"/>
      <c r="CC77" s="251"/>
      <c r="CD77" s="251"/>
      <c r="CE77" s="252"/>
    </row>
    <row r="78" spans="2:83" x14ac:dyDescent="0.25">
      <c r="B78" s="253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5"/>
      <c r="W78" s="262"/>
      <c r="X78" s="263"/>
      <c r="Y78" s="263"/>
      <c r="Z78" s="263"/>
      <c r="AA78" s="263"/>
      <c r="AB78" s="263"/>
      <c r="AC78" s="264"/>
      <c r="AD78" s="268"/>
      <c r="AE78" s="269"/>
      <c r="AF78" s="269"/>
      <c r="AG78" s="269"/>
      <c r="AH78" s="269"/>
      <c r="AI78" s="269"/>
      <c r="AJ78" s="270"/>
      <c r="AK78" s="253"/>
      <c r="AL78" s="254"/>
      <c r="AM78" s="254"/>
      <c r="AN78" s="254"/>
      <c r="AO78" s="254"/>
      <c r="AP78" s="254"/>
      <c r="AQ78" s="254"/>
      <c r="AR78" s="254"/>
      <c r="AS78" s="254"/>
      <c r="AT78" s="254"/>
      <c r="AU78" s="255"/>
      <c r="AV78" s="253"/>
      <c r="AW78" s="254"/>
      <c r="AX78" s="254"/>
      <c r="AY78" s="254"/>
      <c r="AZ78" s="254"/>
      <c r="BA78" s="254"/>
      <c r="BB78" s="255"/>
      <c r="BC78" s="253"/>
      <c r="BD78" s="254"/>
      <c r="BE78" s="254"/>
      <c r="BF78" s="254"/>
      <c r="BG78" s="254"/>
      <c r="BH78" s="254"/>
      <c r="BI78" s="254"/>
      <c r="BJ78" s="254"/>
      <c r="BK78" s="254"/>
      <c r="BL78" s="254"/>
      <c r="BM78" s="255"/>
      <c r="BN78" s="253"/>
      <c r="BO78" s="254"/>
      <c r="BP78" s="254"/>
      <c r="BQ78" s="254"/>
      <c r="BR78" s="254"/>
      <c r="BS78" s="255"/>
      <c r="BT78" s="253"/>
      <c r="BU78" s="254"/>
      <c r="BV78" s="254"/>
      <c r="BW78" s="254"/>
      <c r="BX78" s="254"/>
      <c r="BY78" s="255"/>
      <c r="BZ78" s="253"/>
      <c r="CA78" s="254"/>
      <c r="CB78" s="254"/>
      <c r="CC78" s="254"/>
      <c r="CD78" s="254"/>
      <c r="CE78" s="255"/>
    </row>
    <row r="79" spans="2:83" ht="57.95" customHeight="1" x14ac:dyDescent="0.25">
      <c r="B79" s="250" t="s">
        <v>689</v>
      </c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2"/>
      <c r="W79" s="259" t="s">
        <v>181</v>
      </c>
      <c r="X79" s="260"/>
      <c r="Y79" s="260"/>
      <c r="Z79" s="260"/>
      <c r="AA79" s="260"/>
      <c r="AB79" s="260"/>
      <c r="AC79" s="261"/>
      <c r="AD79" s="265" t="s">
        <v>173</v>
      </c>
      <c r="AE79" s="266"/>
      <c r="AF79" s="266"/>
      <c r="AG79" s="266"/>
      <c r="AH79" s="266"/>
      <c r="AI79" s="266"/>
      <c r="AJ79" s="267"/>
      <c r="AK79" s="250" t="s">
        <v>613</v>
      </c>
      <c r="AL79" s="251"/>
      <c r="AM79" s="251"/>
      <c r="AN79" s="251"/>
      <c r="AO79" s="251"/>
      <c r="AP79" s="251"/>
      <c r="AQ79" s="251"/>
      <c r="AR79" s="251"/>
      <c r="AS79" s="251"/>
      <c r="AT79" s="251"/>
      <c r="AU79" s="252"/>
      <c r="AV79" s="250" t="s">
        <v>135</v>
      </c>
      <c r="AW79" s="251"/>
      <c r="AX79" s="251"/>
      <c r="AY79" s="251"/>
      <c r="AZ79" s="251"/>
      <c r="BA79" s="251"/>
      <c r="BB79" s="252"/>
      <c r="BC79" s="250" t="s">
        <v>614</v>
      </c>
      <c r="BD79" s="251"/>
      <c r="BE79" s="251"/>
      <c r="BF79" s="251"/>
      <c r="BG79" s="251"/>
      <c r="BH79" s="251"/>
      <c r="BI79" s="251"/>
      <c r="BJ79" s="251"/>
      <c r="BK79" s="251"/>
      <c r="BL79" s="251"/>
      <c r="BM79" s="252"/>
      <c r="BN79" s="277">
        <v>1</v>
      </c>
      <c r="BO79" s="251"/>
      <c r="BP79" s="251"/>
      <c r="BQ79" s="251"/>
      <c r="BR79" s="251"/>
      <c r="BS79" s="252"/>
      <c r="BT79" s="277">
        <v>0.8</v>
      </c>
      <c r="BU79" s="251"/>
      <c r="BV79" s="251"/>
      <c r="BW79" s="251"/>
      <c r="BX79" s="251"/>
      <c r="BY79" s="252"/>
      <c r="BZ79" s="277">
        <v>0.5</v>
      </c>
      <c r="CA79" s="251"/>
      <c r="CB79" s="251"/>
      <c r="CC79" s="251"/>
      <c r="CD79" s="251"/>
      <c r="CE79" s="252"/>
    </row>
    <row r="80" spans="2:83" x14ac:dyDescent="0.25">
      <c r="B80" s="253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5"/>
      <c r="W80" s="262"/>
      <c r="X80" s="263"/>
      <c r="Y80" s="263"/>
      <c r="Z80" s="263"/>
      <c r="AA80" s="263"/>
      <c r="AB80" s="263"/>
      <c r="AC80" s="264"/>
      <c r="AD80" s="268"/>
      <c r="AE80" s="269"/>
      <c r="AF80" s="269"/>
      <c r="AG80" s="269"/>
      <c r="AH80" s="269"/>
      <c r="AI80" s="269"/>
      <c r="AJ80" s="270"/>
      <c r="AK80" s="253"/>
      <c r="AL80" s="254"/>
      <c r="AM80" s="254"/>
      <c r="AN80" s="254"/>
      <c r="AO80" s="254"/>
      <c r="AP80" s="254"/>
      <c r="AQ80" s="254"/>
      <c r="AR80" s="254"/>
      <c r="AS80" s="254"/>
      <c r="AT80" s="254"/>
      <c r="AU80" s="255"/>
      <c r="AV80" s="253"/>
      <c r="AW80" s="254"/>
      <c r="AX80" s="254"/>
      <c r="AY80" s="254"/>
      <c r="AZ80" s="254"/>
      <c r="BA80" s="254"/>
      <c r="BB80" s="255"/>
      <c r="BC80" s="253"/>
      <c r="BD80" s="254"/>
      <c r="BE80" s="254"/>
      <c r="BF80" s="254"/>
      <c r="BG80" s="254"/>
      <c r="BH80" s="254"/>
      <c r="BI80" s="254"/>
      <c r="BJ80" s="254"/>
      <c r="BK80" s="254"/>
      <c r="BL80" s="254"/>
      <c r="BM80" s="255"/>
      <c r="BN80" s="253"/>
      <c r="BO80" s="254"/>
      <c r="BP80" s="254"/>
      <c r="BQ80" s="254"/>
      <c r="BR80" s="254"/>
      <c r="BS80" s="255"/>
      <c r="BT80" s="253"/>
      <c r="BU80" s="254"/>
      <c r="BV80" s="254"/>
      <c r="BW80" s="254"/>
      <c r="BX80" s="254"/>
      <c r="BY80" s="255"/>
      <c r="BZ80" s="253"/>
      <c r="CA80" s="254"/>
      <c r="CB80" s="254"/>
      <c r="CC80" s="254"/>
      <c r="CD80" s="254"/>
      <c r="CE80" s="255"/>
    </row>
    <row r="81" spans="2:83" ht="57.95" customHeight="1" x14ac:dyDescent="0.25">
      <c r="B81" s="250" t="s">
        <v>690</v>
      </c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2"/>
      <c r="W81" s="259" t="s">
        <v>150</v>
      </c>
      <c r="X81" s="260"/>
      <c r="Y81" s="260"/>
      <c r="Z81" s="260"/>
      <c r="AA81" s="260"/>
      <c r="AB81" s="260"/>
      <c r="AC81" s="261"/>
      <c r="AD81" s="265" t="s">
        <v>174</v>
      </c>
      <c r="AE81" s="266"/>
      <c r="AF81" s="266"/>
      <c r="AG81" s="266"/>
      <c r="AH81" s="266"/>
      <c r="AI81" s="266"/>
      <c r="AJ81" s="267"/>
      <c r="AK81" s="250" t="s">
        <v>615</v>
      </c>
      <c r="AL81" s="251"/>
      <c r="AM81" s="251"/>
      <c r="AN81" s="251"/>
      <c r="AO81" s="251"/>
      <c r="AP81" s="251"/>
      <c r="AQ81" s="251"/>
      <c r="AR81" s="251"/>
      <c r="AS81" s="251"/>
      <c r="AT81" s="251"/>
      <c r="AU81" s="252"/>
      <c r="AV81" s="250" t="s">
        <v>135</v>
      </c>
      <c r="AW81" s="251"/>
      <c r="AX81" s="251"/>
      <c r="AY81" s="251"/>
      <c r="AZ81" s="251"/>
      <c r="BA81" s="251"/>
      <c r="BB81" s="252"/>
      <c r="BC81" s="250" t="s">
        <v>616</v>
      </c>
      <c r="BD81" s="251"/>
      <c r="BE81" s="251"/>
      <c r="BF81" s="251"/>
      <c r="BG81" s="251"/>
      <c r="BH81" s="251"/>
      <c r="BI81" s="251"/>
      <c r="BJ81" s="251"/>
      <c r="BK81" s="251"/>
      <c r="BL81" s="251"/>
      <c r="BM81" s="252"/>
      <c r="BN81" s="277">
        <v>1</v>
      </c>
      <c r="BO81" s="251"/>
      <c r="BP81" s="251"/>
      <c r="BQ81" s="251"/>
      <c r="BR81" s="251"/>
      <c r="BS81" s="252"/>
      <c r="BT81" s="277">
        <v>0.6</v>
      </c>
      <c r="BU81" s="251"/>
      <c r="BV81" s="251"/>
      <c r="BW81" s="251"/>
      <c r="BX81" s="251"/>
      <c r="BY81" s="252"/>
      <c r="BZ81" s="277">
        <v>0.5</v>
      </c>
      <c r="CA81" s="251"/>
      <c r="CB81" s="251"/>
      <c r="CC81" s="251"/>
      <c r="CD81" s="251"/>
      <c r="CE81" s="252"/>
    </row>
    <row r="82" spans="2:83" x14ac:dyDescent="0.25">
      <c r="B82" s="253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5"/>
      <c r="W82" s="262"/>
      <c r="X82" s="263"/>
      <c r="Y82" s="263"/>
      <c r="Z82" s="263"/>
      <c r="AA82" s="263"/>
      <c r="AB82" s="263"/>
      <c r="AC82" s="264"/>
      <c r="AD82" s="268"/>
      <c r="AE82" s="269"/>
      <c r="AF82" s="269"/>
      <c r="AG82" s="269"/>
      <c r="AH82" s="269"/>
      <c r="AI82" s="269"/>
      <c r="AJ82" s="270"/>
      <c r="AK82" s="253"/>
      <c r="AL82" s="254"/>
      <c r="AM82" s="254"/>
      <c r="AN82" s="254"/>
      <c r="AO82" s="254"/>
      <c r="AP82" s="254"/>
      <c r="AQ82" s="254"/>
      <c r="AR82" s="254"/>
      <c r="AS82" s="254"/>
      <c r="AT82" s="254"/>
      <c r="AU82" s="255"/>
      <c r="AV82" s="253"/>
      <c r="AW82" s="254"/>
      <c r="AX82" s="254"/>
      <c r="AY82" s="254"/>
      <c r="AZ82" s="254"/>
      <c r="BA82" s="254"/>
      <c r="BB82" s="255"/>
      <c r="BC82" s="253"/>
      <c r="BD82" s="254"/>
      <c r="BE82" s="254"/>
      <c r="BF82" s="254"/>
      <c r="BG82" s="254"/>
      <c r="BH82" s="254"/>
      <c r="BI82" s="254"/>
      <c r="BJ82" s="254"/>
      <c r="BK82" s="254"/>
      <c r="BL82" s="254"/>
      <c r="BM82" s="255"/>
      <c r="BN82" s="253"/>
      <c r="BO82" s="254"/>
      <c r="BP82" s="254"/>
      <c r="BQ82" s="254"/>
      <c r="BR82" s="254"/>
      <c r="BS82" s="255"/>
      <c r="BT82" s="253"/>
      <c r="BU82" s="254"/>
      <c r="BV82" s="254"/>
      <c r="BW82" s="254"/>
      <c r="BX82" s="254"/>
      <c r="BY82" s="255"/>
      <c r="BZ82" s="253"/>
      <c r="CA82" s="254"/>
      <c r="CB82" s="254"/>
      <c r="CC82" s="254"/>
      <c r="CD82" s="254"/>
      <c r="CE82" s="255"/>
    </row>
    <row r="83" spans="2:83" ht="57.95" customHeight="1" x14ac:dyDescent="0.25">
      <c r="B83" s="250" t="s">
        <v>617</v>
      </c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2"/>
      <c r="W83" s="259" t="s">
        <v>150</v>
      </c>
      <c r="X83" s="260"/>
      <c r="Y83" s="260"/>
      <c r="Z83" s="260"/>
      <c r="AA83" s="260"/>
      <c r="AB83" s="260"/>
      <c r="AC83" s="261"/>
      <c r="AD83" s="265" t="s">
        <v>174</v>
      </c>
      <c r="AE83" s="266"/>
      <c r="AF83" s="266"/>
      <c r="AG83" s="266"/>
      <c r="AH83" s="266"/>
      <c r="AI83" s="266"/>
      <c r="AJ83" s="267"/>
      <c r="AK83" s="250" t="s">
        <v>618</v>
      </c>
      <c r="AL83" s="251"/>
      <c r="AM83" s="251"/>
      <c r="AN83" s="251"/>
      <c r="AO83" s="251"/>
      <c r="AP83" s="251"/>
      <c r="AQ83" s="251"/>
      <c r="AR83" s="251"/>
      <c r="AS83" s="251"/>
      <c r="AT83" s="251"/>
      <c r="AU83" s="252"/>
      <c r="AV83" s="250" t="s">
        <v>135</v>
      </c>
      <c r="AW83" s="251"/>
      <c r="AX83" s="251"/>
      <c r="AY83" s="251"/>
      <c r="AZ83" s="251"/>
      <c r="BA83" s="251"/>
      <c r="BB83" s="252"/>
      <c r="BC83" s="250" t="s">
        <v>619</v>
      </c>
      <c r="BD83" s="251"/>
      <c r="BE83" s="251"/>
      <c r="BF83" s="251"/>
      <c r="BG83" s="251"/>
      <c r="BH83" s="251"/>
      <c r="BI83" s="251"/>
      <c r="BJ83" s="251"/>
      <c r="BK83" s="251"/>
      <c r="BL83" s="251"/>
      <c r="BM83" s="252"/>
      <c r="BN83" s="277">
        <v>0.7</v>
      </c>
      <c r="BO83" s="251"/>
      <c r="BP83" s="251"/>
      <c r="BQ83" s="251"/>
      <c r="BR83" s="251"/>
      <c r="BS83" s="252"/>
      <c r="BT83" s="277">
        <v>0.6</v>
      </c>
      <c r="BU83" s="251"/>
      <c r="BV83" s="251"/>
      <c r="BW83" s="251"/>
      <c r="BX83" s="251"/>
      <c r="BY83" s="252"/>
      <c r="BZ83" s="277">
        <v>0.5</v>
      </c>
      <c r="CA83" s="251"/>
      <c r="CB83" s="251"/>
      <c r="CC83" s="251"/>
      <c r="CD83" s="251"/>
      <c r="CE83" s="252"/>
    </row>
    <row r="84" spans="2:83" ht="36.6" customHeight="1" x14ac:dyDescent="0.25">
      <c r="B84" s="253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5"/>
      <c r="W84" s="262"/>
      <c r="X84" s="263"/>
      <c r="Y84" s="263"/>
      <c r="Z84" s="263"/>
      <c r="AA84" s="263"/>
      <c r="AB84" s="263"/>
      <c r="AC84" s="264"/>
      <c r="AD84" s="268"/>
      <c r="AE84" s="269"/>
      <c r="AF84" s="269"/>
      <c r="AG84" s="269"/>
      <c r="AH84" s="269"/>
      <c r="AI84" s="269"/>
      <c r="AJ84" s="270"/>
      <c r="AK84" s="253"/>
      <c r="AL84" s="254"/>
      <c r="AM84" s="254"/>
      <c r="AN84" s="254"/>
      <c r="AO84" s="254"/>
      <c r="AP84" s="254"/>
      <c r="AQ84" s="254"/>
      <c r="AR84" s="254"/>
      <c r="AS84" s="254"/>
      <c r="AT84" s="254"/>
      <c r="AU84" s="255"/>
      <c r="AV84" s="253"/>
      <c r="AW84" s="254"/>
      <c r="AX84" s="254"/>
      <c r="AY84" s="254"/>
      <c r="AZ84" s="254"/>
      <c r="BA84" s="254"/>
      <c r="BB84" s="255"/>
      <c r="BC84" s="253"/>
      <c r="BD84" s="254"/>
      <c r="BE84" s="254"/>
      <c r="BF84" s="254"/>
      <c r="BG84" s="254"/>
      <c r="BH84" s="254"/>
      <c r="BI84" s="254"/>
      <c r="BJ84" s="254"/>
      <c r="BK84" s="254"/>
      <c r="BL84" s="254"/>
      <c r="BM84" s="255"/>
      <c r="BN84" s="253"/>
      <c r="BO84" s="254"/>
      <c r="BP84" s="254"/>
      <c r="BQ84" s="254"/>
      <c r="BR84" s="254"/>
      <c r="BS84" s="255"/>
      <c r="BT84" s="253"/>
      <c r="BU84" s="254"/>
      <c r="BV84" s="254"/>
      <c r="BW84" s="254"/>
      <c r="BX84" s="254"/>
      <c r="BY84" s="255"/>
      <c r="BZ84" s="253"/>
      <c r="CA84" s="254"/>
      <c r="CB84" s="254"/>
      <c r="CC84" s="254"/>
      <c r="CD84" s="254"/>
      <c r="CE84" s="255"/>
    </row>
    <row r="85" spans="2:83" ht="57.95" customHeight="1" x14ac:dyDescent="0.25">
      <c r="B85" s="250" t="s">
        <v>623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2"/>
      <c r="W85" s="259" t="s">
        <v>180</v>
      </c>
      <c r="X85" s="260"/>
      <c r="Y85" s="260"/>
      <c r="Z85" s="260"/>
      <c r="AA85" s="260"/>
      <c r="AB85" s="260"/>
      <c r="AC85" s="261"/>
      <c r="AD85" s="265" t="s">
        <v>172</v>
      </c>
      <c r="AE85" s="266"/>
      <c r="AF85" s="266"/>
      <c r="AG85" s="266"/>
      <c r="AH85" s="266"/>
      <c r="AI85" s="266"/>
      <c r="AJ85" s="267"/>
      <c r="AK85" s="250" t="s">
        <v>620</v>
      </c>
      <c r="AL85" s="251"/>
      <c r="AM85" s="251"/>
      <c r="AN85" s="251"/>
      <c r="AO85" s="251"/>
      <c r="AP85" s="251"/>
      <c r="AQ85" s="251"/>
      <c r="AR85" s="251"/>
      <c r="AS85" s="251"/>
      <c r="AT85" s="251"/>
      <c r="AU85" s="252"/>
      <c r="AV85" s="250" t="s">
        <v>187</v>
      </c>
      <c r="AW85" s="251"/>
      <c r="AX85" s="251"/>
      <c r="AY85" s="251"/>
      <c r="AZ85" s="251"/>
      <c r="BA85" s="251"/>
      <c r="BB85" s="252"/>
      <c r="BC85" s="277" t="s">
        <v>624</v>
      </c>
      <c r="BD85" s="251"/>
      <c r="BE85" s="251"/>
      <c r="BF85" s="251"/>
      <c r="BG85" s="251"/>
      <c r="BH85" s="251"/>
      <c r="BI85" s="251"/>
      <c r="BJ85" s="251"/>
      <c r="BK85" s="251"/>
      <c r="BL85" s="251"/>
      <c r="BM85" s="252"/>
      <c r="BN85" s="277">
        <v>1</v>
      </c>
      <c r="BO85" s="251"/>
      <c r="BP85" s="251"/>
      <c r="BQ85" s="251"/>
      <c r="BR85" s="251"/>
      <c r="BS85" s="252"/>
      <c r="BT85" s="277">
        <v>0.7</v>
      </c>
      <c r="BU85" s="251"/>
      <c r="BV85" s="251"/>
      <c r="BW85" s="251"/>
      <c r="BX85" s="251"/>
      <c r="BY85" s="252"/>
      <c r="BZ85" s="277">
        <v>0.5</v>
      </c>
      <c r="CA85" s="251"/>
      <c r="CB85" s="251"/>
      <c r="CC85" s="251"/>
      <c r="CD85" s="251"/>
      <c r="CE85" s="252"/>
    </row>
    <row r="86" spans="2:83" x14ac:dyDescent="0.25">
      <c r="B86" s="253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5"/>
      <c r="W86" s="262"/>
      <c r="X86" s="263"/>
      <c r="Y86" s="263"/>
      <c r="Z86" s="263"/>
      <c r="AA86" s="263"/>
      <c r="AB86" s="263"/>
      <c r="AC86" s="264"/>
      <c r="AD86" s="268"/>
      <c r="AE86" s="269"/>
      <c r="AF86" s="269"/>
      <c r="AG86" s="269"/>
      <c r="AH86" s="269"/>
      <c r="AI86" s="269"/>
      <c r="AJ86" s="270"/>
      <c r="AK86" s="253"/>
      <c r="AL86" s="254"/>
      <c r="AM86" s="254"/>
      <c r="AN86" s="254"/>
      <c r="AO86" s="254"/>
      <c r="AP86" s="254"/>
      <c r="AQ86" s="254"/>
      <c r="AR86" s="254"/>
      <c r="AS86" s="254"/>
      <c r="AT86" s="254"/>
      <c r="AU86" s="255"/>
      <c r="AV86" s="253"/>
      <c r="AW86" s="254"/>
      <c r="AX86" s="254"/>
      <c r="AY86" s="254"/>
      <c r="AZ86" s="254"/>
      <c r="BA86" s="254"/>
      <c r="BB86" s="255"/>
      <c r="BC86" s="253"/>
      <c r="BD86" s="254"/>
      <c r="BE86" s="254"/>
      <c r="BF86" s="254"/>
      <c r="BG86" s="254"/>
      <c r="BH86" s="254"/>
      <c r="BI86" s="254"/>
      <c r="BJ86" s="254"/>
      <c r="BK86" s="254"/>
      <c r="BL86" s="254"/>
      <c r="BM86" s="255"/>
      <c r="BN86" s="253"/>
      <c r="BO86" s="254"/>
      <c r="BP86" s="254"/>
      <c r="BQ86" s="254"/>
      <c r="BR86" s="254"/>
      <c r="BS86" s="255"/>
      <c r="BT86" s="253"/>
      <c r="BU86" s="254"/>
      <c r="BV86" s="254"/>
      <c r="BW86" s="254"/>
      <c r="BX86" s="254"/>
      <c r="BY86" s="255"/>
      <c r="BZ86" s="253"/>
      <c r="CA86" s="254"/>
      <c r="CB86" s="254"/>
      <c r="CC86" s="254"/>
      <c r="CD86" s="254"/>
      <c r="CE86" s="255"/>
    </row>
    <row r="87" spans="2:83" ht="57.95" customHeight="1" x14ac:dyDescent="0.25">
      <c r="B87" s="250" t="s">
        <v>625</v>
      </c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2"/>
      <c r="W87" s="259" t="s">
        <v>180</v>
      </c>
      <c r="X87" s="260"/>
      <c r="Y87" s="260"/>
      <c r="Z87" s="260"/>
      <c r="AA87" s="260"/>
      <c r="AB87" s="260"/>
      <c r="AC87" s="261"/>
      <c r="AD87" s="265" t="s">
        <v>172</v>
      </c>
      <c r="AE87" s="266"/>
      <c r="AF87" s="266"/>
      <c r="AG87" s="266"/>
      <c r="AH87" s="266"/>
      <c r="AI87" s="266"/>
      <c r="AJ87" s="267"/>
      <c r="AK87" s="250" t="s">
        <v>621</v>
      </c>
      <c r="AL87" s="251"/>
      <c r="AM87" s="251"/>
      <c r="AN87" s="251"/>
      <c r="AO87" s="251"/>
      <c r="AP87" s="251"/>
      <c r="AQ87" s="251"/>
      <c r="AR87" s="251"/>
      <c r="AS87" s="251"/>
      <c r="AT87" s="251"/>
      <c r="AU87" s="252"/>
      <c r="AV87" s="250" t="s">
        <v>187</v>
      </c>
      <c r="AW87" s="251"/>
      <c r="AX87" s="251"/>
      <c r="AY87" s="251"/>
      <c r="AZ87" s="251"/>
      <c r="BA87" s="251"/>
      <c r="BB87" s="252"/>
      <c r="BC87" s="277" t="s">
        <v>626</v>
      </c>
      <c r="BD87" s="251"/>
      <c r="BE87" s="251"/>
      <c r="BF87" s="251"/>
      <c r="BG87" s="251"/>
      <c r="BH87" s="251"/>
      <c r="BI87" s="251"/>
      <c r="BJ87" s="251"/>
      <c r="BK87" s="251"/>
      <c r="BL87" s="251"/>
      <c r="BM87" s="252"/>
      <c r="BN87" s="277">
        <v>1</v>
      </c>
      <c r="BO87" s="251"/>
      <c r="BP87" s="251"/>
      <c r="BQ87" s="251"/>
      <c r="BR87" s="251"/>
      <c r="BS87" s="252"/>
      <c r="BT87" s="277">
        <v>0.5</v>
      </c>
      <c r="BU87" s="251"/>
      <c r="BV87" s="251"/>
      <c r="BW87" s="251"/>
      <c r="BX87" s="251"/>
      <c r="BY87" s="252"/>
      <c r="BZ87" s="277">
        <v>0</v>
      </c>
      <c r="CA87" s="251"/>
      <c r="CB87" s="251"/>
      <c r="CC87" s="251"/>
      <c r="CD87" s="251"/>
      <c r="CE87" s="252"/>
    </row>
    <row r="88" spans="2:83" x14ac:dyDescent="0.25">
      <c r="B88" s="253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5"/>
      <c r="W88" s="262"/>
      <c r="X88" s="263"/>
      <c r="Y88" s="263"/>
      <c r="Z88" s="263"/>
      <c r="AA88" s="263"/>
      <c r="AB88" s="263"/>
      <c r="AC88" s="264"/>
      <c r="AD88" s="268"/>
      <c r="AE88" s="269"/>
      <c r="AF88" s="269"/>
      <c r="AG88" s="269"/>
      <c r="AH88" s="269"/>
      <c r="AI88" s="269"/>
      <c r="AJ88" s="270"/>
      <c r="AK88" s="253"/>
      <c r="AL88" s="254"/>
      <c r="AM88" s="254"/>
      <c r="AN88" s="254"/>
      <c r="AO88" s="254"/>
      <c r="AP88" s="254"/>
      <c r="AQ88" s="254"/>
      <c r="AR88" s="254"/>
      <c r="AS88" s="254"/>
      <c r="AT88" s="254"/>
      <c r="AU88" s="255"/>
      <c r="AV88" s="253"/>
      <c r="AW88" s="254"/>
      <c r="AX88" s="254"/>
      <c r="AY88" s="254"/>
      <c r="AZ88" s="254"/>
      <c r="BA88" s="254"/>
      <c r="BB88" s="255"/>
      <c r="BC88" s="253"/>
      <c r="BD88" s="254"/>
      <c r="BE88" s="254"/>
      <c r="BF88" s="254"/>
      <c r="BG88" s="254"/>
      <c r="BH88" s="254"/>
      <c r="BI88" s="254"/>
      <c r="BJ88" s="254"/>
      <c r="BK88" s="254"/>
      <c r="BL88" s="254"/>
      <c r="BM88" s="255"/>
      <c r="BN88" s="253"/>
      <c r="BO88" s="254"/>
      <c r="BP88" s="254"/>
      <c r="BQ88" s="254"/>
      <c r="BR88" s="254"/>
      <c r="BS88" s="255"/>
      <c r="BT88" s="253"/>
      <c r="BU88" s="254"/>
      <c r="BV88" s="254"/>
      <c r="BW88" s="254"/>
      <c r="BX88" s="254"/>
      <c r="BY88" s="255"/>
      <c r="BZ88" s="253"/>
      <c r="CA88" s="254"/>
      <c r="CB88" s="254"/>
      <c r="CC88" s="254"/>
      <c r="CD88" s="254"/>
      <c r="CE88" s="255"/>
    </row>
    <row r="89" spans="2:83" ht="57.95" customHeight="1" x14ac:dyDescent="0.25">
      <c r="B89" s="250" t="s">
        <v>647</v>
      </c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2"/>
      <c r="W89" s="259" t="s">
        <v>181</v>
      </c>
      <c r="X89" s="260"/>
      <c r="Y89" s="260"/>
      <c r="Z89" s="260"/>
      <c r="AA89" s="260"/>
      <c r="AB89" s="260"/>
      <c r="AC89" s="261"/>
      <c r="AD89" s="265" t="s">
        <v>172</v>
      </c>
      <c r="AE89" s="266"/>
      <c r="AF89" s="266"/>
      <c r="AG89" s="266"/>
      <c r="AH89" s="266"/>
      <c r="AI89" s="266"/>
      <c r="AJ89" s="267"/>
      <c r="AK89" s="250" t="s">
        <v>622</v>
      </c>
      <c r="AL89" s="251"/>
      <c r="AM89" s="251"/>
      <c r="AN89" s="251"/>
      <c r="AO89" s="251"/>
      <c r="AP89" s="251"/>
      <c r="AQ89" s="251"/>
      <c r="AR89" s="251"/>
      <c r="AS89" s="251"/>
      <c r="AT89" s="251"/>
      <c r="AU89" s="252"/>
      <c r="AV89" s="250" t="s">
        <v>187</v>
      </c>
      <c r="AW89" s="251"/>
      <c r="AX89" s="251"/>
      <c r="AY89" s="251"/>
      <c r="AZ89" s="251"/>
      <c r="BA89" s="251"/>
      <c r="BB89" s="252"/>
      <c r="BC89" s="277" t="s">
        <v>626</v>
      </c>
      <c r="BD89" s="251"/>
      <c r="BE89" s="251"/>
      <c r="BF89" s="251"/>
      <c r="BG89" s="251"/>
      <c r="BH89" s="251"/>
      <c r="BI89" s="251"/>
      <c r="BJ89" s="251"/>
      <c r="BK89" s="251"/>
      <c r="BL89" s="251"/>
      <c r="BM89" s="252"/>
      <c r="BN89" s="277">
        <v>1</v>
      </c>
      <c r="BO89" s="251"/>
      <c r="BP89" s="251"/>
      <c r="BQ89" s="251"/>
      <c r="BR89" s="251"/>
      <c r="BS89" s="252"/>
      <c r="BT89" s="277">
        <v>0.66</v>
      </c>
      <c r="BU89" s="251"/>
      <c r="BV89" s="251"/>
      <c r="BW89" s="251"/>
      <c r="BX89" s="251"/>
      <c r="BY89" s="252"/>
      <c r="BZ89" s="277">
        <v>0.33</v>
      </c>
      <c r="CA89" s="251"/>
      <c r="CB89" s="251"/>
      <c r="CC89" s="251"/>
      <c r="CD89" s="251"/>
      <c r="CE89" s="252"/>
    </row>
    <row r="90" spans="2:83" x14ac:dyDescent="0.25">
      <c r="B90" s="253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5"/>
      <c r="W90" s="262"/>
      <c r="X90" s="263"/>
      <c r="Y90" s="263"/>
      <c r="Z90" s="263"/>
      <c r="AA90" s="263"/>
      <c r="AB90" s="263"/>
      <c r="AC90" s="264"/>
      <c r="AD90" s="268"/>
      <c r="AE90" s="269"/>
      <c r="AF90" s="269"/>
      <c r="AG90" s="269"/>
      <c r="AH90" s="269"/>
      <c r="AI90" s="269"/>
      <c r="AJ90" s="270"/>
      <c r="AK90" s="253"/>
      <c r="AL90" s="254"/>
      <c r="AM90" s="254"/>
      <c r="AN90" s="254"/>
      <c r="AO90" s="254"/>
      <c r="AP90" s="254"/>
      <c r="AQ90" s="254"/>
      <c r="AR90" s="254"/>
      <c r="AS90" s="254"/>
      <c r="AT90" s="254"/>
      <c r="AU90" s="255"/>
      <c r="AV90" s="253"/>
      <c r="AW90" s="254"/>
      <c r="AX90" s="254"/>
      <c r="AY90" s="254"/>
      <c r="AZ90" s="254"/>
      <c r="BA90" s="254"/>
      <c r="BB90" s="255"/>
      <c r="BC90" s="253"/>
      <c r="BD90" s="254"/>
      <c r="BE90" s="254"/>
      <c r="BF90" s="254"/>
      <c r="BG90" s="254"/>
      <c r="BH90" s="254"/>
      <c r="BI90" s="254"/>
      <c r="BJ90" s="254"/>
      <c r="BK90" s="254"/>
      <c r="BL90" s="254"/>
      <c r="BM90" s="255"/>
      <c r="BN90" s="253"/>
      <c r="BO90" s="254"/>
      <c r="BP90" s="254"/>
      <c r="BQ90" s="254"/>
      <c r="BR90" s="254"/>
      <c r="BS90" s="255"/>
      <c r="BT90" s="253"/>
      <c r="BU90" s="254"/>
      <c r="BV90" s="254"/>
      <c r="BW90" s="254"/>
      <c r="BX90" s="254"/>
      <c r="BY90" s="255"/>
      <c r="BZ90" s="253"/>
      <c r="CA90" s="254"/>
      <c r="CB90" s="254"/>
      <c r="CC90" s="254"/>
      <c r="CD90" s="254"/>
      <c r="CE90" s="255"/>
    </row>
    <row r="91" spans="2:83" ht="57.95" customHeight="1" x14ac:dyDescent="0.25">
      <c r="B91" s="250" t="s">
        <v>627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2"/>
      <c r="W91" s="259" t="s">
        <v>180</v>
      </c>
      <c r="X91" s="260"/>
      <c r="Y91" s="260"/>
      <c r="Z91" s="260"/>
      <c r="AA91" s="260"/>
      <c r="AB91" s="260"/>
      <c r="AC91" s="261"/>
      <c r="AD91" s="265" t="s">
        <v>172</v>
      </c>
      <c r="AE91" s="266"/>
      <c r="AF91" s="266"/>
      <c r="AG91" s="266"/>
      <c r="AH91" s="266"/>
      <c r="AI91" s="266"/>
      <c r="AJ91" s="267"/>
      <c r="AK91" s="250" t="s">
        <v>648</v>
      </c>
      <c r="AL91" s="251"/>
      <c r="AM91" s="251"/>
      <c r="AN91" s="251"/>
      <c r="AO91" s="251"/>
      <c r="AP91" s="251"/>
      <c r="AQ91" s="251"/>
      <c r="AR91" s="251"/>
      <c r="AS91" s="251"/>
      <c r="AT91" s="251"/>
      <c r="AU91" s="252"/>
      <c r="AV91" s="250" t="s">
        <v>187</v>
      </c>
      <c r="AW91" s="251"/>
      <c r="AX91" s="251"/>
      <c r="AY91" s="251"/>
      <c r="AZ91" s="251"/>
      <c r="BA91" s="251"/>
      <c r="BB91" s="252"/>
      <c r="BC91" s="277" t="s">
        <v>628</v>
      </c>
      <c r="BD91" s="251"/>
      <c r="BE91" s="251"/>
      <c r="BF91" s="251"/>
      <c r="BG91" s="251"/>
      <c r="BH91" s="251"/>
      <c r="BI91" s="251"/>
      <c r="BJ91" s="251"/>
      <c r="BK91" s="251"/>
      <c r="BL91" s="251"/>
      <c r="BM91" s="252"/>
      <c r="BN91" s="277">
        <v>1</v>
      </c>
      <c r="BO91" s="251"/>
      <c r="BP91" s="251"/>
      <c r="BQ91" s="251"/>
      <c r="BR91" s="251"/>
      <c r="BS91" s="252"/>
      <c r="BT91" s="277">
        <v>0.5</v>
      </c>
      <c r="BU91" s="251"/>
      <c r="BV91" s="251"/>
      <c r="BW91" s="251"/>
      <c r="BX91" s="251"/>
      <c r="BY91" s="252"/>
      <c r="BZ91" s="277">
        <v>0</v>
      </c>
      <c r="CA91" s="251"/>
      <c r="CB91" s="251"/>
      <c r="CC91" s="251"/>
      <c r="CD91" s="251"/>
      <c r="CE91" s="252"/>
    </row>
    <row r="92" spans="2:83" x14ac:dyDescent="0.25">
      <c r="B92" s="253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5"/>
      <c r="W92" s="262"/>
      <c r="X92" s="263"/>
      <c r="Y92" s="263"/>
      <c r="Z92" s="263"/>
      <c r="AA92" s="263"/>
      <c r="AB92" s="263"/>
      <c r="AC92" s="264"/>
      <c r="AD92" s="268"/>
      <c r="AE92" s="269"/>
      <c r="AF92" s="269"/>
      <c r="AG92" s="269"/>
      <c r="AH92" s="269"/>
      <c r="AI92" s="269"/>
      <c r="AJ92" s="270"/>
      <c r="AK92" s="253"/>
      <c r="AL92" s="254"/>
      <c r="AM92" s="254"/>
      <c r="AN92" s="254"/>
      <c r="AO92" s="254"/>
      <c r="AP92" s="254"/>
      <c r="AQ92" s="254"/>
      <c r="AR92" s="254"/>
      <c r="AS92" s="254"/>
      <c r="AT92" s="254"/>
      <c r="AU92" s="255"/>
      <c r="AV92" s="253"/>
      <c r="AW92" s="254"/>
      <c r="AX92" s="254"/>
      <c r="AY92" s="254"/>
      <c r="AZ92" s="254"/>
      <c r="BA92" s="254"/>
      <c r="BB92" s="255"/>
      <c r="BC92" s="253"/>
      <c r="BD92" s="254"/>
      <c r="BE92" s="254"/>
      <c r="BF92" s="254"/>
      <c r="BG92" s="254"/>
      <c r="BH92" s="254"/>
      <c r="BI92" s="254"/>
      <c r="BJ92" s="254"/>
      <c r="BK92" s="254"/>
      <c r="BL92" s="254"/>
      <c r="BM92" s="255"/>
      <c r="BN92" s="253"/>
      <c r="BO92" s="254"/>
      <c r="BP92" s="254"/>
      <c r="BQ92" s="254"/>
      <c r="BR92" s="254"/>
      <c r="BS92" s="255"/>
      <c r="BT92" s="253"/>
      <c r="BU92" s="254"/>
      <c r="BV92" s="254"/>
      <c r="BW92" s="254"/>
      <c r="BX92" s="254"/>
      <c r="BY92" s="255"/>
      <c r="BZ92" s="253"/>
      <c r="CA92" s="254"/>
      <c r="CB92" s="254"/>
      <c r="CC92" s="254"/>
      <c r="CD92" s="254"/>
      <c r="CE92" s="255"/>
    </row>
    <row r="93" spans="2:83" ht="57.95" customHeight="1" x14ac:dyDescent="0.25">
      <c r="B93" s="250" t="s">
        <v>629</v>
      </c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2"/>
      <c r="W93" s="259" t="s">
        <v>180</v>
      </c>
      <c r="X93" s="260"/>
      <c r="Y93" s="260"/>
      <c r="Z93" s="260"/>
      <c r="AA93" s="260"/>
      <c r="AB93" s="260"/>
      <c r="AC93" s="261"/>
      <c r="AD93" s="265" t="s">
        <v>172</v>
      </c>
      <c r="AE93" s="266"/>
      <c r="AF93" s="266"/>
      <c r="AG93" s="266"/>
      <c r="AH93" s="266"/>
      <c r="AI93" s="266"/>
      <c r="AJ93" s="267"/>
      <c r="AK93" s="250" t="s">
        <v>649</v>
      </c>
      <c r="AL93" s="251"/>
      <c r="AM93" s="251"/>
      <c r="AN93" s="251"/>
      <c r="AO93" s="251"/>
      <c r="AP93" s="251"/>
      <c r="AQ93" s="251"/>
      <c r="AR93" s="251"/>
      <c r="AS93" s="251"/>
      <c r="AT93" s="251"/>
      <c r="AU93" s="252"/>
      <c r="AV93" s="250" t="s">
        <v>187</v>
      </c>
      <c r="AW93" s="251"/>
      <c r="AX93" s="251"/>
      <c r="AY93" s="251"/>
      <c r="AZ93" s="251"/>
      <c r="BA93" s="251"/>
      <c r="BB93" s="252"/>
      <c r="BC93" s="277" t="s">
        <v>650</v>
      </c>
      <c r="BD93" s="251"/>
      <c r="BE93" s="251"/>
      <c r="BF93" s="251"/>
      <c r="BG93" s="251"/>
      <c r="BH93" s="251"/>
      <c r="BI93" s="251"/>
      <c r="BJ93" s="251"/>
      <c r="BK93" s="251"/>
      <c r="BL93" s="251"/>
      <c r="BM93" s="252"/>
      <c r="BN93" s="277">
        <v>1</v>
      </c>
      <c r="BO93" s="251"/>
      <c r="BP93" s="251"/>
      <c r="BQ93" s="251"/>
      <c r="BR93" s="251"/>
      <c r="BS93" s="252"/>
      <c r="BT93" s="277">
        <v>0.7</v>
      </c>
      <c r="BU93" s="251"/>
      <c r="BV93" s="251"/>
      <c r="BW93" s="251"/>
      <c r="BX93" s="251"/>
      <c r="BY93" s="252"/>
      <c r="BZ93" s="277">
        <v>0.5</v>
      </c>
      <c r="CA93" s="251"/>
      <c r="CB93" s="251"/>
      <c r="CC93" s="251"/>
      <c r="CD93" s="251"/>
      <c r="CE93" s="252"/>
    </row>
    <row r="94" spans="2:83" x14ac:dyDescent="0.25">
      <c r="B94" s="253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5"/>
      <c r="W94" s="262"/>
      <c r="X94" s="263"/>
      <c r="Y94" s="263"/>
      <c r="Z94" s="263"/>
      <c r="AA94" s="263"/>
      <c r="AB94" s="263"/>
      <c r="AC94" s="264"/>
      <c r="AD94" s="268"/>
      <c r="AE94" s="269"/>
      <c r="AF94" s="269"/>
      <c r="AG94" s="269"/>
      <c r="AH94" s="269"/>
      <c r="AI94" s="269"/>
      <c r="AJ94" s="270"/>
      <c r="AK94" s="253"/>
      <c r="AL94" s="254"/>
      <c r="AM94" s="254"/>
      <c r="AN94" s="254"/>
      <c r="AO94" s="254"/>
      <c r="AP94" s="254"/>
      <c r="AQ94" s="254"/>
      <c r="AR94" s="254"/>
      <c r="AS94" s="254"/>
      <c r="AT94" s="254"/>
      <c r="AU94" s="255"/>
      <c r="AV94" s="253"/>
      <c r="AW94" s="254"/>
      <c r="AX94" s="254"/>
      <c r="AY94" s="254"/>
      <c r="AZ94" s="254"/>
      <c r="BA94" s="254"/>
      <c r="BB94" s="255"/>
      <c r="BC94" s="253"/>
      <c r="BD94" s="254"/>
      <c r="BE94" s="254"/>
      <c r="BF94" s="254"/>
      <c r="BG94" s="254"/>
      <c r="BH94" s="254"/>
      <c r="BI94" s="254"/>
      <c r="BJ94" s="254"/>
      <c r="BK94" s="254"/>
      <c r="BL94" s="254"/>
      <c r="BM94" s="255"/>
      <c r="BN94" s="253"/>
      <c r="BO94" s="254"/>
      <c r="BP94" s="254"/>
      <c r="BQ94" s="254"/>
      <c r="BR94" s="254"/>
      <c r="BS94" s="255"/>
      <c r="BT94" s="253"/>
      <c r="BU94" s="254"/>
      <c r="BV94" s="254"/>
      <c r="BW94" s="254"/>
      <c r="BX94" s="254"/>
      <c r="BY94" s="255"/>
      <c r="BZ94" s="253"/>
      <c r="CA94" s="254"/>
      <c r="CB94" s="254"/>
      <c r="CC94" s="254"/>
      <c r="CD94" s="254"/>
      <c r="CE94" s="255"/>
    </row>
    <row r="95" spans="2:83" ht="57.95" customHeight="1" x14ac:dyDescent="0.25">
      <c r="B95" s="250" t="s">
        <v>630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2"/>
      <c r="W95" s="259" t="s">
        <v>180</v>
      </c>
      <c r="X95" s="260"/>
      <c r="Y95" s="260"/>
      <c r="Z95" s="260"/>
      <c r="AA95" s="260"/>
      <c r="AB95" s="260"/>
      <c r="AC95" s="261"/>
      <c r="AD95" s="265" t="s">
        <v>172</v>
      </c>
      <c r="AE95" s="266"/>
      <c r="AF95" s="266"/>
      <c r="AG95" s="266"/>
      <c r="AH95" s="266"/>
      <c r="AI95" s="266"/>
      <c r="AJ95" s="267"/>
      <c r="AK95" s="250" t="s">
        <v>631</v>
      </c>
      <c r="AL95" s="251"/>
      <c r="AM95" s="251"/>
      <c r="AN95" s="251"/>
      <c r="AO95" s="251"/>
      <c r="AP95" s="251"/>
      <c r="AQ95" s="251"/>
      <c r="AR95" s="251"/>
      <c r="AS95" s="251"/>
      <c r="AT95" s="251"/>
      <c r="AU95" s="252"/>
      <c r="AV95" s="250" t="s">
        <v>187</v>
      </c>
      <c r="AW95" s="251"/>
      <c r="AX95" s="251"/>
      <c r="AY95" s="251"/>
      <c r="AZ95" s="251"/>
      <c r="BA95" s="251"/>
      <c r="BB95" s="252"/>
      <c r="BC95" s="277" t="s">
        <v>632</v>
      </c>
      <c r="BD95" s="251"/>
      <c r="BE95" s="251"/>
      <c r="BF95" s="251"/>
      <c r="BG95" s="251"/>
      <c r="BH95" s="251"/>
      <c r="BI95" s="251"/>
      <c r="BJ95" s="251"/>
      <c r="BK95" s="251"/>
      <c r="BL95" s="251"/>
      <c r="BM95" s="252"/>
      <c r="BN95" s="277">
        <v>1</v>
      </c>
      <c r="BO95" s="251"/>
      <c r="BP95" s="251"/>
      <c r="BQ95" s="251"/>
      <c r="BR95" s="251"/>
      <c r="BS95" s="252"/>
      <c r="BT95" s="277">
        <v>0.5</v>
      </c>
      <c r="BU95" s="251"/>
      <c r="BV95" s="251"/>
      <c r="BW95" s="251"/>
      <c r="BX95" s="251"/>
      <c r="BY95" s="252"/>
      <c r="BZ95" s="277">
        <v>0</v>
      </c>
      <c r="CA95" s="251"/>
      <c r="CB95" s="251"/>
      <c r="CC95" s="251"/>
      <c r="CD95" s="251"/>
      <c r="CE95" s="252"/>
    </row>
    <row r="96" spans="2:83" x14ac:dyDescent="0.25">
      <c r="B96" s="253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5"/>
      <c r="W96" s="262"/>
      <c r="X96" s="263"/>
      <c r="Y96" s="263"/>
      <c r="Z96" s="263"/>
      <c r="AA96" s="263"/>
      <c r="AB96" s="263"/>
      <c r="AC96" s="264"/>
      <c r="AD96" s="268"/>
      <c r="AE96" s="269"/>
      <c r="AF96" s="269"/>
      <c r="AG96" s="269"/>
      <c r="AH96" s="269"/>
      <c r="AI96" s="269"/>
      <c r="AJ96" s="270"/>
      <c r="AK96" s="253"/>
      <c r="AL96" s="254"/>
      <c r="AM96" s="254"/>
      <c r="AN96" s="254"/>
      <c r="AO96" s="254"/>
      <c r="AP96" s="254"/>
      <c r="AQ96" s="254"/>
      <c r="AR96" s="254"/>
      <c r="AS96" s="254"/>
      <c r="AT96" s="254"/>
      <c r="AU96" s="255"/>
      <c r="AV96" s="253"/>
      <c r="AW96" s="254"/>
      <c r="AX96" s="254"/>
      <c r="AY96" s="254"/>
      <c r="AZ96" s="254"/>
      <c r="BA96" s="254"/>
      <c r="BB96" s="255"/>
      <c r="BC96" s="253"/>
      <c r="BD96" s="254"/>
      <c r="BE96" s="254"/>
      <c r="BF96" s="254"/>
      <c r="BG96" s="254"/>
      <c r="BH96" s="254"/>
      <c r="BI96" s="254"/>
      <c r="BJ96" s="254"/>
      <c r="BK96" s="254"/>
      <c r="BL96" s="254"/>
      <c r="BM96" s="255"/>
      <c r="BN96" s="253"/>
      <c r="BO96" s="254"/>
      <c r="BP96" s="254"/>
      <c r="BQ96" s="254"/>
      <c r="BR96" s="254"/>
      <c r="BS96" s="255"/>
      <c r="BT96" s="253"/>
      <c r="BU96" s="254"/>
      <c r="BV96" s="254"/>
      <c r="BW96" s="254"/>
      <c r="BX96" s="254"/>
      <c r="BY96" s="255"/>
      <c r="BZ96" s="253"/>
      <c r="CA96" s="254"/>
      <c r="CB96" s="254"/>
      <c r="CC96" s="254"/>
      <c r="CD96" s="254"/>
      <c r="CE96" s="255"/>
    </row>
    <row r="97" spans="2:83" ht="57.95" customHeight="1" x14ac:dyDescent="0.25">
      <c r="B97" s="250" t="s">
        <v>633</v>
      </c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2"/>
      <c r="W97" s="259" t="s">
        <v>181</v>
      </c>
      <c r="X97" s="260"/>
      <c r="Y97" s="260"/>
      <c r="Z97" s="260"/>
      <c r="AA97" s="260"/>
      <c r="AB97" s="260"/>
      <c r="AC97" s="261"/>
      <c r="AD97" s="265" t="s">
        <v>172</v>
      </c>
      <c r="AE97" s="266"/>
      <c r="AF97" s="266"/>
      <c r="AG97" s="266"/>
      <c r="AH97" s="266"/>
      <c r="AI97" s="266"/>
      <c r="AJ97" s="267"/>
      <c r="AK97" s="250" t="s">
        <v>634</v>
      </c>
      <c r="AL97" s="251"/>
      <c r="AM97" s="251"/>
      <c r="AN97" s="251"/>
      <c r="AO97" s="251"/>
      <c r="AP97" s="251"/>
      <c r="AQ97" s="251"/>
      <c r="AR97" s="251"/>
      <c r="AS97" s="251"/>
      <c r="AT97" s="251"/>
      <c r="AU97" s="252"/>
      <c r="AV97" s="250" t="s">
        <v>187</v>
      </c>
      <c r="AW97" s="251"/>
      <c r="AX97" s="251"/>
      <c r="AY97" s="251"/>
      <c r="AZ97" s="251"/>
      <c r="BA97" s="251"/>
      <c r="BB97" s="252"/>
      <c r="BC97" s="277" t="s">
        <v>635</v>
      </c>
      <c r="BD97" s="251"/>
      <c r="BE97" s="251"/>
      <c r="BF97" s="251"/>
      <c r="BG97" s="251"/>
      <c r="BH97" s="251"/>
      <c r="BI97" s="251"/>
      <c r="BJ97" s="251"/>
      <c r="BK97" s="251"/>
      <c r="BL97" s="251"/>
      <c r="BM97" s="252"/>
      <c r="BN97" s="277">
        <v>1</v>
      </c>
      <c r="BO97" s="251"/>
      <c r="BP97" s="251"/>
      <c r="BQ97" s="251"/>
      <c r="BR97" s="251"/>
      <c r="BS97" s="252"/>
      <c r="BT97" s="277">
        <v>0.5</v>
      </c>
      <c r="BU97" s="251"/>
      <c r="BV97" s="251"/>
      <c r="BW97" s="251"/>
      <c r="BX97" s="251"/>
      <c r="BY97" s="252"/>
      <c r="BZ97" s="277">
        <v>0</v>
      </c>
      <c r="CA97" s="251"/>
      <c r="CB97" s="251"/>
      <c r="CC97" s="251"/>
      <c r="CD97" s="251"/>
      <c r="CE97" s="252"/>
    </row>
    <row r="98" spans="2:83" x14ac:dyDescent="0.25">
      <c r="B98" s="253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5"/>
      <c r="W98" s="262"/>
      <c r="X98" s="263"/>
      <c r="Y98" s="263"/>
      <c r="Z98" s="263"/>
      <c r="AA98" s="263"/>
      <c r="AB98" s="263"/>
      <c r="AC98" s="264"/>
      <c r="AD98" s="268"/>
      <c r="AE98" s="269"/>
      <c r="AF98" s="269"/>
      <c r="AG98" s="269"/>
      <c r="AH98" s="269"/>
      <c r="AI98" s="269"/>
      <c r="AJ98" s="270"/>
      <c r="AK98" s="253"/>
      <c r="AL98" s="254"/>
      <c r="AM98" s="254"/>
      <c r="AN98" s="254"/>
      <c r="AO98" s="254"/>
      <c r="AP98" s="254"/>
      <c r="AQ98" s="254"/>
      <c r="AR98" s="254"/>
      <c r="AS98" s="254"/>
      <c r="AT98" s="254"/>
      <c r="AU98" s="255"/>
      <c r="AV98" s="253"/>
      <c r="AW98" s="254"/>
      <c r="AX98" s="254"/>
      <c r="AY98" s="254"/>
      <c r="AZ98" s="254"/>
      <c r="BA98" s="254"/>
      <c r="BB98" s="255"/>
      <c r="BC98" s="253"/>
      <c r="BD98" s="254"/>
      <c r="BE98" s="254"/>
      <c r="BF98" s="254"/>
      <c r="BG98" s="254"/>
      <c r="BH98" s="254"/>
      <c r="BI98" s="254"/>
      <c r="BJ98" s="254"/>
      <c r="BK98" s="254"/>
      <c r="BL98" s="254"/>
      <c r="BM98" s="255"/>
      <c r="BN98" s="253"/>
      <c r="BO98" s="254"/>
      <c r="BP98" s="254"/>
      <c r="BQ98" s="254"/>
      <c r="BR98" s="254"/>
      <c r="BS98" s="255"/>
      <c r="BT98" s="253"/>
      <c r="BU98" s="254"/>
      <c r="BV98" s="254"/>
      <c r="BW98" s="254"/>
      <c r="BX98" s="254"/>
      <c r="BY98" s="255"/>
      <c r="BZ98" s="253"/>
      <c r="CA98" s="254"/>
      <c r="CB98" s="254"/>
      <c r="CC98" s="254"/>
      <c r="CD98" s="254"/>
      <c r="CE98" s="255"/>
    </row>
    <row r="99" spans="2:83" ht="57.95" customHeight="1" x14ac:dyDescent="0.25">
      <c r="B99" s="250" t="s">
        <v>636</v>
      </c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2"/>
      <c r="W99" s="259" t="s">
        <v>180</v>
      </c>
      <c r="X99" s="260"/>
      <c r="Y99" s="260"/>
      <c r="Z99" s="260"/>
      <c r="AA99" s="260"/>
      <c r="AB99" s="260"/>
      <c r="AC99" s="261"/>
      <c r="AD99" s="265">
        <v>0</v>
      </c>
      <c r="AE99" s="266"/>
      <c r="AF99" s="266"/>
      <c r="AG99" s="266"/>
      <c r="AH99" s="266"/>
      <c r="AI99" s="266"/>
      <c r="AJ99" s="267"/>
      <c r="AK99" s="250" t="s">
        <v>637</v>
      </c>
      <c r="AL99" s="251"/>
      <c r="AM99" s="251"/>
      <c r="AN99" s="251"/>
      <c r="AO99" s="251"/>
      <c r="AP99" s="251"/>
      <c r="AQ99" s="251"/>
      <c r="AR99" s="251"/>
      <c r="AS99" s="251"/>
      <c r="AT99" s="251"/>
      <c r="AU99" s="252"/>
      <c r="AV99" s="250" t="s">
        <v>187</v>
      </c>
      <c r="AW99" s="251"/>
      <c r="AX99" s="251"/>
      <c r="AY99" s="251"/>
      <c r="AZ99" s="251"/>
      <c r="BA99" s="251"/>
      <c r="BB99" s="252"/>
      <c r="BC99" s="277" t="s">
        <v>638</v>
      </c>
      <c r="BD99" s="251"/>
      <c r="BE99" s="251"/>
      <c r="BF99" s="251"/>
      <c r="BG99" s="251"/>
      <c r="BH99" s="251"/>
      <c r="BI99" s="251"/>
      <c r="BJ99" s="251"/>
      <c r="BK99" s="251"/>
      <c r="BL99" s="251"/>
      <c r="BM99" s="252"/>
      <c r="BN99" s="277">
        <v>1</v>
      </c>
      <c r="BO99" s="251"/>
      <c r="BP99" s="251"/>
      <c r="BQ99" s="251"/>
      <c r="BR99" s="251"/>
      <c r="BS99" s="252"/>
      <c r="BT99" s="277">
        <v>0.5</v>
      </c>
      <c r="BU99" s="251"/>
      <c r="BV99" s="251"/>
      <c r="BW99" s="251"/>
      <c r="BX99" s="251"/>
      <c r="BY99" s="252"/>
      <c r="BZ99" s="277">
        <v>0</v>
      </c>
      <c r="CA99" s="251"/>
      <c r="CB99" s="251"/>
      <c r="CC99" s="251"/>
      <c r="CD99" s="251"/>
      <c r="CE99" s="252"/>
    </row>
    <row r="100" spans="2:83" x14ac:dyDescent="0.25">
      <c r="B100" s="253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5"/>
      <c r="W100" s="262"/>
      <c r="X100" s="263"/>
      <c r="Y100" s="263"/>
      <c r="Z100" s="263"/>
      <c r="AA100" s="263"/>
      <c r="AB100" s="263"/>
      <c r="AC100" s="264"/>
      <c r="AD100" s="268"/>
      <c r="AE100" s="269"/>
      <c r="AF100" s="269"/>
      <c r="AG100" s="269"/>
      <c r="AH100" s="269"/>
      <c r="AI100" s="269"/>
      <c r="AJ100" s="270"/>
      <c r="AK100" s="253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5"/>
      <c r="AV100" s="253"/>
      <c r="AW100" s="254"/>
      <c r="AX100" s="254"/>
      <c r="AY100" s="254"/>
      <c r="AZ100" s="254"/>
      <c r="BA100" s="254"/>
      <c r="BB100" s="255"/>
      <c r="BC100" s="253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5"/>
      <c r="BN100" s="253"/>
      <c r="BO100" s="254"/>
      <c r="BP100" s="254"/>
      <c r="BQ100" s="254"/>
      <c r="BR100" s="254"/>
      <c r="BS100" s="255"/>
      <c r="BT100" s="253"/>
      <c r="BU100" s="254"/>
      <c r="BV100" s="254"/>
      <c r="BW100" s="254"/>
      <c r="BX100" s="254"/>
      <c r="BY100" s="255"/>
      <c r="BZ100" s="253"/>
      <c r="CA100" s="254"/>
      <c r="CB100" s="254"/>
      <c r="CC100" s="254"/>
      <c r="CD100" s="254"/>
      <c r="CE100" s="255"/>
    </row>
    <row r="101" spans="2:83" ht="57.95" customHeight="1" x14ac:dyDescent="0.25">
      <c r="B101" s="250" t="s">
        <v>639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2"/>
      <c r="W101" s="259" t="s">
        <v>180</v>
      </c>
      <c r="X101" s="260"/>
      <c r="Y101" s="260"/>
      <c r="Z101" s="260"/>
      <c r="AA101" s="260"/>
      <c r="AB101" s="260"/>
      <c r="AC101" s="261"/>
      <c r="AD101" s="265">
        <v>0</v>
      </c>
      <c r="AE101" s="266"/>
      <c r="AF101" s="266"/>
      <c r="AG101" s="266"/>
      <c r="AH101" s="266"/>
      <c r="AI101" s="266"/>
      <c r="AJ101" s="267"/>
      <c r="AK101" s="250" t="s">
        <v>640</v>
      </c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2"/>
      <c r="AV101" s="250" t="s">
        <v>187</v>
      </c>
      <c r="AW101" s="251"/>
      <c r="AX101" s="251"/>
      <c r="AY101" s="251"/>
      <c r="AZ101" s="251"/>
      <c r="BA101" s="251"/>
      <c r="BB101" s="252"/>
      <c r="BC101" s="277" t="s">
        <v>641</v>
      </c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2"/>
      <c r="BN101" s="277">
        <v>1</v>
      </c>
      <c r="BO101" s="251"/>
      <c r="BP101" s="251"/>
      <c r="BQ101" s="251"/>
      <c r="BR101" s="251"/>
      <c r="BS101" s="252"/>
      <c r="BT101" s="277">
        <v>0.5</v>
      </c>
      <c r="BU101" s="251"/>
      <c r="BV101" s="251"/>
      <c r="BW101" s="251"/>
      <c r="BX101" s="251"/>
      <c r="BY101" s="252"/>
      <c r="BZ101" s="277">
        <v>0</v>
      </c>
      <c r="CA101" s="251"/>
      <c r="CB101" s="251"/>
      <c r="CC101" s="251"/>
      <c r="CD101" s="251"/>
      <c r="CE101" s="252"/>
    </row>
    <row r="102" spans="2:83" x14ac:dyDescent="0.25"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5"/>
      <c r="W102" s="262"/>
      <c r="X102" s="263"/>
      <c r="Y102" s="263"/>
      <c r="Z102" s="263"/>
      <c r="AA102" s="263"/>
      <c r="AB102" s="263"/>
      <c r="AC102" s="264"/>
      <c r="AD102" s="268"/>
      <c r="AE102" s="269"/>
      <c r="AF102" s="269"/>
      <c r="AG102" s="269"/>
      <c r="AH102" s="269"/>
      <c r="AI102" s="269"/>
      <c r="AJ102" s="270"/>
      <c r="AK102" s="253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5"/>
      <c r="AV102" s="253"/>
      <c r="AW102" s="254"/>
      <c r="AX102" s="254"/>
      <c r="AY102" s="254"/>
      <c r="AZ102" s="254"/>
      <c r="BA102" s="254"/>
      <c r="BB102" s="255"/>
      <c r="BC102" s="253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5"/>
      <c r="BN102" s="253"/>
      <c r="BO102" s="254"/>
      <c r="BP102" s="254"/>
      <c r="BQ102" s="254"/>
      <c r="BR102" s="254"/>
      <c r="BS102" s="255"/>
      <c r="BT102" s="253"/>
      <c r="BU102" s="254"/>
      <c r="BV102" s="254"/>
      <c r="BW102" s="254"/>
      <c r="BX102" s="254"/>
      <c r="BY102" s="255"/>
      <c r="BZ102" s="253"/>
      <c r="CA102" s="254"/>
      <c r="CB102" s="254"/>
      <c r="CC102" s="254"/>
      <c r="CD102" s="254"/>
      <c r="CE102" s="255"/>
    </row>
    <row r="103" spans="2:83" ht="57.95" customHeight="1" x14ac:dyDescent="0.25">
      <c r="B103" s="250" t="s">
        <v>642</v>
      </c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2"/>
      <c r="W103" s="259" t="s">
        <v>180</v>
      </c>
      <c r="X103" s="260"/>
      <c r="Y103" s="260"/>
      <c r="Z103" s="260"/>
      <c r="AA103" s="260"/>
      <c r="AB103" s="260"/>
      <c r="AC103" s="261"/>
      <c r="AD103" s="265">
        <v>0</v>
      </c>
      <c r="AE103" s="266"/>
      <c r="AF103" s="266"/>
      <c r="AG103" s="266"/>
      <c r="AH103" s="266"/>
      <c r="AI103" s="266"/>
      <c r="AJ103" s="267"/>
      <c r="AK103" s="250" t="s">
        <v>643</v>
      </c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2"/>
      <c r="AV103" s="250" t="s">
        <v>187</v>
      </c>
      <c r="AW103" s="251"/>
      <c r="AX103" s="251"/>
      <c r="AY103" s="251"/>
      <c r="AZ103" s="251"/>
      <c r="BA103" s="251"/>
      <c r="BB103" s="252"/>
      <c r="BC103" s="277" t="s">
        <v>644</v>
      </c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2"/>
      <c r="BN103" s="277">
        <v>1</v>
      </c>
      <c r="BO103" s="251"/>
      <c r="BP103" s="251"/>
      <c r="BQ103" s="251"/>
      <c r="BR103" s="251"/>
      <c r="BS103" s="252"/>
      <c r="BT103" s="277">
        <v>0.5</v>
      </c>
      <c r="BU103" s="251"/>
      <c r="BV103" s="251"/>
      <c r="BW103" s="251"/>
      <c r="BX103" s="251"/>
      <c r="BY103" s="252"/>
      <c r="BZ103" s="277">
        <v>0</v>
      </c>
      <c r="CA103" s="251"/>
      <c r="CB103" s="251"/>
      <c r="CC103" s="251"/>
      <c r="CD103" s="251"/>
      <c r="CE103" s="252"/>
    </row>
    <row r="104" spans="2:83" x14ac:dyDescent="0.25">
      <c r="B104" s="253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5"/>
      <c r="W104" s="262"/>
      <c r="X104" s="263"/>
      <c r="Y104" s="263"/>
      <c r="Z104" s="263"/>
      <c r="AA104" s="263"/>
      <c r="AB104" s="263"/>
      <c r="AC104" s="264"/>
      <c r="AD104" s="268"/>
      <c r="AE104" s="269"/>
      <c r="AF104" s="269"/>
      <c r="AG104" s="269"/>
      <c r="AH104" s="269"/>
      <c r="AI104" s="269"/>
      <c r="AJ104" s="270"/>
      <c r="AK104" s="253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5"/>
      <c r="AV104" s="253"/>
      <c r="AW104" s="254"/>
      <c r="AX104" s="254"/>
      <c r="AY104" s="254"/>
      <c r="AZ104" s="254"/>
      <c r="BA104" s="254"/>
      <c r="BB104" s="255"/>
      <c r="BC104" s="253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5"/>
      <c r="BN104" s="253"/>
      <c r="BO104" s="254"/>
      <c r="BP104" s="254"/>
      <c r="BQ104" s="254"/>
      <c r="BR104" s="254"/>
      <c r="BS104" s="255"/>
      <c r="BT104" s="253"/>
      <c r="BU104" s="254"/>
      <c r="BV104" s="254"/>
      <c r="BW104" s="254"/>
      <c r="BX104" s="254"/>
      <c r="BY104" s="255"/>
      <c r="BZ104" s="253"/>
      <c r="CA104" s="254"/>
      <c r="CB104" s="254"/>
      <c r="CC104" s="254"/>
      <c r="CD104" s="254"/>
      <c r="CE104" s="255"/>
    </row>
    <row r="105" spans="2:83" ht="57.95" customHeight="1" x14ac:dyDescent="0.25">
      <c r="B105" s="250" t="s">
        <v>645</v>
      </c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2"/>
      <c r="W105" s="259" t="s">
        <v>180</v>
      </c>
      <c r="X105" s="260"/>
      <c r="Y105" s="260"/>
      <c r="Z105" s="260"/>
      <c r="AA105" s="260"/>
      <c r="AB105" s="260"/>
      <c r="AC105" s="261"/>
      <c r="AD105" s="265">
        <v>0</v>
      </c>
      <c r="AE105" s="266"/>
      <c r="AF105" s="266"/>
      <c r="AG105" s="266"/>
      <c r="AH105" s="266"/>
      <c r="AI105" s="266"/>
      <c r="AJ105" s="267"/>
      <c r="AK105" s="250" t="s">
        <v>646</v>
      </c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2"/>
      <c r="AV105" s="250" t="s">
        <v>187</v>
      </c>
      <c r="AW105" s="251"/>
      <c r="AX105" s="251"/>
      <c r="AY105" s="251"/>
      <c r="AZ105" s="251"/>
      <c r="BA105" s="251"/>
      <c r="BB105" s="252"/>
      <c r="BC105" s="277" t="s">
        <v>638</v>
      </c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2"/>
      <c r="BN105" s="277">
        <v>1</v>
      </c>
      <c r="BO105" s="251"/>
      <c r="BP105" s="251"/>
      <c r="BQ105" s="251"/>
      <c r="BR105" s="251"/>
      <c r="BS105" s="252"/>
      <c r="BT105" s="277">
        <v>0.5</v>
      </c>
      <c r="BU105" s="251"/>
      <c r="BV105" s="251"/>
      <c r="BW105" s="251"/>
      <c r="BX105" s="251"/>
      <c r="BY105" s="252"/>
      <c r="BZ105" s="277">
        <v>0</v>
      </c>
      <c r="CA105" s="251"/>
      <c r="CB105" s="251"/>
      <c r="CC105" s="251"/>
      <c r="CD105" s="251"/>
      <c r="CE105" s="252"/>
    </row>
    <row r="106" spans="2:83" x14ac:dyDescent="0.25">
      <c r="B106" s="253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5"/>
      <c r="W106" s="262"/>
      <c r="X106" s="263"/>
      <c r="Y106" s="263"/>
      <c r="Z106" s="263"/>
      <c r="AA106" s="263"/>
      <c r="AB106" s="263"/>
      <c r="AC106" s="264"/>
      <c r="AD106" s="268"/>
      <c r="AE106" s="269"/>
      <c r="AF106" s="269"/>
      <c r="AG106" s="269"/>
      <c r="AH106" s="269"/>
      <c r="AI106" s="269"/>
      <c r="AJ106" s="270"/>
      <c r="AK106" s="253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5"/>
      <c r="AV106" s="253"/>
      <c r="AW106" s="254"/>
      <c r="AX106" s="254"/>
      <c r="AY106" s="254"/>
      <c r="AZ106" s="254"/>
      <c r="BA106" s="254"/>
      <c r="BB106" s="255"/>
      <c r="BC106" s="253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5"/>
      <c r="BN106" s="253"/>
      <c r="BO106" s="254"/>
      <c r="BP106" s="254"/>
      <c r="BQ106" s="254"/>
      <c r="BR106" s="254"/>
      <c r="BS106" s="255"/>
      <c r="BT106" s="253"/>
      <c r="BU106" s="254"/>
      <c r="BV106" s="254"/>
      <c r="BW106" s="254"/>
      <c r="BX106" s="254"/>
      <c r="BY106" s="255"/>
      <c r="BZ106" s="253"/>
      <c r="CA106" s="254"/>
      <c r="CB106" s="254"/>
      <c r="CC106" s="254"/>
      <c r="CD106" s="254"/>
      <c r="CE106" s="255"/>
    </row>
    <row r="107" spans="2:83" ht="57.95" customHeight="1" x14ac:dyDescent="0.25">
      <c r="B107" s="250" t="s">
        <v>652</v>
      </c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2"/>
      <c r="W107" s="259" t="s">
        <v>181</v>
      </c>
      <c r="X107" s="260"/>
      <c r="Y107" s="260"/>
      <c r="Z107" s="260"/>
      <c r="AA107" s="260"/>
      <c r="AB107" s="260"/>
      <c r="AC107" s="261"/>
      <c r="AD107" s="265" t="s">
        <v>172</v>
      </c>
      <c r="AE107" s="266"/>
      <c r="AF107" s="266"/>
      <c r="AG107" s="266"/>
      <c r="AH107" s="266"/>
      <c r="AI107" s="266"/>
      <c r="AJ107" s="267"/>
      <c r="AK107" s="250" t="s">
        <v>651</v>
      </c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2"/>
      <c r="AV107" s="250" t="s">
        <v>187</v>
      </c>
      <c r="AW107" s="251"/>
      <c r="AX107" s="251"/>
      <c r="AY107" s="251"/>
      <c r="AZ107" s="251"/>
      <c r="BA107" s="251"/>
      <c r="BB107" s="252"/>
      <c r="BC107" s="250" t="s">
        <v>656</v>
      </c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2"/>
      <c r="BN107" s="277">
        <v>1</v>
      </c>
      <c r="BO107" s="251"/>
      <c r="BP107" s="251"/>
      <c r="BQ107" s="251"/>
      <c r="BR107" s="251"/>
      <c r="BS107" s="252"/>
      <c r="BT107" s="277">
        <v>0.8</v>
      </c>
      <c r="BU107" s="251"/>
      <c r="BV107" s="251"/>
      <c r="BW107" s="251"/>
      <c r="BX107" s="251"/>
      <c r="BY107" s="252"/>
      <c r="BZ107" s="277">
        <v>0.5</v>
      </c>
      <c r="CA107" s="251"/>
      <c r="CB107" s="251"/>
      <c r="CC107" s="251"/>
      <c r="CD107" s="251"/>
      <c r="CE107" s="252"/>
    </row>
    <row r="108" spans="2:83" x14ac:dyDescent="0.25">
      <c r="B108" s="253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5"/>
      <c r="W108" s="262"/>
      <c r="X108" s="263"/>
      <c r="Y108" s="263"/>
      <c r="Z108" s="263"/>
      <c r="AA108" s="263"/>
      <c r="AB108" s="263"/>
      <c r="AC108" s="264"/>
      <c r="AD108" s="268"/>
      <c r="AE108" s="269"/>
      <c r="AF108" s="269"/>
      <c r="AG108" s="269"/>
      <c r="AH108" s="269"/>
      <c r="AI108" s="269"/>
      <c r="AJ108" s="270"/>
      <c r="AK108" s="253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5"/>
      <c r="AV108" s="253"/>
      <c r="AW108" s="254"/>
      <c r="AX108" s="254"/>
      <c r="AY108" s="254"/>
      <c r="AZ108" s="254"/>
      <c r="BA108" s="254"/>
      <c r="BB108" s="255"/>
      <c r="BC108" s="253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5"/>
      <c r="BN108" s="253"/>
      <c r="BO108" s="254"/>
      <c r="BP108" s="254"/>
      <c r="BQ108" s="254"/>
      <c r="BR108" s="254"/>
      <c r="BS108" s="255"/>
      <c r="BT108" s="253"/>
      <c r="BU108" s="254"/>
      <c r="BV108" s="254"/>
      <c r="BW108" s="254"/>
      <c r="BX108" s="254"/>
      <c r="BY108" s="255"/>
      <c r="BZ108" s="253"/>
      <c r="CA108" s="254"/>
      <c r="CB108" s="254"/>
      <c r="CC108" s="254"/>
      <c r="CD108" s="254"/>
      <c r="CE108" s="255"/>
    </row>
    <row r="109" spans="2:83" ht="57.95" customHeight="1" x14ac:dyDescent="0.25">
      <c r="B109" s="250" t="s">
        <v>654</v>
      </c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2"/>
      <c r="W109" s="259" t="s">
        <v>180</v>
      </c>
      <c r="X109" s="260"/>
      <c r="Y109" s="260"/>
      <c r="Z109" s="260"/>
      <c r="AA109" s="260"/>
      <c r="AB109" s="260"/>
      <c r="AC109" s="261"/>
      <c r="AD109" s="265" t="s">
        <v>174</v>
      </c>
      <c r="AE109" s="266"/>
      <c r="AF109" s="266"/>
      <c r="AG109" s="266"/>
      <c r="AH109" s="266"/>
      <c r="AI109" s="266"/>
      <c r="AJ109" s="267"/>
      <c r="AK109" s="250" t="s">
        <v>655</v>
      </c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2"/>
      <c r="AV109" s="250" t="s">
        <v>187</v>
      </c>
      <c r="AW109" s="251"/>
      <c r="AX109" s="251"/>
      <c r="AY109" s="251"/>
      <c r="AZ109" s="251"/>
      <c r="BA109" s="251"/>
      <c r="BB109" s="252"/>
      <c r="BC109" s="250" t="s">
        <v>657</v>
      </c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2"/>
      <c r="BN109" s="277">
        <v>1</v>
      </c>
      <c r="BO109" s="251"/>
      <c r="BP109" s="251"/>
      <c r="BQ109" s="251"/>
      <c r="BR109" s="251"/>
      <c r="BS109" s="252"/>
      <c r="BT109" s="277">
        <v>0.8</v>
      </c>
      <c r="BU109" s="251"/>
      <c r="BV109" s="251"/>
      <c r="BW109" s="251"/>
      <c r="BX109" s="251"/>
      <c r="BY109" s="252"/>
      <c r="BZ109" s="277">
        <v>0.5</v>
      </c>
      <c r="CA109" s="251"/>
      <c r="CB109" s="251"/>
      <c r="CC109" s="251"/>
      <c r="CD109" s="251"/>
      <c r="CE109" s="252"/>
    </row>
    <row r="110" spans="2:83" x14ac:dyDescent="0.25">
      <c r="B110" s="253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5"/>
      <c r="W110" s="262"/>
      <c r="X110" s="263"/>
      <c r="Y110" s="263"/>
      <c r="Z110" s="263"/>
      <c r="AA110" s="263"/>
      <c r="AB110" s="263"/>
      <c r="AC110" s="264"/>
      <c r="AD110" s="268"/>
      <c r="AE110" s="269"/>
      <c r="AF110" s="269"/>
      <c r="AG110" s="269"/>
      <c r="AH110" s="269"/>
      <c r="AI110" s="269"/>
      <c r="AJ110" s="270"/>
      <c r="AK110" s="253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5"/>
      <c r="AV110" s="253"/>
      <c r="AW110" s="254"/>
      <c r="AX110" s="254"/>
      <c r="AY110" s="254"/>
      <c r="AZ110" s="254"/>
      <c r="BA110" s="254"/>
      <c r="BB110" s="255"/>
      <c r="BC110" s="253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5"/>
      <c r="BN110" s="253"/>
      <c r="BO110" s="254"/>
      <c r="BP110" s="254"/>
      <c r="BQ110" s="254"/>
      <c r="BR110" s="254"/>
      <c r="BS110" s="255"/>
      <c r="BT110" s="253"/>
      <c r="BU110" s="254"/>
      <c r="BV110" s="254"/>
      <c r="BW110" s="254"/>
      <c r="BX110" s="254"/>
      <c r="BY110" s="255"/>
      <c r="BZ110" s="253"/>
      <c r="CA110" s="254"/>
      <c r="CB110" s="254"/>
      <c r="CC110" s="254"/>
      <c r="CD110" s="254"/>
      <c r="CE110" s="255"/>
    </row>
    <row r="111" spans="2:83" ht="57.95" customHeight="1" x14ac:dyDescent="0.25">
      <c r="B111" s="250" t="s">
        <v>653</v>
      </c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2"/>
      <c r="W111" s="259" t="s">
        <v>180</v>
      </c>
      <c r="X111" s="260"/>
      <c r="Y111" s="260"/>
      <c r="Z111" s="260"/>
      <c r="AA111" s="260"/>
      <c r="AB111" s="260"/>
      <c r="AC111" s="261"/>
      <c r="AD111" s="265" t="s">
        <v>172</v>
      </c>
      <c r="AE111" s="266"/>
      <c r="AF111" s="266"/>
      <c r="AG111" s="266"/>
      <c r="AH111" s="266"/>
      <c r="AI111" s="266"/>
      <c r="AJ111" s="267"/>
      <c r="AK111" s="250" t="s">
        <v>658</v>
      </c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2"/>
      <c r="AV111" s="250" t="s">
        <v>187</v>
      </c>
      <c r="AW111" s="251"/>
      <c r="AX111" s="251"/>
      <c r="AY111" s="251"/>
      <c r="AZ111" s="251"/>
      <c r="BA111" s="251"/>
      <c r="BB111" s="252"/>
      <c r="BC111" s="250" t="s">
        <v>659</v>
      </c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2"/>
      <c r="BN111" s="277">
        <v>1</v>
      </c>
      <c r="BO111" s="251"/>
      <c r="BP111" s="251"/>
      <c r="BQ111" s="251"/>
      <c r="BR111" s="251"/>
      <c r="BS111" s="252"/>
      <c r="BT111" s="277">
        <v>0.8</v>
      </c>
      <c r="BU111" s="251"/>
      <c r="BV111" s="251"/>
      <c r="BW111" s="251"/>
      <c r="BX111" s="251"/>
      <c r="BY111" s="252"/>
      <c r="BZ111" s="277">
        <v>0.5</v>
      </c>
      <c r="CA111" s="251"/>
      <c r="CB111" s="251"/>
      <c r="CC111" s="251"/>
      <c r="CD111" s="251"/>
      <c r="CE111" s="252"/>
    </row>
    <row r="112" spans="2:83" x14ac:dyDescent="0.25">
      <c r="B112" s="253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5"/>
      <c r="W112" s="262"/>
      <c r="X112" s="263"/>
      <c r="Y112" s="263"/>
      <c r="Z112" s="263"/>
      <c r="AA112" s="263"/>
      <c r="AB112" s="263"/>
      <c r="AC112" s="264"/>
      <c r="AD112" s="268"/>
      <c r="AE112" s="269"/>
      <c r="AF112" s="269"/>
      <c r="AG112" s="269"/>
      <c r="AH112" s="269"/>
      <c r="AI112" s="269"/>
      <c r="AJ112" s="270"/>
      <c r="AK112" s="253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5"/>
      <c r="AV112" s="253"/>
      <c r="AW112" s="254"/>
      <c r="AX112" s="254"/>
      <c r="AY112" s="254"/>
      <c r="AZ112" s="254"/>
      <c r="BA112" s="254"/>
      <c r="BB112" s="255"/>
      <c r="BC112" s="253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5"/>
      <c r="BN112" s="253"/>
      <c r="BO112" s="254"/>
      <c r="BP112" s="254"/>
      <c r="BQ112" s="254"/>
      <c r="BR112" s="254"/>
      <c r="BS112" s="255"/>
      <c r="BT112" s="253"/>
      <c r="BU112" s="254"/>
      <c r="BV112" s="254"/>
      <c r="BW112" s="254"/>
      <c r="BX112" s="254"/>
      <c r="BY112" s="255"/>
      <c r="BZ112" s="253"/>
      <c r="CA112" s="254"/>
      <c r="CB112" s="254"/>
      <c r="CC112" s="254"/>
      <c r="CD112" s="254"/>
      <c r="CE112" s="255"/>
    </row>
    <row r="113" spans="2:83" ht="57.95" customHeight="1" x14ac:dyDescent="0.25">
      <c r="B113" s="250" t="s">
        <v>660</v>
      </c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2"/>
      <c r="W113" s="259" t="s">
        <v>180</v>
      </c>
      <c r="X113" s="260"/>
      <c r="Y113" s="260"/>
      <c r="Z113" s="260"/>
      <c r="AA113" s="260"/>
      <c r="AB113" s="260"/>
      <c r="AC113" s="261"/>
      <c r="AD113" s="265" t="s">
        <v>172</v>
      </c>
      <c r="AE113" s="266"/>
      <c r="AF113" s="266"/>
      <c r="AG113" s="266"/>
      <c r="AH113" s="266"/>
      <c r="AI113" s="266"/>
      <c r="AJ113" s="267"/>
      <c r="AK113" s="250" t="s">
        <v>662</v>
      </c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2"/>
      <c r="AV113" s="250" t="s">
        <v>518</v>
      </c>
      <c r="AW113" s="251"/>
      <c r="AX113" s="251"/>
      <c r="AY113" s="251"/>
      <c r="AZ113" s="251"/>
      <c r="BA113" s="251"/>
      <c r="BB113" s="252"/>
      <c r="BC113" s="250" t="s">
        <v>656</v>
      </c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2"/>
      <c r="BN113" s="277">
        <v>1</v>
      </c>
      <c r="BO113" s="251"/>
      <c r="BP113" s="251"/>
      <c r="BQ113" s="251"/>
      <c r="BR113" s="251"/>
      <c r="BS113" s="252"/>
      <c r="BT113" s="277">
        <v>0.8</v>
      </c>
      <c r="BU113" s="251"/>
      <c r="BV113" s="251"/>
      <c r="BW113" s="251"/>
      <c r="BX113" s="251"/>
      <c r="BY113" s="252"/>
      <c r="BZ113" s="277">
        <v>0.5</v>
      </c>
      <c r="CA113" s="251"/>
      <c r="CB113" s="251"/>
      <c r="CC113" s="251"/>
      <c r="CD113" s="251"/>
      <c r="CE113" s="252"/>
    </row>
    <row r="114" spans="2:83" x14ac:dyDescent="0.25">
      <c r="B114" s="253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5"/>
      <c r="W114" s="262"/>
      <c r="X114" s="263"/>
      <c r="Y114" s="263"/>
      <c r="Z114" s="263"/>
      <c r="AA114" s="263"/>
      <c r="AB114" s="263"/>
      <c r="AC114" s="264"/>
      <c r="AD114" s="268"/>
      <c r="AE114" s="269"/>
      <c r="AF114" s="269"/>
      <c r="AG114" s="269"/>
      <c r="AH114" s="269"/>
      <c r="AI114" s="269"/>
      <c r="AJ114" s="270"/>
      <c r="AK114" s="253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5"/>
      <c r="AV114" s="253"/>
      <c r="AW114" s="254"/>
      <c r="AX114" s="254"/>
      <c r="AY114" s="254"/>
      <c r="AZ114" s="254"/>
      <c r="BA114" s="254"/>
      <c r="BB114" s="255"/>
      <c r="BC114" s="253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5"/>
      <c r="BN114" s="253"/>
      <c r="BO114" s="254"/>
      <c r="BP114" s="254"/>
      <c r="BQ114" s="254"/>
      <c r="BR114" s="254"/>
      <c r="BS114" s="255"/>
      <c r="BT114" s="253"/>
      <c r="BU114" s="254"/>
      <c r="BV114" s="254"/>
      <c r="BW114" s="254"/>
      <c r="BX114" s="254"/>
      <c r="BY114" s="255"/>
      <c r="BZ114" s="253"/>
      <c r="CA114" s="254"/>
      <c r="CB114" s="254"/>
      <c r="CC114" s="254"/>
      <c r="CD114" s="254"/>
      <c r="CE114" s="255"/>
    </row>
    <row r="115" spans="2:83" ht="57.95" customHeight="1" x14ac:dyDescent="0.25">
      <c r="B115" s="250" t="s">
        <v>661</v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2"/>
      <c r="W115" s="259" t="s">
        <v>180</v>
      </c>
      <c r="X115" s="260"/>
      <c r="Y115" s="260"/>
      <c r="Z115" s="260"/>
      <c r="AA115" s="260"/>
      <c r="AB115" s="260"/>
      <c r="AC115" s="261"/>
      <c r="AD115" s="265" t="s">
        <v>172</v>
      </c>
      <c r="AE115" s="266"/>
      <c r="AF115" s="266"/>
      <c r="AG115" s="266"/>
      <c r="AH115" s="266"/>
      <c r="AI115" s="266"/>
      <c r="AJ115" s="267"/>
      <c r="AK115" s="250" t="s">
        <v>662</v>
      </c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2"/>
      <c r="AV115" s="250" t="s">
        <v>518</v>
      </c>
      <c r="AW115" s="251"/>
      <c r="AX115" s="251"/>
      <c r="AY115" s="251"/>
      <c r="AZ115" s="251"/>
      <c r="BA115" s="251"/>
      <c r="BB115" s="252"/>
      <c r="BC115" s="250" t="s">
        <v>663</v>
      </c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2"/>
      <c r="BN115" s="277">
        <v>1</v>
      </c>
      <c r="BO115" s="251"/>
      <c r="BP115" s="251"/>
      <c r="BQ115" s="251"/>
      <c r="BR115" s="251"/>
      <c r="BS115" s="252"/>
      <c r="BT115" s="277">
        <v>0.8</v>
      </c>
      <c r="BU115" s="251"/>
      <c r="BV115" s="251"/>
      <c r="BW115" s="251"/>
      <c r="BX115" s="251"/>
      <c r="BY115" s="252"/>
      <c r="BZ115" s="277">
        <v>0.5</v>
      </c>
      <c r="CA115" s="251"/>
      <c r="CB115" s="251"/>
      <c r="CC115" s="251"/>
      <c r="CD115" s="251"/>
      <c r="CE115" s="252"/>
    </row>
    <row r="116" spans="2:83" x14ac:dyDescent="0.25">
      <c r="B116" s="253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5"/>
      <c r="W116" s="262"/>
      <c r="X116" s="263"/>
      <c r="Y116" s="263"/>
      <c r="Z116" s="263"/>
      <c r="AA116" s="263"/>
      <c r="AB116" s="263"/>
      <c r="AC116" s="264"/>
      <c r="AD116" s="268"/>
      <c r="AE116" s="269"/>
      <c r="AF116" s="269"/>
      <c r="AG116" s="269"/>
      <c r="AH116" s="269"/>
      <c r="AI116" s="269"/>
      <c r="AJ116" s="270"/>
      <c r="AK116" s="253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5"/>
      <c r="AV116" s="253"/>
      <c r="AW116" s="254"/>
      <c r="AX116" s="254"/>
      <c r="AY116" s="254"/>
      <c r="AZ116" s="254"/>
      <c r="BA116" s="254"/>
      <c r="BB116" s="255"/>
      <c r="BC116" s="253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5"/>
      <c r="BN116" s="253"/>
      <c r="BO116" s="254"/>
      <c r="BP116" s="254"/>
      <c r="BQ116" s="254"/>
      <c r="BR116" s="254"/>
      <c r="BS116" s="255"/>
      <c r="BT116" s="253"/>
      <c r="BU116" s="254"/>
      <c r="BV116" s="254"/>
      <c r="BW116" s="254"/>
      <c r="BX116" s="254"/>
      <c r="BY116" s="255"/>
      <c r="BZ116" s="253"/>
      <c r="CA116" s="254"/>
      <c r="CB116" s="254"/>
      <c r="CC116" s="254"/>
      <c r="CD116" s="254"/>
      <c r="CE116" s="255"/>
    </row>
    <row r="117" spans="2:83" ht="57.95" customHeight="1" x14ac:dyDescent="0.25">
      <c r="B117" s="250" t="s">
        <v>664</v>
      </c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2"/>
      <c r="W117" s="259" t="s">
        <v>180</v>
      </c>
      <c r="X117" s="260"/>
      <c r="Y117" s="260"/>
      <c r="Z117" s="260"/>
      <c r="AA117" s="260"/>
      <c r="AB117" s="260"/>
      <c r="AC117" s="261"/>
      <c r="AD117" s="265" t="s">
        <v>172</v>
      </c>
      <c r="AE117" s="266"/>
      <c r="AF117" s="266"/>
      <c r="AG117" s="266"/>
      <c r="AH117" s="266"/>
      <c r="AI117" s="266"/>
      <c r="AJ117" s="267"/>
      <c r="AK117" s="250" t="s">
        <v>665</v>
      </c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2"/>
      <c r="AV117" s="250" t="s">
        <v>518</v>
      </c>
      <c r="AW117" s="251"/>
      <c r="AX117" s="251"/>
      <c r="AY117" s="251"/>
      <c r="AZ117" s="251"/>
      <c r="BA117" s="251"/>
      <c r="BB117" s="252"/>
      <c r="BC117" s="250" t="s">
        <v>666</v>
      </c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2"/>
      <c r="BN117" s="277">
        <v>1</v>
      </c>
      <c r="BO117" s="251"/>
      <c r="BP117" s="251"/>
      <c r="BQ117" s="251"/>
      <c r="BR117" s="251"/>
      <c r="BS117" s="252"/>
      <c r="BT117" s="277">
        <v>0.8</v>
      </c>
      <c r="BU117" s="251"/>
      <c r="BV117" s="251"/>
      <c r="BW117" s="251"/>
      <c r="BX117" s="251"/>
      <c r="BY117" s="252"/>
      <c r="BZ117" s="277">
        <v>0.5</v>
      </c>
      <c r="CA117" s="251"/>
      <c r="CB117" s="251"/>
      <c r="CC117" s="251"/>
      <c r="CD117" s="251"/>
      <c r="CE117" s="252"/>
    </row>
    <row r="118" spans="2:83" x14ac:dyDescent="0.25">
      <c r="B118" s="253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5"/>
      <c r="W118" s="262"/>
      <c r="X118" s="263"/>
      <c r="Y118" s="263"/>
      <c r="Z118" s="263"/>
      <c r="AA118" s="263"/>
      <c r="AB118" s="263"/>
      <c r="AC118" s="264"/>
      <c r="AD118" s="268"/>
      <c r="AE118" s="269"/>
      <c r="AF118" s="269"/>
      <c r="AG118" s="269"/>
      <c r="AH118" s="269"/>
      <c r="AI118" s="269"/>
      <c r="AJ118" s="270"/>
      <c r="AK118" s="253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5"/>
      <c r="AV118" s="253"/>
      <c r="AW118" s="254"/>
      <c r="AX118" s="254"/>
      <c r="AY118" s="254"/>
      <c r="AZ118" s="254"/>
      <c r="BA118" s="254"/>
      <c r="BB118" s="255"/>
      <c r="BC118" s="253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5"/>
      <c r="BN118" s="253"/>
      <c r="BO118" s="254"/>
      <c r="BP118" s="254"/>
      <c r="BQ118" s="254"/>
      <c r="BR118" s="254"/>
      <c r="BS118" s="255"/>
      <c r="BT118" s="253"/>
      <c r="BU118" s="254"/>
      <c r="BV118" s="254"/>
      <c r="BW118" s="254"/>
      <c r="BX118" s="254"/>
      <c r="BY118" s="255"/>
      <c r="BZ118" s="253"/>
      <c r="CA118" s="254"/>
      <c r="CB118" s="254"/>
      <c r="CC118" s="254"/>
      <c r="CD118" s="254"/>
      <c r="CE118" s="255"/>
    </row>
    <row r="119" spans="2:83" ht="57.95" customHeight="1" x14ac:dyDescent="0.25">
      <c r="B119" s="250" t="s">
        <v>667</v>
      </c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2"/>
      <c r="W119" s="259" t="s">
        <v>181</v>
      </c>
      <c r="X119" s="260"/>
      <c r="Y119" s="260"/>
      <c r="Z119" s="260"/>
      <c r="AA119" s="260"/>
      <c r="AB119" s="260"/>
      <c r="AC119" s="261"/>
      <c r="AD119" s="265" t="s">
        <v>172</v>
      </c>
      <c r="AE119" s="266"/>
      <c r="AF119" s="266"/>
      <c r="AG119" s="266"/>
      <c r="AH119" s="266"/>
      <c r="AI119" s="266"/>
      <c r="AJ119" s="267"/>
      <c r="AK119" s="250" t="s">
        <v>670</v>
      </c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2"/>
      <c r="AV119" s="250" t="s">
        <v>518</v>
      </c>
      <c r="AW119" s="251"/>
      <c r="AX119" s="251"/>
      <c r="AY119" s="251"/>
      <c r="AZ119" s="251"/>
      <c r="BA119" s="251"/>
      <c r="BB119" s="252"/>
      <c r="BC119" s="250" t="s">
        <v>673</v>
      </c>
      <c r="BD119" s="251"/>
      <c r="BE119" s="251"/>
      <c r="BF119" s="251"/>
      <c r="BG119" s="251"/>
      <c r="BH119" s="251"/>
      <c r="BI119" s="251"/>
      <c r="BJ119" s="251"/>
      <c r="BK119" s="251"/>
      <c r="BL119" s="251"/>
      <c r="BM119" s="252"/>
      <c r="BN119" s="277">
        <v>1</v>
      </c>
      <c r="BO119" s="251"/>
      <c r="BP119" s="251"/>
      <c r="BQ119" s="251"/>
      <c r="BR119" s="251"/>
      <c r="BS119" s="252"/>
      <c r="BT119" s="277">
        <v>0.8</v>
      </c>
      <c r="BU119" s="251"/>
      <c r="BV119" s="251"/>
      <c r="BW119" s="251"/>
      <c r="BX119" s="251"/>
      <c r="BY119" s="252"/>
      <c r="BZ119" s="277">
        <v>0.5</v>
      </c>
      <c r="CA119" s="251"/>
      <c r="CB119" s="251"/>
      <c r="CC119" s="251"/>
      <c r="CD119" s="251"/>
      <c r="CE119" s="252"/>
    </row>
    <row r="120" spans="2:83" x14ac:dyDescent="0.25">
      <c r="B120" s="253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5"/>
      <c r="W120" s="262"/>
      <c r="X120" s="263"/>
      <c r="Y120" s="263"/>
      <c r="Z120" s="263"/>
      <c r="AA120" s="263"/>
      <c r="AB120" s="263"/>
      <c r="AC120" s="264"/>
      <c r="AD120" s="268"/>
      <c r="AE120" s="269"/>
      <c r="AF120" s="269"/>
      <c r="AG120" s="269"/>
      <c r="AH120" s="269"/>
      <c r="AI120" s="269"/>
      <c r="AJ120" s="270"/>
      <c r="AK120" s="253"/>
      <c r="AL120" s="254"/>
      <c r="AM120" s="254"/>
      <c r="AN120" s="254"/>
      <c r="AO120" s="254"/>
      <c r="AP120" s="254"/>
      <c r="AQ120" s="254"/>
      <c r="AR120" s="254"/>
      <c r="AS120" s="254"/>
      <c r="AT120" s="254"/>
      <c r="AU120" s="255"/>
      <c r="AV120" s="253"/>
      <c r="AW120" s="254"/>
      <c r="AX120" s="254"/>
      <c r="AY120" s="254"/>
      <c r="AZ120" s="254"/>
      <c r="BA120" s="254"/>
      <c r="BB120" s="255"/>
      <c r="BC120" s="253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5"/>
      <c r="BN120" s="253"/>
      <c r="BO120" s="254"/>
      <c r="BP120" s="254"/>
      <c r="BQ120" s="254"/>
      <c r="BR120" s="254"/>
      <c r="BS120" s="255"/>
      <c r="BT120" s="253"/>
      <c r="BU120" s="254"/>
      <c r="BV120" s="254"/>
      <c r="BW120" s="254"/>
      <c r="BX120" s="254"/>
      <c r="BY120" s="255"/>
      <c r="BZ120" s="253"/>
      <c r="CA120" s="254"/>
      <c r="CB120" s="254"/>
      <c r="CC120" s="254"/>
      <c r="CD120" s="254"/>
      <c r="CE120" s="255"/>
    </row>
    <row r="121" spans="2:83" ht="57.95" customHeight="1" x14ac:dyDescent="0.25">
      <c r="B121" s="250" t="s">
        <v>668</v>
      </c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2"/>
      <c r="W121" s="259" t="s">
        <v>181</v>
      </c>
      <c r="X121" s="260"/>
      <c r="Y121" s="260"/>
      <c r="Z121" s="260"/>
      <c r="AA121" s="260"/>
      <c r="AB121" s="260"/>
      <c r="AC121" s="261"/>
      <c r="AD121" s="265" t="s">
        <v>172</v>
      </c>
      <c r="AE121" s="266"/>
      <c r="AF121" s="266"/>
      <c r="AG121" s="266"/>
      <c r="AH121" s="266"/>
      <c r="AI121" s="266"/>
      <c r="AJ121" s="267"/>
      <c r="AK121" s="250" t="s">
        <v>671</v>
      </c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2"/>
      <c r="AV121" s="250" t="s">
        <v>518</v>
      </c>
      <c r="AW121" s="251"/>
      <c r="AX121" s="251"/>
      <c r="AY121" s="251"/>
      <c r="AZ121" s="251"/>
      <c r="BA121" s="251"/>
      <c r="BB121" s="252"/>
      <c r="BC121" s="250" t="s">
        <v>674</v>
      </c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2"/>
      <c r="BN121" s="277">
        <v>1</v>
      </c>
      <c r="BO121" s="251"/>
      <c r="BP121" s="251"/>
      <c r="BQ121" s="251"/>
      <c r="BR121" s="251"/>
      <c r="BS121" s="252"/>
      <c r="BT121" s="277">
        <v>0.8</v>
      </c>
      <c r="BU121" s="251"/>
      <c r="BV121" s="251"/>
      <c r="BW121" s="251"/>
      <c r="BX121" s="251"/>
      <c r="BY121" s="252"/>
      <c r="BZ121" s="277">
        <v>0.5</v>
      </c>
      <c r="CA121" s="251"/>
      <c r="CB121" s="251"/>
      <c r="CC121" s="251"/>
      <c r="CD121" s="251"/>
      <c r="CE121" s="252"/>
    </row>
    <row r="122" spans="2:83" x14ac:dyDescent="0.25">
      <c r="B122" s="253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5"/>
      <c r="W122" s="262"/>
      <c r="X122" s="263"/>
      <c r="Y122" s="263"/>
      <c r="Z122" s="263"/>
      <c r="AA122" s="263"/>
      <c r="AB122" s="263"/>
      <c r="AC122" s="264"/>
      <c r="AD122" s="268"/>
      <c r="AE122" s="269"/>
      <c r="AF122" s="269"/>
      <c r="AG122" s="269"/>
      <c r="AH122" s="269"/>
      <c r="AI122" s="269"/>
      <c r="AJ122" s="270"/>
      <c r="AK122" s="253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5"/>
      <c r="AV122" s="253"/>
      <c r="AW122" s="254"/>
      <c r="AX122" s="254"/>
      <c r="AY122" s="254"/>
      <c r="AZ122" s="254"/>
      <c r="BA122" s="254"/>
      <c r="BB122" s="255"/>
      <c r="BC122" s="253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5"/>
      <c r="BN122" s="253"/>
      <c r="BO122" s="254"/>
      <c r="BP122" s="254"/>
      <c r="BQ122" s="254"/>
      <c r="BR122" s="254"/>
      <c r="BS122" s="255"/>
      <c r="BT122" s="253"/>
      <c r="BU122" s="254"/>
      <c r="BV122" s="254"/>
      <c r="BW122" s="254"/>
      <c r="BX122" s="254"/>
      <c r="BY122" s="255"/>
      <c r="BZ122" s="253"/>
      <c r="CA122" s="254"/>
      <c r="CB122" s="254"/>
      <c r="CC122" s="254"/>
      <c r="CD122" s="254"/>
      <c r="CE122" s="255"/>
    </row>
    <row r="123" spans="2:83" ht="57.95" customHeight="1" x14ac:dyDescent="0.25">
      <c r="B123" s="250" t="s">
        <v>669</v>
      </c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2"/>
      <c r="W123" s="259" t="s">
        <v>181</v>
      </c>
      <c r="X123" s="260"/>
      <c r="Y123" s="260"/>
      <c r="Z123" s="260"/>
      <c r="AA123" s="260"/>
      <c r="AB123" s="260"/>
      <c r="AC123" s="261"/>
      <c r="AD123" s="265" t="s">
        <v>172</v>
      </c>
      <c r="AE123" s="266"/>
      <c r="AF123" s="266"/>
      <c r="AG123" s="266"/>
      <c r="AH123" s="266"/>
      <c r="AI123" s="266"/>
      <c r="AJ123" s="267"/>
      <c r="AK123" s="250" t="s">
        <v>672</v>
      </c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2"/>
      <c r="AV123" s="250" t="s">
        <v>518</v>
      </c>
      <c r="AW123" s="251"/>
      <c r="AX123" s="251"/>
      <c r="AY123" s="251"/>
      <c r="AZ123" s="251"/>
      <c r="BA123" s="251"/>
      <c r="BB123" s="252"/>
      <c r="BC123" s="250" t="s">
        <v>6</v>
      </c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2"/>
      <c r="BN123" s="277">
        <v>1</v>
      </c>
      <c r="BO123" s="251"/>
      <c r="BP123" s="251"/>
      <c r="BQ123" s="251"/>
      <c r="BR123" s="251"/>
      <c r="BS123" s="252"/>
      <c r="BT123" s="277">
        <v>0.8</v>
      </c>
      <c r="BU123" s="251"/>
      <c r="BV123" s="251"/>
      <c r="BW123" s="251"/>
      <c r="BX123" s="251"/>
      <c r="BY123" s="252"/>
      <c r="BZ123" s="277">
        <v>0.5</v>
      </c>
      <c r="CA123" s="251"/>
      <c r="CB123" s="251"/>
      <c r="CC123" s="251"/>
      <c r="CD123" s="251"/>
      <c r="CE123" s="252"/>
    </row>
    <row r="124" spans="2:83" x14ac:dyDescent="0.25">
      <c r="B124" s="253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5"/>
      <c r="W124" s="262"/>
      <c r="X124" s="263"/>
      <c r="Y124" s="263"/>
      <c r="Z124" s="263"/>
      <c r="AA124" s="263"/>
      <c r="AB124" s="263"/>
      <c r="AC124" s="264"/>
      <c r="AD124" s="268"/>
      <c r="AE124" s="269"/>
      <c r="AF124" s="269"/>
      <c r="AG124" s="269"/>
      <c r="AH124" s="269"/>
      <c r="AI124" s="269"/>
      <c r="AJ124" s="270"/>
      <c r="AK124" s="253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5"/>
      <c r="AV124" s="253"/>
      <c r="AW124" s="254"/>
      <c r="AX124" s="254"/>
      <c r="AY124" s="254"/>
      <c r="AZ124" s="254"/>
      <c r="BA124" s="254"/>
      <c r="BB124" s="255"/>
      <c r="BC124" s="253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5"/>
      <c r="BN124" s="253"/>
      <c r="BO124" s="254"/>
      <c r="BP124" s="254"/>
      <c r="BQ124" s="254"/>
      <c r="BR124" s="254"/>
      <c r="BS124" s="255"/>
      <c r="BT124" s="253"/>
      <c r="BU124" s="254"/>
      <c r="BV124" s="254"/>
      <c r="BW124" s="254"/>
      <c r="BX124" s="254"/>
      <c r="BY124" s="255"/>
      <c r="BZ124" s="253"/>
      <c r="CA124" s="254"/>
      <c r="CB124" s="254"/>
      <c r="CC124" s="254"/>
      <c r="CD124" s="254"/>
      <c r="CE124" s="255"/>
    </row>
    <row r="125" spans="2:83" ht="57.95" customHeight="1" x14ac:dyDescent="0.25">
      <c r="B125" s="250" t="s">
        <v>667</v>
      </c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2"/>
      <c r="W125" s="259" t="s">
        <v>181</v>
      </c>
      <c r="X125" s="260"/>
      <c r="Y125" s="260"/>
      <c r="Z125" s="260"/>
      <c r="AA125" s="260"/>
      <c r="AB125" s="260"/>
      <c r="AC125" s="261"/>
      <c r="AD125" s="265" t="s">
        <v>172</v>
      </c>
      <c r="AE125" s="266"/>
      <c r="AF125" s="266"/>
      <c r="AG125" s="266"/>
      <c r="AH125" s="266"/>
      <c r="AI125" s="266"/>
      <c r="AJ125" s="267"/>
      <c r="AK125" s="250" t="s">
        <v>692</v>
      </c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2"/>
      <c r="AV125" s="250" t="s">
        <v>518</v>
      </c>
      <c r="AW125" s="251"/>
      <c r="AX125" s="251"/>
      <c r="AY125" s="251"/>
      <c r="AZ125" s="251"/>
      <c r="BA125" s="251"/>
      <c r="BB125" s="252"/>
      <c r="BC125" s="250" t="s">
        <v>694</v>
      </c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2"/>
      <c r="BN125" s="277">
        <v>1</v>
      </c>
      <c r="BO125" s="251"/>
      <c r="BP125" s="251"/>
      <c r="BQ125" s="251"/>
      <c r="BR125" s="251"/>
      <c r="BS125" s="252"/>
      <c r="BT125" s="277">
        <v>0.8</v>
      </c>
      <c r="BU125" s="251"/>
      <c r="BV125" s="251"/>
      <c r="BW125" s="251"/>
      <c r="BX125" s="251"/>
      <c r="BY125" s="252"/>
      <c r="BZ125" s="277">
        <v>0.5</v>
      </c>
      <c r="CA125" s="251"/>
      <c r="CB125" s="251"/>
      <c r="CC125" s="251"/>
      <c r="CD125" s="251"/>
      <c r="CE125" s="252"/>
    </row>
    <row r="126" spans="2:83" x14ac:dyDescent="0.25">
      <c r="B126" s="253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5"/>
      <c r="W126" s="262"/>
      <c r="X126" s="263"/>
      <c r="Y126" s="263"/>
      <c r="Z126" s="263"/>
      <c r="AA126" s="263"/>
      <c r="AB126" s="263"/>
      <c r="AC126" s="264"/>
      <c r="AD126" s="268"/>
      <c r="AE126" s="269"/>
      <c r="AF126" s="269"/>
      <c r="AG126" s="269"/>
      <c r="AH126" s="269"/>
      <c r="AI126" s="269"/>
      <c r="AJ126" s="270"/>
      <c r="AK126" s="253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5"/>
      <c r="AV126" s="253"/>
      <c r="AW126" s="254"/>
      <c r="AX126" s="254"/>
      <c r="AY126" s="254"/>
      <c r="AZ126" s="254"/>
      <c r="BA126" s="254"/>
      <c r="BB126" s="255"/>
      <c r="BC126" s="253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5"/>
      <c r="BN126" s="253"/>
      <c r="BO126" s="254"/>
      <c r="BP126" s="254"/>
      <c r="BQ126" s="254"/>
      <c r="BR126" s="254"/>
      <c r="BS126" s="255"/>
      <c r="BT126" s="253"/>
      <c r="BU126" s="254"/>
      <c r="BV126" s="254"/>
      <c r="BW126" s="254"/>
      <c r="BX126" s="254"/>
      <c r="BY126" s="255"/>
      <c r="BZ126" s="253"/>
      <c r="CA126" s="254"/>
      <c r="CB126" s="254"/>
      <c r="CC126" s="254"/>
      <c r="CD126" s="254"/>
      <c r="CE126" s="255"/>
    </row>
    <row r="127" spans="2:83" ht="57.95" customHeight="1" x14ac:dyDescent="0.25">
      <c r="B127" s="250" t="s">
        <v>691</v>
      </c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2"/>
      <c r="W127" s="259" t="s">
        <v>181</v>
      </c>
      <c r="X127" s="260"/>
      <c r="Y127" s="260"/>
      <c r="Z127" s="260"/>
      <c r="AA127" s="260"/>
      <c r="AB127" s="260"/>
      <c r="AC127" s="261"/>
      <c r="AD127" s="265" t="s">
        <v>172</v>
      </c>
      <c r="AE127" s="266"/>
      <c r="AF127" s="266"/>
      <c r="AG127" s="266"/>
      <c r="AH127" s="266"/>
      <c r="AI127" s="266"/>
      <c r="AJ127" s="267"/>
      <c r="AK127" s="250" t="s">
        <v>693</v>
      </c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2"/>
      <c r="AV127" s="250" t="s">
        <v>518</v>
      </c>
      <c r="AW127" s="251"/>
      <c r="AX127" s="251"/>
      <c r="AY127" s="251"/>
      <c r="AZ127" s="251"/>
      <c r="BA127" s="251"/>
      <c r="BB127" s="252"/>
      <c r="BC127" s="250" t="s">
        <v>657</v>
      </c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2"/>
      <c r="BN127" s="277">
        <v>1</v>
      </c>
      <c r="BO127" s="251"/>
      <c r="BP127" s="251"/>
      <c r="BQ127" s="251"/>
      <c r="BR127" s="251"/>
      <c r="BS127" s="252"/>
      <c r="BT127" s="277">
        <v>0.8</v>
      </c>
      <c r="BU127" s="251"/>
      <c r="BV127" s="251"/>
      <c r="BW127" s="251"/>
      <c r="BX127" s="251"/>
      <c r="BY127" s="252"/>
      <c r="BZ127" s="277">
        <v>0.5</v>
      </c>
      <c r="CA127" s="251"/>
      <c r="CB127" s="251"/>
      <c r="CC127" s="251"/>
      <c r="CD127" s="251"/>
      <c r="CE127" s="252"/>
    </row>
    <row r="128" spans="2:83" x14ac:dyDescent="0.25">
      <c r="B128" s="2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5"/>
      <c r="W128" s="262"/>
      <c r="X128" s="263"/>
      <c r="Y128" s="263"/>
      <c r="Z128" s="263"/>
      <c r="AA128" s="263"/>
      <c r="AB128" s="263"/>
      <c r="AC128" s="264"/>
      <c r="AD128" s="268"/>
      <c r="AE128" s="269"/>
      <c r="AF128" s="269"/>
      <c r="AG128" s="269"/>
      <c r="AH128" s="269"/>
      <c r="AI128" s="269"/>
      <c r="AJ128" s="270"/>
      <c r="AK128" s="253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5"/>
      <c r="AV128" s="253"/>
      <c r="AW128" s="254"/>
      <c r="AX128" s="254"/>
      <c r="AY128" s="254"/>
      <c r="AZ128" s="254"/>
      <c r="BA128" s="254"/>
      <c r="BB128" s="255"/>
      <c r="BC128" s="253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5"/>
      <c r="BN128" s="253"/>
      <c r="BO128" s="254"/>
      <c r="BP128" s="254"/>
      <c r="BQ128" s="254"/>
      <c r="BR128" s="254"/>
      <c r="BS128" s="255"/>
      <c r="BT128" s="253"/>
      <c r="BU128" s="254"/>
      <c r="BV128" s="254"/>
      <c r="BW128" s="254"/>
      <c r="BX128" s="254"/>
      <c r="BY128" s="255"/>
      <c r="BZ128" s="253"/>
      <c r="CA128" s="254"/>
      <c r="CB128" s="254"/>
      <c r="CC128" s="254"/>
      <c r="CD128" s="254"/>
      <c r="CE128" s="255"/>
    </row>
    <row r="129" spans="2:83" ht="57.95" customHeight="1" x14ac:dyDescent="0.25">
      <c r="B129" s="250" t="s">
        <v>695</v>
      </c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2"/>
      <c r="W129" s="259" t="s">
        <v>181</v>
      </c>
      <c r="X129" s="260"/>
      <c r="Y129" s="260"/>
      <c r="Z129" s="260"/>
      <c r="AA129" s="260"/>
      <c r="AB129" s="260"/>
      <c r="AC129" s="261"/>
      <c r="AD129" s="265" t="s">
        <v>174</v>
      </c>
      <c r="AE129" s="266"/>
      <c r="AF129" s="266"/>
      <c r="AG129" s="266"/>
      <c r="AH129" s="266"/>
      <c r="AI129" s="266"/>
      <c r="AJ129" s="267"/>
      <c r="AK129" s="250" t="s">
        <v>696</v>
      </c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2"/>
      <c r="AV129" s="250" t="s">
        <v>700</v>
      </c>
      <c r="AW129" s="251"/>
      <c r="AX129" s="251"/>
      <c r="AY129" s="251"/>
      <c r="AZ129" s="251"/>
      <c r="BA129" s="251"/>
      <c r="BB129" s="252"/>
      <c r="BC129" s="250" t="s">
        <v>703</v>
      </c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2"/>
      <c r="BN129" s="277">
        <v>1</v>
      </c>
      <c r="BO129" s="251"/>
      <c r="BP129" s="251"/>
      <c r="BQ129" s="251"/>
      <c r="BR129" s="251"/>
      <c r="BS129" s="252"/>
      <c r="BT129" s="277">
        <v>0.8</v>
      </c>
      <c r="BU129" s="251"/>
      <c r="BV129" s="251"/>
      <c r="BW129" s="251"/>
      <c r="BX129" s="251"/>
      <c r="BY129" s="252"/>
      <c r="BZ129" s="277">
        <v>0.5</v>
      </c>
      <c r="CA129" s="251"/>
      <c r="CB129" s="251"/>
      <c r="CC129" s="251"/>
      <c r="CD129" s="251"/>
      <c r="CE129" s="252"/>
    </row>
    <row r="130" spans="2:83" x14ac:dyDescent="0.25">
      <c r="B130" s="253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5"/>
      <c r="W130" s="262"/>
      <c r="X130" s="263"/>
      <c r="Y130" s="263"/>
      <c r="Z130" s="263"/>
      <c r="AA130" s="263"/>
      <c r="AB130" s="263"/>
      <c r="AC130" s="264"/>
      <c r="AD130" s="268"/>
      <c r="AE130" s="269"/>
      <c r="AF130" s="269"/>
      <c r="AG130" s="269"/>
      <c r="AH130" s="269"/>
      <c r="AI130" s="269"/>
      <c r="AJ130" s="270"/>
      <c r="AK130" s="253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5"/>
      <c r="AV130" s="253"/>
      <c r="AW130" s="254"/>
      <c r="AX130" s="254"/>
      <c r="AY130" s="254"/>
      <c r="AZ130" s="254"/>
      <c r="BA130" s="254"/>
      <c r="BB130" s="255"/>
      <c r="BC130" s="253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5"/>
      <c r="BN130" s="253"/>
      <c r="BO130" s="254"/>
      <c r="BP130" s="254"/>
      <c r="BQ130" s="254"/>
      <c r="BR130" s="254"/>
      <c r="BS130" s="255"/>
      <c r="BT130" s="253"/>
      <c r="BU130" s="254"/>
      <c r="BV130" s="254"/>
      <c r="BW130" s="254"/>
      <c r="BX130" s="254"/>
      <c r="BY130" s="255"/>
      <c r="BZ130" s="253"/>
      <c r="CA130" s="254"/>
      <c r="CB130" s="254"/>
      <c r="CC130" s="254"/>
      <c r="CD130" s="254"/>
      <c r="CE130" s="255"/>
    </row>
    <row r="131" spans="2:83" ht="57.95" customHeight="1" x14ac:dyDescent="0.25">
      <c r="B131" s="250" t="s">
        <v>695</v>
      </c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2"/>
      <c r="W131" s="259" t="s">
        <v>181</v>
      </c>
      <c r="X131" s="260"/>
      <c r="Y131" s="260"/>
      <c r="Z131" s="260"/>
      <c r="AA131" s="260"/>
      <c r="AB131" s="260"/>
      <c r="AC131" s="261"/>
      <c r="AD131" s="265" t="s">
        <v>174</v>
      </c>
      <c r="AE131" s="266"/>
      <c r="AF131" s="266"/>
      <c r="AG131" s="266"/>
      <c r="AH131" s="266"/>
      <c r="AI131" s="266"/>
      <c r="AJ131" s="267"/>
      <c r="AK131" s="250" t="s">
        <v>697</v>
      </c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2"/>
      <c r="AV131" s="250" t="s">
        <v>701</v>
      </c>
      <c r="AW131" s="251"/>
      <c r="AX131" s="251"/>
      <c r="AY131" s="251"/>
      <c r="AZ131" s="251"/>
      <c r="BA131" s="251"/>
      <c r="BB131" s="252"/>
      <c r="BC131" s="250" t="s">
        <v>704</v>
      </c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2"/>
      <c r="BN131" s="277">
        <v>1</v>
      </c>
      <c r="BO131" s="251"/>
      <c r="BP131" s="251"/>
      <c r="BQ131" s="251"/>
      <c r="BR131" s="251"/>
      <c r="BS131" s="252"/>
      <c r="BT131" s="277">
        <v>0.8</v>
      </c>
      <c r="BU131" s="251"/>
      <c r="BV131" s="251"/>
      <c r="BW131" s="251"/>
      <c r="BX131" s="251"/>
      <c r="BY131" s="252"/>
      <c r="BZ131" s="277">
        <v>0.5</v>
      </c>
      <c r="CA131" s="251"/>
      <c r="CB131" s="251"/>
      <c r="CC131" s="251"/>
      <c r="CD131" s="251"/>
      <c r="CE131" s="252"/>
    </row>
    <row r="132" spans="2:83" x14ac:dyDescent="0.25">
      <c r="B132" s="253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5"/>
      <c r="W132" s="262"/>
      <c r="X132" s="263"/>
      <c r="Y132" s="263"/>
      <c r="Z132" s="263"/>
      <c r="AA132" s="263"/>
      <c r="AB132" s="263"/>
      <c r="AC132" s="264"/>
      <c r="AD132" s="268"/>
      <c r="AE132" s="269"/>
      <c r="AF132" s="269"/>
      <c r="AG132" s="269"/>
      <c r="AH132" s="269"/>
      <c r="AI132" s="269"/>
      <c r="AJ132" s="270"/>
      <c r="AK132" s="253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5"/>
      <c r="AV132" s="253"/>
      <c r="AW132" s="254"/>
      <c r="AX132" s="254"/>
      <c r="AY132" s="254"/>
      <c r="AZ132" s="254"/>
      <c r="BA132" s="254"/>
      <c r="BB132" s="255"/>
      <c r="BC132" s="253"/>
      <c r="BD132" s="254"/>
      <c r="BE132" s="254"/>
      <c r="BF132" s="254"/>
      <c r="BG132" s="254"/>
      <c r="BH132" s="254"/>
      <c r="BI132" s="254"/>
      <c r="BJ132" s="254"/>
      <c r="BK132" s="254"/>
      <c r="BL132" s="254"/>
      <c r="BM132" s="255"/>
      <c r="BN132" s="253"/>
      <c r="BO132" s="254"/>
      <c r="BP132" s="254"/>
      <c r="BQ132" s="254"/>
      <c r="BR132" s="254"/>
      <c r="BS132" s="255"/>
      <c r="BT132" s="253"/>
      <c r="BU132" s="254"/>
      <c r="BV132" s="254"/>
      <c r="BW132" s="254"/>
      <c r="BX132" s="254"/>
      <c r="BY132" s="255"/>
      <c r="BZ132" s="253"/>
      <c r="CA132" s="254"/>
      <c r="CB132" s="254"/>
      <c r="CC132" s="254"/>
      <c r="CD132" s="254"/>
      <c r="CE132" s="255"/>
    </row>
    <row r="133" spans="2:83" ht="57.95" customHeight="1" x14ac:dyDescent="0.25">
      <c r="B133" s="250" t="s">
        <v>695</v>
      </c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2"/>
      <c r="W133" s="259" t="s">
        <v>181</v>
      </c>
      <c r="X133" s="260"/>
      <c r="Y133" s="260"/>
      <c r="Z133" s="260"/>
      <c r="AA133" s="260"/>
      <c r="AB133" s="260"/>
      <c r="AC133" s="261"/>
      <c r="AD133" s="265" t="s">
        <v>174</v>
      </c>
      <c r="AE133" s="266"/>
      <c r="AF133" s="266"/>
      <c r="AG133" s="266"/>
      <c r="AH133" s="266"/>
      <c r="AI133" s="266"/>
      <c r="AJ133" s="267"/>
      <c r="AK133" s="250" t="s">
        <v>698</v>
      </c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2"/>
      <c r="AV133" s="250" t="s">
        <v>701</v>
      </c>
      <c r="AW133" s="251"/>
      <c r="AX133" s="251"/>
      <c r="AY133" s="251"/>
      <c r="AZ133" s="251"/>
      <c r="BA133" s="251"/>
      <c r="BB133" s="252"/>
      <c r="BC133" s="250" t="s">
        <v>705</v>
      </c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2"/>
      <c r="BN133" s="277">
        <v>1</v>
      </c>
      <c r="BO133" s="251"/>
      <c r="BP133" s="251"/>
      <c r="BQ133" s="251"/>
      <c r="BR133" s="251"/>
      <c r="BS133" s="252"/>
      <c r="BT133" s="277">
        <v>0.8</v>
      </c>
      <c r="BU133" s="251"/>
      <c r="BV133" s="251"/>
      <c r="BW133" s="251"/>
      <c r="BX133" s="251"/>
      <c r="BY133" s="252"/>
      <c r="BZ133" s="277">
        <v>0.5</v>
      </c>
      <c r="CA133" s="251"/>
      <c r="CB133" s="251"/>
      <c r="CC133" s="251"/>
      <c r="CD133" s="251"/>
      <c r="CE133" s="252"/>
    </row>
    <row r="134" spans="2:83" x14ac:dyDescent="0.25">
      <c r="B134" s="253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5"/>
      <c r="W134" s="262"/>
      <c r="X134" s="263"/>
      <c r="Y134" s="263"/>
      <c r="Z134" s="263"/>
      <c r="AA134" s="263"/>
      <c r="AB134" s="263"/>
      <c r="AC134" s="264"/>
      <c r="AD134" s="268"/>
      <c r="AE134" s="269"/>
      <c r="AF134" s="269"/>
      <c r="AG134" s="269"/>
      <c r="AH134" s="269"/>
      <c r="AI134" s="269"/>
      <c r="AJ134" s="270"/>
      <c r="AK134" s="253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5"/>
      <c r="AV134" s="253"/>
      <c r="AW134" s="254"/>
      <c r="AX134" s="254"/>
      <c r="AY134" s="254"/>
      <c r="AZ134" s="254"/>
      <c r="BA134" s="254"/>
      <c r="BB134" s="255"/>
      <c r="BC134" s="253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5"/>
      <c r="BN134" s="253"/>
      <c r="BO134" s="254"/>
      <c r="BP134" s="254"/>
      <c r="BQ134" s="254"/>
      <c r="BR134" s="254"/>
      <c r="BS134" s="255"/>
      <c r="BT134" s="253"/>
      <c r="BU134" s="254"/>
      <c r="BV134" s="254"/>
      <c r="BW134" s="254"/>
      <c r="BX134" s="254"/>
      <c r="BY134" s="255"/>
      <c r="BZ134" s="253"/>
      <c r="CA134" s="254"/>
      <c r="CB134" s="254"/>
      <c r="CC134" s="254"/>
      <c r="CD134" s="254"/>
      <c r="CE134" s="255"/>
    </row>
    <row r="135" spans="2:83" ht="57.95" customHeight="1" x14ac:dyDescent="0.25">
      <c r="B135" s="250" t="s">
        <v>695</v>
      </c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2"/>
      <c r="W135" s="259" t="s">
        <v>181</v>
      </c>
      <c r="X135" s="260"/>
      <c r="Y135" s="260"/>
      <c r="Z135" s="260"/>
      <c r="AA135" s="260"/>
      <c r="AB135" s="260"/>
      <c r="AC135" s="261"/>
      <c r="AD135" s="265" t="s">
        <v>174</v>
      </c>
      <c r="AE135" s="266"/>
      <c r="AF135" s="266"/>
      <c r="AG135" s="266"/>
      <c r="AH135" s="266"/>
      <c r="AI135" s="266"/>
      <c r="AJ135" s="267"/>
      <c r="AK135" s="250" t="s">
        <v>699</v>
      </c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2"/>
      <c r="AV135" s="250" t="s">
        <v>702</v>
      </c>
      <c r="AW135" s="251"/>
      <c r="AX135" s="251"/>
      <c r="AY135" s="251"/>
      <c r="AZ135" s="251"/>
      <c r="BA135" s="251"/>
      <c r="BB135" s="252"/>
      <c r="BC135" s="250" t="s">
        <v>706</v>
      </c>
      <c r="BD135" s="251"/>
      <c r="BE135" s="251"/>
      <c r="BF135" s="251"/>
      <c r="BG135" s="251"/>
      <c r="BH135" s="251"/>
      <c r="BI135" s="251"/>
      <c r="BJ135" s="251"/>
      <c r="BK135" s="251"/>
      <c r="BL135" s="251"/>
      <c r="BM135" s="252"/>
      <c r="BN135" s="277">
        <v>1</v>
      </c>
      <c r="BO135" s="251"/>
      <c r="BP135" s="251"/>
      <c r="BQ135" s="251"/>
      <c r="BR135" s="251"/>
      <c r="BS135" s="252"/>
      <c r="BT135" s="277">
        <v>0.8</v>
      </c>
      <c r="BU135" s="251"/>
      <c r="BV135" s="251"/>
      <c r="BW135" s="251"/>
      <c r="BX135" s="251"/>
      <c r="BY135" s="252"/>
      <c r="BZ135" s="277">
        <v>0.5</v>
      </c>
      <c r="CA135" s="251"/>
      <c r="CB135" s="251"/>
      <c r="CC135" s="251"/>
      <c r="CD135" s="251"/>
      <c r="CE135" s="252"/>
    </row>
    <row r="136" spans="2:83" x14ac:dyDescent="0.25">
      <c r="B136" s="253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5"/>
      <c r="W136" s="262"/>
      <c r="X136" s="263"/>
      <c r="Y136" s="263"/>
      <c r="Z136" s="263"/>
      <c r="AA136" s="263"/>
      <c r="AB136" s="263"/>
      <c r="AC136" s="264"/>
      <c r="AD136" s="268"/>
      <c r="AE136" s="269"/>
      <c r="AF136" s="269"/>
      <c r="AG136" s="269"/>
      <c r="AH136" s="269"/>
      <c r="AI136" s="269"/>
      <c r="AJ136" s="270"/>
      <c r="AK136" s="253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5"/>
      <c r="AV136" s="253"/>
      <c r="AW136" s="254"/>
      <c r="AX136" s="254"/>
      <c r="AY136" s="254"/>
      <c r="AZ136" s="254"/>
      <c r="BA136" s="254"/>
      <c r="BB136" s="255"/>
      <c r="BC136" s="253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5"/>
      <c r="BN136" s="253"/>
      <c r="BO136" s="254"/>
      <c r="BP136" s="254"/>
      <c r="BQ136" s="254"/>
      <c r="BR136" s="254"/>
      <c r="BS136" s="255"/>
      <c r="BT136" s="253"/>
      <c r="BU136" s="254"/>
      <c r="BV136" s="254"/>
      <c r="BW136" s="254"/>
      <c r="BX136" s="254"/>
      <c r="BY136" s="255"/>
      <c r="BZ136" s="253"/>
      <c r="CA136" s="254"/>
      <c r="CB136" s="254"/>
      <c r="CC136" s="254"/>
      <c r="CD136" s="254"/>
      <c r="CE136" s="255"/>
    </row>
    <row r="137" spans="2:83" ht="57.95" customHeight="1" x14ac:dyDescent="0.25">
      <c r="B137" s="250" t="s">
        <v>707</v>
      </c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2"/>
      <c r="W137" s="259" t="s">
        <v>182</v>
      </c>
      <c r="X137" s="260"/>
      <c r="Y137" s="260"/>
      <c r="Z137" s="260"/>
      <c r="AA137" s="260"/>
      <c r="AB137" s="260"/>
      <c r="AC137" s="261"/>
      <c r="AD137" s="265" t="s">
        <v>174</v>
      </c>
      <c r="AE137" s="266"/>
      <c r="AF137" s="266"/>
      <c r="AG137" s="266"/>
      <c r="AH137" s="266"/>
      <c r="AI137" s="266"/>
      <c r="AJ137" s="267"/>
      <c r="AK137" s="250" t="s">
        <v>708</v>
      </c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2"/>
      <c r="AV137" s="250" t="s">
        <v>187</v>
      </c>
      <c r="AW137" s="251"/>
      <c r="AX137" s="251"/>
      <c r="AY137" s="251"/>
      <c r="AZ137" s="251"/>
      <c r="BA137" s="251"/>
      <c r="BB137" s="252"/>
      <c r="BC137" s="250" t="s">
        <v>709</v>
      </c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2"/>
      <c r="BN137" s="277">
        <v>1</v>
      </c>
      <c r="BO137" s="251"/>
      <c r="BP137" s="251"/>
      <c r="BQ137" s="251"/>
      <c r="BR137" s="251"/>
      <c r="BS137" s="252"/>
      <c r="BT137" s="277">
        <v>0.8</v>
      </c>
      <c r="BU137" s="251"/>
      <c r="BV137" s="251"/>
      <c r="BW137" s="251"/>
      <c r="BX137" s="251"/>
      <c r="BY137" s="252"/>
      <c r="BZ137" s="277">
        <v>0.5</v>
      </c>
      <c r="CA137" s="251"/>
      <c r="CB137" s="251"/>
      <c r="CC137" s="251"/>
      <c r="CD137" s="251"/>
      <c r="CE137" s="252"/>
    </row>
    <row r="138" spans="2:83" x14ac:dyDescent="0.25">
      <c r="B138" s="253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5"/>
      <c r="W138" s="262"/>
      <c r="X138" s="263"/>
      <c r="Y138" s="263"/>
      <c r="Z138" s="263"/>
      <c r="AA138" s="263"/>
      <c r="AB138" s="263"/>
      <c r="AC138" s="264"/>
      <c r="AD138" s="268"/>
      <c r="AE138" s="269"/>
      <c r="AF138" s="269"/>
      <c r="AG138" s="269"/>
      <c r="AH138" s="269"/>
      <c r="AI138" s="269"/>
      <c r="AJ138" s="270"/>
      <c r="AK138" s="253"/>
      <c r="AL138" s="254"/>
      <c r="AM138" s="254"/>
      <c r="AN138" s="254"/>
      <c r="AO138" s="254"/>
      <c r="AP138" s="254"/>
      <c r="AQ138" s="254"/>
      <c r="AR138" s="254"/>
      <c r="AS138" s="254"/>
      <c r="AT138" s="254"/>
      <c r="AU138" s="255"/>
      <c r="AV138" s="253"/>
      <c r="AW138" s="254"/>
      <c r="AX138" s="254"/>
      <c r="AY138" s="254"/>
      <c r="AZ138" s="254"/>
      <c r="BA138" s="254"/>
      <c r="BB138" s="255"/>
      <c r="BC138" s="253"/>
      <c r="BD138" s="254"/>
      <c r="BE138" s="254"/>
      <c r="BF138" s="254"/>
      <c r="BG138" s="254"/>
      <c r="BH138" s="254"/>
      <c r="BI138" s="254"/>
      <c r="BJ138" s="254"/>
      <c r="BK138" s="254"/>
      <c r="BL138" s="254"/>
      <c r="BM138" s="255"/>
      <c r="BN138" s="253"/>
      <c r="BO138" s="254"/>
      <c r="BP138" s="254"/>
      <c r="BQ138" s="254"/>
      <c r="BR138" s="254"/>
      <c r="BS138" s="255"/>
      <c r="BT138" s="253"/>
      <c r="BU138" s="254"/>
      <c r="BV138" s="254"/>
      <c r="BW138" s="254"/>
      <c r="BX138" s="254"/>
      <c r="BY138" s="255"/>
      <c r="BZ138" s="253"/>
      <c r="CA138" s="254"/>
      <c r="CB138" s="254"/>
      <c r="CC138" s="254"/>
      <c r="CD138" s="254"/>
      <c r="CE138" s="255"/>
    </row>
    <row r="139" spans="2:83" ht="57.95" customHeight="1" x14ac:dyDescent="0.25">
      <c r="B139" s="250" t="s">
        <v>710</v>
      </c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2"/>
      <c r="W139" s="259" t="s">
        <v>180</v>
      </c>
      <c r="X139" s="260"/>
      <c r="Y139" s="260"/>
      <c r="Z139" s="260"/>
      <c r="AA139" s="260"/>
      <c r="AB139" s="260"/>
      <c r="AC139" s="261"/>
      <c r="AD139" s="265" t="s">
        <v>174</v>
      </c>
      <c r="AE139" s="266"/>
      <c r="AF139" s="266"/>
      <c r="AG139" s="266"/>
      <c r="AH139" s="266"/>
      <c r="AI139" s="266"/>
      <c r="AJ139" s="267"/>
      <c r="AK139" s="244" t="s">
        <v>711</v>
      </c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 t="s">
        <v>187</v>
      </c>
      <c r="AW139" s="244"/>
      <c r="AX139" s="244"/>
      <c r="AY139" s="244"/>
      <c r="AZ139" s="244"/>
      <c r="BA139" s="244"/>
      <c r="BB139" s="244"/>
      <c r="BC139" s="244" t="s">
        <v>657</v>
      </c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5">
        <v>1</v>
      </c>
      <c r="BO139" s="244"/>
      <c r="BP139" s="244"/>
      <c r="BQ139" s="244"/>
      <c r="BR139" s="244"/>
      <c r="BS139" s="244"/>
      <c r="BT139" s="245">
        <v>0.7</v>
      </c>
      <c r="BU139" s="244"/>
      <c r="BV139" s="244"/>
      <c r="BW139" s="244"/>
      <c r="BX139" s="244"/>
      <c r="BY139" s="244"/>
      <c r="BZ139" s="245">
        <v>0.5</v>
      </c>
      <c r="CA139" s="244"/>
      <c r="CB139" s="244"/>
      <c r="CC139" s="244"/>
      <c r="CD139" s="244"/>
      <c r="CE139" s="244"/>
    </row>
    <row r="140" spans="2:83" ht="60.95" customHeight="1" x14ac:dyDescent="0.25">
      <c r="B140" s="253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5"/>
      <c r="W140" s="262"/>
      <c r="X140" s="263"/>
      <c r="Y140" s="263"/>
      <c r="Z140" s="263"/>
      <c r="AA140" s="263"/>
      <c r="AB140" s="263"/>
      <c r="AC140" s="264"/>
      <c r="AD140" s="268"/>
      <c r="AE140" s="269"/>
      <c r="AF140" s="269"/>
      <c r="AG140" s="269"/>
      <c r="AH140" s="269"/>
      <c r="AI140" s="269"/>
      <c r="AJ140" s="270"/>
      <c r="AK140" s="244" t="s">
        <v>712</v>
      </c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 t="s">
        <v>187</v>
      </c>
      <c r="AW140" s="244"/>
      <c r="AX140" s="244"/>
      <c r="AY140" s="244"/>
      <c r="AZ140" s="244"/>
      <c r="BA140" s="244"/>
      <c r="BB140" s="244"/>
      <c r="BC140" s="244" t="s">
        <v>713</v>
      </c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5">
        <v>1</v>
      </c>
      <c r="BO140" s="244"/>
      <c r="BP140" s="244"/>
      <c r="BQ140" s="244"/>
      <c r="BR140" s="244"/>
      <c r="BS140" s="244"/>
      <c r="BT140" s="245">
        <v>0.8</v>
      </c>
      <c r="BU140" s="244"/>
      <c r="BV140" s="244"/>
      <c r="BW140" s="244"/>
      <c r="BX140" s="244"/>
      <c r="BY140" s="244"/>
      <c r="BZ140" s="245">
        <v>0.5</v>
      </c>
      <c r="CA140" s="244"/>
      <c r="CB140" s="244"/>
      <c r="CC140" s="244"/>
      <c r="CD140" s="244"/>
      <c r="CE140" s="244"/>
    </row>
    <row r="141" spans="2:83" s="237" customFormat="1" ht="60.95" customHeight="1" x14ac:dyDescent="0.25">
      <c r="B141" s="238" t="s">
        <v>716</v>
      </c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40"/>
      <c r="W141" s="241" t="s">
        <v>181</v>
      </c>
      <c r="X141" s="242"/>
      <c r="Y141" s="242"/>
      <c r="Z141" s="242"/>
      <c r="AA141" s="242"/>
      <c r="AB141" s="242"/>
      <c r="AC141" s="243"/>
      <c r="AD141" s="241" t="s">
        <v>173</v>
      </c>
      <c r="AE141" s="242"/>
      <c r="AF141" s="242"/>
      <c r="AG141" s="242"/>
      <c r="AH141" s="242"/>
      <c r="AI141" s="242"/>
      <c r="AJ141" s="243"/>
      <c r="AK141" s="244" t="s">
        <v>718</v>
      </c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 t="s">
        <v>586</v>
      </c>
      <c r="AW141" s="244"/>
      <c r="AX141" s="244"/>
      <c r="AY141" s="244"/>
      <c r="AZ141" s="244"/>
      <c r="BA141" s="244"/>
      <c r="BB141" s="244"/>
      <c r="BC141" s="244" t="s">
        <v>717</v>
      </c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5">
        <v>1.1000000000000001</v>
      </c>
      <c r="BO141" s="244"/>
      <c r="BP141" s="244"/>
      <c r="BQ141" s="244"/>
      <c r="BR141" s="244"/>
      <c r="BS141" s="244"/>
      <c r="BT141" s="245">
        <v>1</v>
      </c>
      <c r="BU141" s="244"/>
      <c r="BV141" s="244"/>
      <c r="BW141" s="244"/>
      <c r="BX141" s="244"/>
      <c r="BY141" s="244"/>
      <c r="BZ141" s="245">
        <v>0.9</v>
      </c>
      <c r="CA141" s="244"/>
      <c r="CB141" s="244"/>
      <c r="CC141" s="244"/>
      <c r="CD141" s="244"/>
      <c r="CE141" s="244"/>
    </row>
    <row r="142" spans="2:83" s="237" customFormat="1" ht="75.95" customHeight="1" x14ac:dyDescent="0.25">
      <c r="B142" s="238" t="s">
        <v>719</v>
      </c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40"/>
      <c r="W142" s="241" t="s">
        <v>180</v>
      </c>
      <c r="X142" s="242"/>
      <c r="Y142" s="242"/>
      <c r="Z142" s="242"/>
      <c r="AA142" s="242"/>
      <c r="AB142" s="242"/>
      <c r="AC142" s="243"/>
      <c r="AD142" s="241" t="s">
        <v>173</v>
      </c>
      <c r="AE142" s="242"/>
      <c r="AF142" s="242"/>
      <c r="AG142" s="242"/>
      <c r="AH142" s="242"/>
      <c r="AI142" s="242"/>
      <c r="AJ142" s="243"/>
      <c r="AK142" s="244" t="s">
        <v>720</v>
      </c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 t="s">
        <v>187</v>
      </c>
      <c r="AW142" s="244"/>
      <c r="AX142" s="244"/>
      <c r="AY142" s="244"/>
      <c r="AZ142" s="244"/>
      <c r="BA142" s="244"/>
      <c r="BB142" s="244"/>
      <c r="BC142" s="244" t="s">
        <v>721</v>
      </c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5">
        <v>0.05</v>
      </c>
      <c r="BO142" s="244"/>
      <c r="BP142" s="244"/>
      <c r="BQ142" s="244"/>
      <c r="BR142" s="244"/>
      <c r="BS142" s="244"/>
      <c r="BT142" s="245">
        <v>0.1</v>
      </c>
      <c r="BU142" s="244"/>
      <c r="BV142" s="244"/>
      <c r="BW142" s="244"/>
      <c r="BX142" s="244"/>
      <c r="BY142" s="244"/>
      <c r="BZ142" s="245">
        <v>0.15</v>
      </c>
      <c r="CA142" s="244"/>
      <c r="CB142" s="244"/>
      <c r="CC142" s="244"/>
      <c r="CD142" s="244"/>
      <c r="CE142" s="244"/>
    </row>
    <row r="143" spans="2:83" s="237" customFormat="1" ht="90.6" customHeight="1" x14ac:dyDescent="0.25">
      <c r="B143" s="238" t="s">
        <v>722</v>
      </c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40"/>
      <c r="W143" s="241" t="s">
        <v>180</v>
      </c>
      <c r="X143" s="242"/>
      <c r="Y143" s="242"/>
      <c r="Z143" s="242"/>
      <c r="AA143" s="242"/>
      <c r="AB143" s="242"/>
      <c r="AC143" s="243"/>
      <c r="AD143" s="241" t="s">
        <v>173</v>
      </c>
      <c r="AE143" s="242"/>
      <c r="AF143" s="242"/>
      <c r="AG143" s="242"/>
      <c r="AH143" s="242"/>
      <c r="AI143" s="242"/>
      <c r="AJ143" s="243"/>
      <c r="AK143" s="244" t="s">
        <v>723</v>
      </c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 t="s">
        <v>187</v>
      </c>
      <c r="AW143" s="244"/>
      <c r="AX143" s="244"/>
      <c r="AY143" s="244"/>
      <c r="AZ143" s="244"/>
      <c r="BA143" s="244"/>
      <c r="BB143" s="244"/>
      <c r="BC143" s="244" t="s">
        <v>724</v>
      </c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5">
        <v>2.63</v>
      </c>
      <c r="BO143" s="244"/>
      <c r="BP143" s="244"/>
      <c r="BQ143" s="244"/>
      <c r="BR143" s="244"/>
      <c r="BS143" s="244"/>
      <c r="BT143" s="245">
        <v>0.9</v>
      </c>
      <c r="BU143" s="244"/>
      <c r="BV143" s="244"/>
      <c r="BW143" s="244"/>
      <c r="BX143" s="244"/>
      <c r="BY143" s="244"/>
      <c r="BZ143" s="245">
        <v>0.5</v>
      </c>
      <c r="CA143" s="244"/>
      <c r="CB143" s="244"/>
      <c r="CC143" s="244"/>
      <c r="CD143" s="244"/>
      <c r="CE143" s="244"/>
    </row>
    <row r="144" spans="2:83" s="237" customFormat="1" ht="90.6" customHeight="1" x14ac:dyDescent="0.25">
      <c r="B144" s="238" t="s">
        <v>734</v>
      </c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40"/>
      <c r="W144" s="241" t="s">
        <v>150</v>
      </c>
      <c r="X144" s="242"/>
      <c r="Y144" s="242"/>
      <c r="Z144" s="242"/>
      <c r="AA144" s="242"/>
      <c r="AB144" s="242"/>
      <c r="AC144" s="243"/>
      <c r="AD144" s="241" t="s">
        <v>173</v>
      </c>
      <c r="AE144" s="242"/>
      <c r="AF144" s="242"/>
      <c r="AG144" s="242"/>
      <c r="AH144" s="242"/>
      <c r="AI144" s="242"/>
      <c r="AJ144" s="243"/>
      <c r="AK144" s="244" t="s">
        <v>735</v>
      </c>
      <c r="AL144" s="244"/>
      <c r="AM144" s="244"/>
      <c r="AN144" s="244"/>
      <c r="AO144" s="244"/>
      <c r="AP144" s="244"/>
      <c r="AQ144" s="244"/>
      <c r="AR144" s="244"/>
      <c r="AS144" s="244"/>
      <c r="AT144" s="244"/>
      <c r="AU144" s="244"/>
      <c r="AV144" s="244" t="s">
        <v>187</v>
      </c>
      <c r="AW144" s="244"/>
      <c r="AX144" s="244"/>
      <c r="AY144" s="244"/>
      <c r="AZ144" s="244"/>
      <c r="BA144" s="244"/>
      <c r="BB144" s="244"/>
      <c r="BC144" s="244" t="s">
        <v>736</v>
      </c>
      <c r="BD144" s="244"/>
      <c r="BE144" s="244"/>
      <c r="BF144" s="244"/>
      <c r="BG144" s="244"/>
      <c r="BH144" s="244"/>
      <c r="BI144" s="244"/>
      <c r="BJ144" s="244"/>
      <c r="BK144" s="244"/>
      <c r="BL144" s="244"/>
      <c r="BM144" s="244"/>
      <c r="BN144" s="245">
        <v>0.9</v>
      </c>
      <c r="BO144" s="244"/>
      <c r="BP144" s="244"/>
      <c r="BQ144" s="244"/>
      <c r="BR144" s="244"/>
      <c r="BS144" s="244"/>
      <c r="BT144" s="245">
        <v>1.05</v>
      </c>
      <c r="BU144" s="244"/>
      <c r="BV144" s="244"/>
      <c r="BW144" s="244"/>
      <c r="BX144" s="244"/>
      <c r="BY144" s="244"/>
      <c r="BZ144" s="245">
        <v>1.1499999999999999</v>
      </c>
      <c r="CA144" s="244"/>
      <c r="CB144" s="244"/>
      <c r="CC144" s="244"/>
      <c r="CD144" s="244"/>
      <c r="CE144" s="244"/>
    </row>
    <row r="145" spans="2:83" s="237" customFormat="1" ht="90.6" customHeight="1" x14ac:dyDescent="0.25">
      <c r="B145" s="238" t="s">
        <v>726</v>
      </c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40"/>
      <c r="W145" s="241" t="s">
        <v>180</v>
      </c>
      <c r="X145" s="242"/>
      <c r="Y145" s="242"/>
      <c r="Z145" s="242"/>
      <c r="AA145" s="242"/>
      <c r="AB145" s="242"/>
      <c r="AC145" s="243"/>
      <c r="AD145" s="241" t="s">
        <v>174</v>
      </c>
      <c r="AE145" s="242"/>
      <c r="AF145" s="242"/>
      <c r="AG145" s="242"/>
      <c r="AH145" s="242"/>
      <c r="AI145" s="242"/>
      <c r="AJ145" s="243"/>
      <c r="AK145" s="244" t="s">
        <v>725</v>
      </c>
      <c r="AL145" s="244"/>
      <c r="AM145" s="244"/>
      <c r="AN145" s="244"/>
      <c r="AO145" s="244"/>
      <c r="AP145" s="244"/>
      <c r="AQ145" s="244"/>
      <c r="AR145" s="244"/>
      <c r="AS145" s="244"/>
      <c r="AT145" s="244"/>
      <c r="AU145" s="244"/>
      <c r="AV145" s="244" t="s">
        <v>187</v>
      </c>
      <c r="AW145" s="244"/>
      <c r="AX145" s="244"/>
      <c r="AY145" s="244"/>
      <c r="AZ145" s="244"/>
      <c r="BA145" s="244"/>
      <c r="BB145" s="244"/>
      <c r="BC145" s="244" t="s">
        <v>729</v>
      </c>
      <c r="BD145" s="244"/>
      <c r="BE145" s="244"/>
      <c r="BF145" s="244"/>
      <c r="BG145" s="244"/>
      <c r="BH145" s="244"/>
      <c r="BI145" s="244"/>
      <c r="BJ145" s="244"/>
      <c r="BK145" s="244"/>
      <c r="BL145" s="244"/>
      <c r="BM145" s="244"/>
      <c r="BN145" s="245">
        <v>0.8</v>
      </c>
      <c r="BO145" s="244"/>
      <c r="BP145" s="244"/>
      <c r="BQ145" s="244"/>
      <c r="BR145" s="244"/>
      <c r="BS145" s="244"/>
      <c r="BT145" s="245">
        <v>1</v>
      </c>
      <c r="BU145" s="244"/>
      <c r="BV145" s="244"/>
      <c r="BW145" s="244"/>
      <c r="BX145" s="244"/>
      <c r="BY145" s="244"/>
      <c r="BZ145" s="245">
        <v>1.1000000000000001</v>
      </c>
      <c r="CA145" s="244"/>
      <c r="CB145" s="244"/>
      <c r="CC145" s="244"/>
      <c r="CD145" s="244"/>
      <c r="CE145" s="244"/>
    </row>
    <row r="146" spans="2:83" s="237" customFormat="1" ht="90.6" customHeight="1" x14ac:dyDescent="0.25">
      <c r="B146" s="238" t="s">
        <v>727</v>
      </c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40"/>
      <c r="W146" s="241" t="s">
        <v>180</v>
      </c>
      <c r="X146" s="242"/>
      <c r="Y146" s="242"/>
      <c r="Z146" s="242"/>
      <c r="AA146" s="242"/>
      <c r="AB146" s="242"/>
      <c r="AC146" s="243"/>
      <c r="AD146" s="241" t="s">
        <v>174</v>
      </c>
      <c r="AE146" s="242"/>
      <c r="AF146" s="242"/>
      <c r="AG146" s="242"/>
      <c r="AH146" s="242"/>
      <c r="AI146" s="242"/>
      <c r="AJ146" s="243"/>
      <c r="AK146" s="244" t="s">
        <v>728</v>
      </c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 t="s">
        <v>187</v>
      </c>
      <c r="AW146" s="244"/>
      <c r="AX146" s="244"/>
      <c r="AY146" s="244"/>
      <c r="AZ146" s="244"/>
      <c r="BA146" s="244"/>
      <c r="BB146" s="244"/>
      <c r="BC146" s="244" t="s">
        <v>730</v>
      </c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5">
        <v>0.8</v>
      </c>
      <c r="BO146" s="244"/>
      <c r="BP146" s="244"/>
      <c r="BQ146" s="244"/>
      <c r="BR146" s="244"/>
      <c r="BS146" s="244"/>
      <c r="BT146" s="245">
        <v>1</v>
      </c>
      <c r="BU146" s="244"/>
      <c r="BV146" s="244"/>
      <c r="BW146" s="244"/>
      <c r="BX146" s="244"/>
      <c r="BY146" s="244"/>
      <c r="BZ146" s="245">
        <v>1.1000000000000001</v>
      </c>
      <c r="CA146" s="244"/>
      <c r="CB146" s="244"/>
      <c r="CC146" s="244"/>
      <c r="CD146" s="244"/>
      <c r="CE146" s="244"/>
    </row>
    <row r="147" spans="2:83" s="237" customFormat="1" ht="90.6" customHeight="1" x14ac:dyDescent="0.25">
      <c r="B147" s="238" t="s">
        <v>731</v>
      </c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40"/>
      <c r="W147" s="241" t="s">
        <v>150</v>
      </c>
      <c r="X147" s="242"/>
      <c r="Y147" s="242"/>
      <c r="Z147" s="242"/>
      <c r="AA147" s="242"/>
      <c r="AB147" s="242"/>
      <c r="AC147" s="243"/>
      <c r="AD147" s="241" t="s">
        <v>174</v>
      </c>
      <c r="AE147" s="242"/>
      <c r="AF147" s="242"/>
      <c r="AG147" s="242"/>
      <c r="AH147" s="242"/>
      <c r="AI147" s="242"/>
      <c r="AJ147" s="243"/>
      <c r="AK147" s="244" t="s">
        <v>732</v>
      </c>
      <c r="AL147" s="244"/>
      <c r="AM147" s="244"/>
      <c r="AN147" s="244"/>
      <c r="AO147" s="244"/>
      <c r="AP147" s="244"/>
      <c r="AQ147" s="244"/>
      <c r="AR147" s="244"/>
      <c r="AS147" s="244"/>
      <c r="AT147" s="244"/>
      <c r="AU147" s="244"/>
      <c r="AV147" s="244" t="s">
        <v>187</v>
      </c>
      <c r="AW147" s="244"/>
      <c r="AX147" s="244"/>
      <c r="AY147" s="244"/>
      <c r="AZ147" s="244"/>
      <c r="BA147" s="244"/>
      <c r="BB147" s="244"/>
      <c r="BC147" s="244" t="s">
        <v>733</v>
      </c>
      <c r="BD147" s="244"/>
      <c r="BE147" s="244"/>
      <c r="BF147" s="244"/>
      <c r="BG147" s="244"/>
      <c r="BH147" s="244"/>
      <c r="BI147" s="244"/>
      <c r="BJ147" s="244"/>
      <c r="BK147" s="244"/>
      <c r="BL147" s="244"/>
      <c r="BM147" s="244"/>
      <c r="BN147" s="245">
        <v>0.8</v>
      </c>
      <c r="BO147" s="244"/>
      <c r="BP147" s="244"/>
      <c r="BQ147" s="244"/>
      <c r="BR147" s="244"/>
      <c r="BS147" s="244"/>
      <c r="BT147" s="245">
        <v>1</v>
      </c>
      <c r="BU147" s="244"/>
      <c r="BV147" s="244"/>
      <c r="BW147" s="244"/>
      <c r="BX147" s="244"/>
      <c r="BY147" s="244"/>
      <c r="BZ147" s="245">
        <v>1.1000000000000001</v>
      </c>
      <c r="CA147" s="244"/>
      <c r="CB147" s="244"/>
      <c r="CC147" s="244"/>
      <c r="CD147" s="244"/>
      <c r="CE147" s="244"/>
    </row>
    <row r="148" spans="2:83" ht="57.95" customHeight="1" x14ac:dyDescent="0.25">
      <c r="B148" s="250" t="s">
        <v>714</v>
      </c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2"/>
      <c r="W148" s="259" t="s">
        <v>181</v>
      </c>
      <c r="X148" s="260"/>
      <c r="Y148" s="260"/>
      <c r="Z148" s="260"/>
      <c r="AA148" s="260"/>
      <c r="AB148" s="260"/>
      <c r="AC148" s="261"/>
      <c r="AD148" s="265" t="s">
        <v>174</v>
      </c>
      <c r="AE148" s="266"/>
      <c r="AF148" s="266"/>
      <c r="AG148" s="266"/>
      <c r="AH148" s="266"/>
      <c r="AI148" s="266"/>
      <c r="AJ148" s="267"/>
      <c r="AK148" s="250" t="s">
        <v>715</v>
      </c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2"/>
      <c r="AV148" s="250" t="s">
        <v>187</v>
      </c>
      <c r="AW148" s="251"/>
      <c r="AX148" s="251"/>
      <c r="AY148" s="251"/>
      <c r="AZ148" s="251"/>
      <c r="BA148" s="251"/>
      <c r="BB148" s="252"/>
      <c r="BC148" s="250" t="s">
        <v>657</v>
      </c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2"/>
      <c r="BN148" s="271">
        <v>1</v>
      </c>
      <c r="BO148" s="272"/>
      <c r="BP148" s="272"/>
      <c r="BQ148" s="272"/>
      <c r="BR148" s="272"/>
      <c r="BS148" s="273"/>
      <c r="BT148" s="271">
        <v>0.8</v>
      </c>
      <c r="BU148" s="272"/>
      <c r="BV148" s="272"/>
      <c r="BW148" s="272"/>
      <c r="BX148" s="272"/>
      <c r="BY148" s="273"/>
      <c r="BZ148" s="271">
        <v>0.5</v>
      </c>
      <c r="CA148" s="272"/>
      <c r="CB148" s="272"/>
      <c r="CC148" s="272"/>
      <c r="CD148" s="272"/>
      <c r="CE148" s="273"/>
    </row>
    <row r="149" spans="2:83" x14ac:dyDescent="0.25">
      <c r="B149" s="253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5"/>
      <c r="W149" s="262"/>
      <c r="X149" s="263"/>
      <c r="Y149" s="263"/>
      <c r="Z149" s="263"/>
      <c r="AA149" s="263"/>
      <c r="AB149" s="263"/>
      <c r="AC149" s="264"/>
      <c r="AD149" s="268"/>
      <c r="AE149" s="269"/>
      <c r="AF149" s="269"/>
      <c r="AG149" s="269"/>
      <c r="AH149" s="269"/>
      <c r="AI149" s="269"/>
      <c r="AJ149" s="270"/>
      <c r="AK149" s="253"/>
      <c r="AL149" s="254"/>
      <c r="AM149" s="254"/>
      <c r="AN149" s="254"/>
      <c r="AO149" s="254"/>
      <c r="AP149" s="254"/>
      <c r="AQ149" s="254"/>
      <c r="AR149" s="254"/>
      <c r="AS149" s="254"/>
      <c r="AT149" s="254"/>
      <c r="AU149" s="255"/>
      <c r="AV149" s="253"/>
      <c r="AW149" s="254"/>
      <c r="AX149" s="254"/>
      <c r="AY149" s="254"/>
      <c r="AZ149" s="254"/>
      <c r="BA149" s="254"/>
      <c r="BB149" s="255"/>
      <c r="BC149" s="253"/>
      <c r="BD149" s="254"/>
      <c r="BE149" s="254"/>
      <c r="BF149" s="254"/>
      <c r="BG149" s="254"/>
      <c r="BH149" s="254"/>
      <c r="BI149" s="254"/>
      <c r="BJ149" s="254"/>
      <c r="BK149" s="254"/>
      <c r="BL149" s="254"/>
      <c r="BM149" s="255"/>
      <c r="BN149" s="274"/>
      <c r="BO149" s="275"/>
      <c r="BP149" s="275"/>
      <c r="BQ149" s="275"/>
      <c r="BR149" s="275"/>
      <c r="BS149" s="276"/>
      <c r="BT149" s="274"/>
      <c r="BU149" s="275"/>
      <c r="BV149" s="275"/>
      <c r="BW149" s="275"/>
      <c r="BX149" s="275"/>
      <c r="BY149" s="276"/>
      <c r="BZ149" s="274"/>
      <c r="CA149" s="275"/>
      <c r="CB149" s="275"/>
      <c r="CC149" s="275"/>
      <c r="CD149" s="275"/>
      <c r="CE149" s="276"/>
    </row>
    <row r="150" spans="2:83" s="30" customFormat="1" ht="14.45" customHeight="1" x14ac:dyDescent="0.25"/>
    <row r="151" spans="2:83" s="30" customFormat="1" ht="14.45" customHeight="1" x14ac:dyDescent="0.25"/>
    <row r="152" spans="2:83" s="30" customFormat="1" ht="14.45" customHeight="1" x14ac:dyDescent="0.25"/>
    <row r="153" spans="2:83" s="30" customFormat="1" ht="14.45" customHeight="1" x14ac:dyDescent="0.25"/>
    <row r="154" spans="2:83" s="30" customFormat="1" ht="14.45" customHeight="1" x14ac:dyDescent="0.25"/>
    <row r="155" spans="2:83" s="30" customFormat="1" ht="14.45" customHeight="1" x14ac:dyDescent="0.25"/>
    <row r="156" spans="2:83" s="30" customFormat="1" ht="15" customHeight="1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31" t="s">
        <v>172</v>
      </c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 t="s">
        <v>180</v>
      </c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</row>
    <row r="157" spans="2:83" s="30" customFormat="1" ht="15.75" customHeight="1" x14ac:dyDescent="0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1" t="s">
        <v>173</v>
      </c>
      <c r="R157" s="29"/>
      <c r="S157" s="29"/>
      <c r="T157" s="29"/>
      <c r="U157" s="29"/>
      <c r="V157" s="29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 t="s">
        <v>181</v>
      </c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</row>
    <row r="158" spans="2:83" s="30" customFormat="1" ht="18" customHeight="1" x14ac:dyDescent="0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1" t="s">
        <v>174</v>
      </c>
      <c r="R158" s="29"/>
      <c r="S158" s="29"/>
      <c r="T158" s="29"/>
      <c r="U158" s="29"/>
      <c r="V158" s="29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 t="s">
        <v>182</v>
      </c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</row>
    <row r="159" spans="2:83" s="30" customFormat="1" x14ac:dyDescent="0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31"/>
      <c r="R159" s="29"/>
      <c r="S159" s="29"/>
      <c r="T159" s="29"/>
      <c r="U159" s="29"/>
      <c r="V159" s="29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 t="s">
        <v>150</v>
      </c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</row>
    <row r="160" spans="2:83" s="30" customFormat="1" x14ac:dyDescent="0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1"/>
      <c r="R160" s="29"/>
      <c r="S160" s="29"/>
      <c r="T160" s="29"/>
      <c r="U160" s="29"/>
      <c r="V160" s="29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</row>
    <row r="161" spans="2:76" ht="15" customHeight="1" x14ac:dyDescent="0.25">
      <c r="B161" s="288" t="s">
        <v>172</v>
      </c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5"/>
      <c r="N161" s="25"/>
      <c r="O161" s="25"/>
      <c r="P161" s="25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</row>
    <row r="162" spans="2:76" ht="32.25" customHeight="1" x14ac:dyDescent="0.25">
      <c r="B162" s="287" t="s">
        <v>175</v>
      </c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  <c r="AA162" s="287"/>
      <c r="AB162" s="287"/>
      <c r="AC162" s="287"/>
      <c r="AD162" s="287"/>
      <c r="AE162" s="287"/>
      <c r="AF162" s="287"/>
      <c r="AG162" s="287"/>
      <c r="AH162" s="287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7"/>
      <c r="AS162" s="287"/>
      <c r="AT162" s="287"/>
      <c r="AU162" s="287"/>
      <c r="AV162" s="287"/>
      <c r="AW162" s="287"/>
      <c r="AX162" s="287"/>
      <c r="AY162" s="287"/>
      <c r="AZ162" s="287"/>
      <c r="BA162" s="287"/>
      <c r="BB162" s="287"/>
      <c r="BC162" s="287"/>
      <c r="BD162" s="287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7"/>
      <c r="BO162" s="287"/>
      <c r="BP162" s="287"/>
      <c r="BQ162" s="287"/>
      <c r="BR162" s="287"/>
      <c r="BS162" s="287"/>
      <c r="BT162" s="287"/>
      <c r="BU162" s="287"/>
      <c r="BV162" s="287"/>
      <c r="BW162" s="287"/>
      <c r="BX162" s="287"/>
    </row>
    <row r="163" spans="2:76" x14ac:dyDescent="0.25">
      <c r="B163" s="3" t="s">
        <v>173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76" ht="28.5" customHeight="1" x14ac:dyDescent="0.25">
      <c r="B164" s="286" t="s">
        <v>176</v>
      </c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</row>
    <row r="165" spans="2:76" x14ac:dyDescent="0.25">
      <c r="B165" s="3" t="s">
        <v>174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76" ht="14.45" customHeight="1" x14ac:dyDescent="0.25">
      <c r="B166" s="285" t="s">
        <v>177</v>
      </c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  <c r="BI166" s="285"/>
      <c r="BJ166" s="285"/>
      <c r="BK166" s="285"/>
      <c r="BL166" s="285"/>
      <c r="BM166" s="285"/>
      <c r="BN166" s="285"/>
      <c r="BO166" s="285"/>
      <c r="BP166" s="285"/>
      <c r="BQ166" s="285"/>
      <c r="BR166" s="285"/>
      <c r="BS166" s="285"/>
      <c r="BT166" s="285"/>
      <c r="BU166" s="285"/>
      <c r="BV166" s="285"/>
      <c r="BW166" s="285"/>
      <c r="BX166" s="285"/>
    </row>
    <row r="167" spans="2:76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2:76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2:76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</sheetData>
  <mergeCells count="707">
    <mergeCell ref="B1:CC2"/>
    <mergeCell ref="B3:BB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  <mergeCell ref="BZ7:CE8"/>
    <mergeCell ref="BC9:BM10"/>
    <mergeCell ref="BN9:BS10"/>
    <mergeCell ref="BT9:BY10"/>
    <mergeCell ref="BZ9:CE10"/>
    <mergeCell ref="B7:V8"/>
    <mergeCell ref="W7:AC8"/>
    <mergeCell ref="AD7:AJ8"/>
    <mergeCell ref="AK7:AU8"/>
    <mergeCell ref="AV7:BB8"/>
    <mergeCell ref="B9:V10"/>
    <mergeCell ref="W9:AC10"/>
    <mergeCell ref="AD9:AJ10"/>
    <mergeCell ref="AK9:AU10"/>
    <mergeCell ref="AV9:BB10"/>
    <mergeCell ref="BC7:BM8"/>
    <mergeCell ref="BN7:BS8"/>
    <mergeCell ref="BT7:BY8"/>
    <mergeCell ref="BC11:BM12"/>
    <mergeCell ref="B166:BX166"/>
    <mergeCell ref="BN11:BS12"/>
    <mergeCell ref="BT11:BY12"/>
    <mergeCell ref="BZ11:CE12"/>
    <mergeCell ref="B11:V12"/>
    <mergeCell ref="W11:AC12"/>
    <mergeCell ref="AD11:AJ12"/>
    <mergeCell ref="AK11:AU12"/>
    <mergeCell ref="AV11:BB12"/>
    <mergeCell ref="B164:BX164"/>
    <mergeCell ref="B162:BX162"/>
    <mergeCell ref="B161:L161"/>
    <mergeCell ref="B13:V14"/>
    <mergeCell ref="W13:AC14"/>
    <mergeCell ref="AD13:AJ14"/>
    <mergeCell ref="BC17:BM18"/>
    <mergeCell ref="BN17:BS18"/>
    <mergeCell ref="BT17:BY18"/>
    <mergeCell ref="BZ17:CE18"/>
    <mergeCell ref="B19:V20"/>
    <mergeCell ref="W19:AC20"/>
    <mergeCell ref="AD19:AJ20"/>
    <mergeCell ref="AK19:AU20"/>
    <mergeCell ref="AV19:BB20"/>
    <mergeCell ref="BC19:BM20"/>
    <mergeCell ref="BN19:BS20"/>
    <mergeCell ref="BT19:BY20"/>
    <mergeCell ref="BZ19:CE20"/>
    <mergeCell ref="B17:V18"/>
    <mergeCell ref="W17:AC18"/>
    <mergeCell ref="AD17:AJ18"/>
    <mergeCell ref="AK17:AU18"/>
    <mergeCell ref="AV17:BB18"/>
    <mergeCell ref="BZ13:CE14"/>
    <mergeCell ref="B15:V16"/>
    <mergeCell ref="W15:AC16"/>
    <mergeCell ref="AD15:AJ16"/>
    <mergeCell ref="AK15:AU16"/>
    <mergeCell ref="AV15:BB16"/>
    <mergeCell ref="BC15:BM16"/>
    <mergeCell ref="BN15:BS16"/>
    <mergeCell ref="BT15:BY16"/>
    <mergeCell ref="BZ15:CE16"/>
    <mergeCell ref="AK13:AU14"/>
    <mergeCell ref="AV13:BB14"/>
    <mergeCell ref="BC13:BM14"/>
    <mergeCell ref="BN13:BS14"/>
    <mergeCell ref="BT13:BY14"/>
    <mergeCell ref="BC21:BM22"/>
    <mergeCell ref="BN21:BS22"/>
    <mergeCell ref="BT21:BY22"/>
    <mergeCell ref="BZ21:CE22"/>
    <mergeCell ref="B23:V24"/>
    <mergeCell ref="W23:AC24"/>
    <mergeCell ref="AD23:AJ24"/>
    <mergeCell ref="AK23:AU24"/>
    <mergeCell ref="AV23:BB24"/>
    <mergeCell ref="BC23:BM24"/>
    <mergeCell ref="BN23:BS24"/>
    <mergeCell ref="BT23:BY24"/>
    <mergeCell ref="BZ23:CE24"/>
    <mergeCell ref="B21:V22"/>
    <mergeCell ref="W21:AC22"/>
    <mergeCell ref="AD21:AJ22"/>
    <mergeCell ref="AK21:AU22"/>
    <mergeCell ref="AV21:BB22"/>
    <mergeCell ref="BC25:BM26"/>
    <mergeCell ref="BN25:BS26"/>
    <mergeCell ref="BT25:BY26"/>
    <mergeCell ref="BZ25:CE26"/>
    <mergeCell ref="B27:V28"/>
    <mergeCell ref="W27:AC28"/>
    <mergeCell ref="AD27:AJ28"/>
    <mergeCell ref="AK27:AU28"/>
    <mergeCell ref="AV27:BB28"/>
    <mergeCell ref="BC27:BM28"/>
    <mergeCell ref="BN27:BS28"/>
    <mergeCell ref="BT27:BY28"/>
    <mergeCell ref="BZ27:CE28"/>
    <mergeCell ref="B25:V26"/>
    <mergeCell ref="W25:AC26"/>
    <mergeCell ref="AD25:AJ26"/>
    <mergeCell ref="AK25:AU26"/>
    <mergeCell ref="AV25:BB26"/>
    <mergeCell ref="BC29:BM30"/>
    <mergeCell ref="BN29:BS30"/>
    <mergeCell ref="BT29:BY30"/>
    <mergeCell ref="BZ29:CE30"/>
    <mergeCell ref="B31:V32"/>
    <mergeCell ref="W31:AC32"/>
    <mergeCell ref="AD31:AJ32"/>
    <mergeCell ref="AK31:AU32"/>
    <mergeCell ref="AV31:BB32"/>
    <mergeCell ref="BC31:BM32"/>
    <mergeCell ref="BN31:BS32"/>
    <mergeCell ref="BT31:BY32"/>
    <mergeCell ref="BZ31:CE32"/>
    <mergeCell ref="B29:V30"/>
    <mergeCell ref="W29:AC30"/>
    <mergeCell ref="AD29:AJ30"/>
    <mergeCell ref="AK29:AU30"/>
    <mergeCell ref="AV29:BB30"/>
    <mergeCell ref="BC33:BM34"/>
    <mergeCell ref="BN33:BS34"/>
    <mergeCell ref="BT33:BY34"/>
    <mergeCell ref="BZ33:CE34"/>
    <mergeCell ref="B35:V36"/>
    <mergeCell ref="W35:AC36"/>
    <mergeCell ref="AD35:AJ36"/>
    <mergeCell ref="AK35:AU36"/>
    <mergeCell ref="AV35:BB36"/>
    <mergeCell ref="BC35:BM36"/>
    <mergeCell ref="BN35:BS36"/>
    <mergeCell ref="BT35:BY36"/>
    <mergeCell ref="BZ35:CE36"/>
    <mergeCell ref="B33:V34"/>
    <mergeCell ref="W33:AC34"/>
    <mergeCell ref="AD33:AJ34"/>
    <mergeCell ref="AK33:AU34"/>
    <mergeCell ref="AV33:BB34"/>
    <mergeCell ref="AK37:AU37"/>
    <mergeCell ref="AK38:AU38"/>
    <mergeCell ref="BC37:BM37"/>
    <mergeCell ref="B37:V38"/>
    <mergeCell ref="AV37:BB38"/>
    <mergeCell ref="W37:AC37"/>
    <mergeCell ref="W38:AC38"/>
    <mergeCell ref="AD37:AJ37"/>
    <mergeCell ref="AD38:AJ38"/>
    <mergeCell ref="B43:V44"/>
    <mergeCell ref="W43:AC44"/>
    <mergeCell ref="AD43:AJ44"/>
    <mergeCell ref="AK43:AU44"/>
    <mergeCell ref="AV43:BB44"/>
    <mergeCell ref="BC39:BM40"/>
    <mergeCell ref="BN39:BS40"/>
    <mergeCell ref="BT39:BY40"/>
    <mergeCell ref="BZ39:CE40"/>
    <mergeCell ref="B39:V40"/>
    <mergeCell ref="W39:AC40"/>
    <mergeCell ref="AD39:AJ40"/>
    <mergeCell ref="AK39:AU40"/>
    <mergeCell ref="AV39:BB40"/>
    <mergeCell ref="B41:V42"/>
    <mergeCell ref="W41:AC42"/>
    <mergeCell ref="AD41:AJ42"/>
    <mergeCell ref="AK41:AU42"/>
    <mergeCell ref="AV41:BB42"/>
    <mergeCell ref="B45:V46"/>
    <mergeCell ref="W45:AC46"/>
    <mergeCell ref="AD45:AJ46"/>
    <mergeCell ref="AK45:AU46"/>
    <mergeCell ref="AV45:BB46"/>
    <mergeCell ref="BC45:BM46"/>
    <mergeCell ref="BN45:BS46"/>
    <mergeCell ref="BT45:BY46"/>
    <mergeCell ref="BZ45:CE46"/>
    <mergeCell ref="B51:V52"/>
    <mergeCell ref="W51:AC52"/>
    <mergeCell ref="AD51:AJ52"/>
    <mergeCell ref="AK51:AU52"/>
    <mergeCell ref="AV51:BB52"/>
    <mergeCell ref="BC47:BM48"/>
    <mergeCell ref="BN47:BS48"/>
    <mergeCell ref="BT47:BY48"/>
    <mergeCell ref="BZ47:CE48"/>
    <mergeCell ref="B49:V50"/>
    <mergeCell ref="W49:AC50"/>
    <mergeCell ref="AD49:AJ50"/>
    <mergeCell ref="AK49:AU50"/>
    <mergeCell ref="AV49:BB50"/>
    <mergeCell ref="BC49:BM50"/>
    <mergeCell ref="BN49:BS50"/>
    <mergeCell ref="BT49:BY50"/>
    <mergeCell ref="BZ49:CE50"/>
    <mergeCell ref="B47:V48"/>
    <mergeCell ref="W47:AC48"/>
    <mergeCell ref="AD47:AJ48"/>
    <mergeCell ref="AK47:AU48"/>
    <mergeCell ref="AV47:BB48"/>
    <mergeCell ref="BN51:BS51"/>
    <mergeCell ref="B53:V54"/>
    <mergeCell ref="W53:AC54"/>
    <mergeCell ref="AD53:AJ54"/>
    <mergeCell ref="AK53:AU54"/>
    <mergeCell ref="AV53:BB54"/>
    <mergeCell ref="BC53:BM54"/>
    <mergeCell ref="BN53:BS54"/>
    <mergeCell ref="BT53:BY54"/>
    <mergeCell ref="BZ53:CE54"/>
    <mergeCell ref="BC55:BM56"/>
    <mergeCell ref="BN55:BS56"/>
    <mergeCell ref="BT55:BY56"/>
    <mergeCell ref="BZ55:CE56"/>
    <mergeCell ref="B57:V58"/>
    <mergeCell ref="W57:AC58"/>
    <mergeCell ref="AD57:AJ58"/>
    <mergeCell ref="AK57:AU58"/>
    <mergeCell ref="AV57:BB58"/>
    <mergeCell ref="BC57:BM58"/>
    <mergeCell ref="BN57:BS58"/>
    <mergeCell ref="BT57:BY58"/>
    <mergeCell ref="BZ57:CE58"/>
    <mergeCell ref="B55:V56"/>
    <mergeCell ref="W55:AC56"/>
    <mergeCell ref="AD55:AJ56"/>
    <mergeCell ref="AK55:AU56"/>
    <mergeCell ref="AV55:BB56"/>
    <mergeCell ref="BC59:BM60"/>
    <mergeCell ref="BN59:BS60"/>
    <mergeCell ref="BT59:BY60"/>
    <mergeCell ref="BZ59:CE60"/>
    <mergeCell ref="B61:V62"/>
    <mergeCell ref="W61:AC62"/>
    <mergeCell ref="AD61:AJ62"/>
    <mergeCell ref="AK61:AU62"/>
    <mergeCell ref="AV61:BB62"/>
    <mergeCell ref="BC61:BM62"/>
    <mergeCell ref="BN61:BS62"/>
    <mergeCell ref="BT61:BY62"/>
    <mergeCell ref="BZ61:CE62"/>
    <mergeCell ref="B59:V60"/>
    <mergeCell ref="W59:AC60"/>
    <mergeCell ref="AD59:AJ60"/>
    <mergeCell ref="AK59:AU60"/>
    <mergeCell ref="AV59:BB60"/>
    <mergeCell ref="BC63:BM64"/>
    <mergeCell ref="BN63:BS64"/>
    <mergeCell ref="BT63:BY64"/>
    <mergeCell ref="BZ63:CE64"/>
    <mergeCell ref="B65:V66"/>
    <mergeCell ref="W65:AC66"/>
    <mergeCell ref="AD65:AJ66"/>
    <mergeCell ref="AK65:AU66"/>
    <mergeCell ref="AV65:BB66"/>
    <mergeCell ref="BC65:BM66"/>
    <mergeCell ref="BN65:BS66"/>
    <mergeCell ref="BT65:BY66"/>
    <mergeCell ref="BZ65:CE66"/>
    <mergeCell ref="B63:V64"/>
    <mergeCell ref="W63:AC64"/>
    <mergeCell ref="AD63:AJ64"/>
    <mergeCell ref="AK63:AU64"/>
    <mergeCell ref="AV63:BB64"/>
    <mergeCell ref="BC67:BM68"/>
    <mergeCell ref="BN67:BS68"/>
    <mergeCell ref="BT67:BY68"/>
    <mergeCell ref="BZ67:CE68"/>
    <mergeCell ref="B69:V70"/>
    <mergeCell ref="W69:AC70"/>
    <mergeCell ref="AD69:AJ70"/>
    <mergeCell ref="AK69:AU70"/>
    <mergeCell ref="AV69:BB70"/>
    <mergeCell ref="BC69:BM70"/>
    <mergeCell ref="BN69:BS70"/>
    <mergeCell ref="BT69:BY70"/>
    <mergeCell ref="BZ69:CE70"/>
    <mergeCell ref="B67:V68"/>
    <mergeCell ref="W67:AC68"/>
    <mergeCell ref="AD67:AJ68"/>
    <mergeCell ref="AK67:AU68"/>
    <mergeCell ref="AV67:BB68"/>
    <mergeCell ref="BC71:BM72"/>
    <mergeCell ref="BN71:BS72"/>
    <mergeCell ref="BT71:BY72"/>
    <mergeCell ref="BZ71:CE72"/>
    <mergeCell ref="B73:V74"/>
    <mergeCell ref="W73:AC74"/>
    <mergeCell ref="AD73:AJ74"/>
    <mergeCell ref="AK73:AU74"/>
    <mergeCell ref="AV73:BB74"/>
    <mergeCell ref="BC73:BM74"/>
    <mergeCell ref="BN73:BS74"/>
    <mergeCell ref="BT73:BY74"/>
    <mergeCell ref="BZ73:CE74"/>
    <mergeCell ref="B71:V72"/>
    <mergeCell ref="W71:AC72"/>
    <mergeCell ref="AD71:AJ72"/>
    <mergeCell ref="AK71:AU72"/>
    <mergeCell ref="AV71:BB72"/>
    <mergeCell ref="BC75:BM76"/>
    <mergeCell ref="BN75:BS76"/>
    <mergeCell ref="BT75:BY76"/>
    <mergeCell ref="BZ75:CE76"/>
    <mergeCell ref="B77:V78"/>
    <mergeCell ref="W77:AC78"/>
    <mergeCell ref="AD77:AJ78"/>
    <mergeCell ref="AK77:AU78"/>
    <mergeCell ref="AV77:BB78"/>
    <mergeCell ref="BC77:BM78"/>
    <mergeCell ref="BN77:BS78"/>
    <mergeCell ref="BT77:BY78"/>
    <mergeCell ref="BZ77:CE78"/>
    <mergeCell ref="B75:V76"/>
    <mergeCell ref="W75:AC76"/>
    <mergeCell ref="AD75:AJ76"/>
    <mergeCell ref="AK75:AU76"/>
    <mergeCell ref="AV75:BB76"/>
    <mergeCell ref="BC79:BM80"/>
    <mergeCell ref="BN79:BS80"/>
    <mergeCell ref="BT79:BY80"/>
    <mergeCell ref="BZ79:CE80"/>
    <mergeCell ref="B81:V82"/>
    <mergeCell ref="W81:AC82"/>
    <mergeCell ref="AD81:AJ82"/>
    <mergeCell ref="AK81:AU82"/>
    <mergeCell ref="AV81:BB82"/>
    <mergeCell ref="BC81:BM82"/>
    <mergeCell ref="BN81:BS82"/>
    <mergeCell ref="BT81:BY82"/>
    <mergeCell ref="BZ81:CE82"/>
    <mergeCell ref="B79:V80"/>
    <mergeCell ref="W79:AC80"/>
    <mergeCell ref="AD79:AJ80"/>
    <mergeCell ref="AK79:AU80"/>
    <mergeCell ref="AV79:BB80"/>
    <mergeCell ref="BC83:BM84"/>
    <mergeCell ref="BN83:BS84"/>
    <mergeCell ref="BT83:BY84"/>
    <mergeCell ref="BZ83:CE84"/>
    <mergeCell ref="B85:V86"/>
    <mergeCell ref="W85:AC86"/>
    <mergeCell ref="AD85:AJ86"/>
    <mergeCell ref="AK85:AU86"/>
    <mergeCell ref="AV85:BB86"/>
    <mergeCell ref="BC85:BM86"/>
    <mergeCell ref="BN85:BS86"/>
    <mergeCell ref="BT85:BY86"/>
    <mergeCell ref="BZ85:CE86"/>
    <mergeCell ref="B83:V84"/>
    <mergeCell ref="W83:AC84"/>
    <mergeCell ref="AD83:AJ84"/>
    <mergeCell ref="AK83:AU84"/>
    <mergeCell ref="AV83:BB84"/>
    <mergeCell ref="BC87:BM88"/>
    <mergeCell ref="BN87:BS88"/>
    <mergeCell ref="BT87:BY88"/>
    <mergeCell ref="BZ87:CE88"/>
    <mergeCell ref="B89:V90"/>
    <mergeCell ref="W89:AC90"/>
    <mergeCell ref="AD89:AJ90"/>
    <mergeCell ref="AK89:AU90"/>
    <mergeCell ref="AV89:BB90"/>
    <mergeCell ref="BC89:BM90"/>
    <mergeCell ref="BN89:BS90"/>
    <mergeCell ref="BT89:BY90"/>
    <mergeCell ref="BZ89:CE90"/>
    <mergeCell ref="B87:V88"/>
    <mergeCell ref="W87:AC88"/>
    <mergeCell ref="AD87:AJ88"/>
    <mergeCell ref="AK87:AU88"/>
    <mergeCell ref="AV87:BB88"/>
    <mergeCell ref="BC91:BM92"/>
    <mergeCell ref="BN91:BS92"/>
    <mergeCell ref="BT91:BY92"/>
    <mergeCell ref="BZ91:CE92"/>
    <mergeCell ref="B93:V94"/>
    <mergeCell ref="W93:AC94"/>
    <mergeCell ref="AD93:AJ94"/>
    <mergeCell ref="AK93:AU94"/>
    <mergeCell ref="AV93:BB94"/>
    <mergeCell ref="BC93:BM94"/>
    <mergeCell ref="BN93:BS94"/>
    <mergeCell ref="BT93:BY94"/>
    <mergeCell ref="BZ93:CE94"/>
    <mergeCell ref="B91:V92"/>
    <mergeCell ref="W91:AC92"/>
    <mergeCell ref="AD91:AJ92"/>
    <mergeCell ref="AK91:AU92"/>
    <mergeCell ref="AV91:BB92"/>
    <mergeCell ref="BC95:BM96"/>
    <mergeCell ref="BN95:BS96"/>
    <mergeCell ref="BT95:BY96"/>
    <mergeCell ref="BZ95:CE96"/>
    <mergeCell ref="B97:V98"/>
    <mergeCell ref="W97:AC98"/>
    <mergeCell ref="AD97:AJ98"/>
    <mergeCell ref="AK97:AU98"/>
    <mergeCell ref="AV97:BB98"/>
    <mergeCell ref="BC97:BM98"/>
    <mergeCell ref="BN97:BS98"/>
    <mergeCell ref="BT97:BY98"/>
    <mergeCell ref="BZ97:CE98"/>
    <mergeCell ref="B95:V96"/>
    <mergeCell ref="W95:AC96"/>
    <mergeCell ref="AD95:AJ96"/>
    <mergeCell ref="AK95:AU96"/>
    <mergeCell ref="AV95:BB96"/>
    <mergeCell ref="BC99:BM100"/>
    <mergeCell ref="BN99:BS100"/>
    <mergeCell ref="BT99:BY100"/>
    <mergeCell ref="BZ99:CE100"/>
    <mergeCell ref="B101:V102"/>
    <mergeCell ref="W101:AC102"/>
    <mergeCell ref="AD101:AJ102"/>
    <mergeCell ref="AK101:AU102"/>
    <mergeCell ref="AV101:BB102"/>
    <mergeCell ref="BC101:BM102"/>
    <mergeCell ref="BN101:BS102"/>
    <mergeCell ref="BT101:BY102"/>
    <mergeCell ref="BZ101:CE102"/>
    <mergeCell ref="B99:V100"/>
    <mergeCell ref="W99:AC100"/>
    <mergeCell ref="AD99:AJ100"/>
    <mergeCell ref="AK99:AU100"/>
    <mergeCell ref="AV99:BB100"/>
    <mergeCell ref="BC103:BM104"/>
    <mergeCell ref="BN103:BS104"/>
    <mergeCell ref="BT103:BY104"/>
    <mergeCell ref="BZ103:CE104"/>
    <mergeCell ref="B105:V106"/>
    <mergeCell ref="W105:AC106"/>
    <mergeCell ref="AD105:AJ106"/>
    <mergeCell ref="AK105:AU106"/>
    <mergeCell ref="AV105:BB106"/>
    <mergeCell ref="BC105:BM106"/>
    <mergeCell ref="BN105:BS106"/>
    <mergeCell ref="BT105:BY106"/>
    <mergeCell ref="BZ105:CE106"/>
    <mergeCell ref="B103:V104"/>
    <mergeCell ref="W103:AC104"/>
    <mergeCell ref="AD103:AJ104"/>
    <mergeCell ref="AK103:AU104"/>
    <mergeCell ref="AV103:BB104"/>
    <mergeCell ref="BC107:BM108"/>
    <mergeCell ref="BN107:BS108"/>
    <mergeCell ref="BT107:BY108"/>
    <mergeCell ref="BZ107:CE108"/>
    <mergeCell ref="B109:V110"/>
    <mergeCell ref="W109:AC110"/>
    <mergeCell ref="AD109:AJ110"/>
    <mergeCell ref="AK109:AU110"/>
    <mergeCell ref="AV109:BB110"/>
    <mergeCell ref="BC109:BM110"/>
    <mergeCell ref="BN109:BS110"/>
    <mergeCell ref="BT109:BY110"/>
    <mergeCell ref="BZ109:CE110"/>
    <mergeCell ref="B107:V108"/>
    <mergeCell ref="W107:AC108"/>
    <mergeCell ref="AD107:AJ108"/>
    <mergeCell ref="AK107:AU108"/>
    <mergeCell ref="AV107:BB108"/>
    <mergeCell ref="BC111:BM112"/>
    <mergeCell ref="BN111:BS112"/>
    <mergeCell ref="BT111:BY112"/>
    <mergeCell ref="BZ111:CE112"/>
    <mergeCell ref="B113:V114"/>
    <mergeCell ref="W113:AC114"/>
    <mergeCell ref="AD113:AJ114"/>
    <mergeCell ref="AK113:AU114"/>
    <mergeCell ref="AV113:BB114"/>
    <mergeCell ref="BC113:BM114"/>
    <mergeCell ref="BN113:BS114"/>
    <mergeCell ref="BT113:BY114"/>
    <mergeCell ref="BZ113:CE114"/>
    <mergeCell ref="B111:V112"/>
    <mergeCell ref="W111:AC112"/>
    <mergeCell ref="AD111:AJ112"/>
    <mergeCell ref="AK111:AU112"/>
    <mergeCell ref="AV111:BB112"/>
    <mergeCell ref="BC115:BM116"/>
    <mergeCell ref="BN115:BS116"/>
    <mergeCell ref="BT115:BY116"/>
    <mergeCell ref="BZ115:CE116"/>
    <mergeCell ref="B117:V118"/>
    <mergeCell ref="W117:AC118"/>
    <mergeCell ref="AD117:AJ118"/>
    <mergeCell ref="AK117:AU118"/>
    <mergeCell ref="AV117:BB118"/>
    <mergeCell ref="BC117:BM118"/>
    <mergeCell ref="BN117:BS118"/>
    <mergeCell ref="BT117:BY118"/>
    <mergeCell ref="BZ117:CE118"/>
    <mergeCell ref="B115:V116"/>
    <mergeCell ref="W115:AC116"/>
    <mergeCell ref="AD115:AJ116"/>
    <mergeCell ref="AK115:AU116"/>
    <mergeCell ref="AV115:BB116"/>
    <mergeCell ref="BC119:BM120"/>
    <mergeCell ref="BN119:BS120"/>
    <mergeCell ref="BT119:BY120"/>
    <mergeCell ref="BZ119:CE120"/>
    <mergeCell ref="B121:V122"/>
    <mergeCell ref="W121:AC122"/>
    <mergeCell ref="AD121:AJ122"/>
    <mergeCell ref="AK121:AU122"/>
    <mergeCell ref="AV121:BB122"/>
    <mergeCell ref="BC121:BM122"/>
    <mergeCell ref="BN121:BS122"/>
    <mergeCell ref="BT121:BY122"/>
    <mergeCell ref="BZ121:CE122"/>
    <mergeCell ref="B119:V120"/>
    <mergeCell ref="W119:AC120"/>
    <mergeCell ref="AD119:AJ120"/>
    <mergeCell ref="AK119:AU120"/>
    <mergeCell ref="AV119:BB120"/>
    <mergeCell ref="BC123:BM124"/>
    <mergeCell ref="BN123:BS124"/>
    <mergeCell ref="BT123:BY124"/>
    <mergeCell ref="BZ123:CE124"/>
    <mergeCell ref="B125:V126"/>
    <mergeCell ref="W125:AC126"/>
    <mergeCell ref="AD125:AJ126"/>
    <mergeCell ref="AK125:AU126"/>
    <mergeCell ref="AV125:BB126"/>
    <mergeCell ref="BC125:BM126"/>
    <mergeCell ref="BN125:BS126"/>
    <mergeCell ref="BT125:BY126"/>
    <mergeCell ref="BZ125:CE126"/>
    <mergeCell ref="B123:V124"/>
    <mergeCell ref="W123:AC124"/>
    <mergeCell ref="AD123:AJ124"/>
    <mergeCell ref="AK123:AU124"/>
    <mergeCell ref="AV123:BB124"/>
    <mergeCell ref="AK131:AU132"/>
    <mergeCell ref="AV131:BB132"/>
    <mergeCell ref="BC135:BM136"/>
    <mergeCell ref="BC127:BM128"/>
    <mergeCell ref="BN127:BS128"/>
    <mergeCell ref="BT127:BY128"/>
    <mergeCell ref="BZ127:CE128"/>
    <mergeCell ref="B129:V130"/>
    <mergeCell ref="W129:AC130"/>
    <mergeCell ref="AD129:AJ130"/>
    <mergeCell ref="AK129:AU130"/>
    <mergeCell ref="AV129:BB130"/>
    <mergeCell ref="BC129:BM130"/>
    <mergeCell ref="BN129:BS130"/>
    <mergeCell ref="BT129:BY130"/>
    <mergeCell ref="BZ129:CE130"/>
    <mergeCell ref="B127:V128"/>
    <mergeCell ref="W127:AC128"/>
    <mergeCell ref="AD127:AJ128"/>
    <mergeCell ref="AK127:AU128"/>
    <mergeCell ref="AV127:BB128"/>
    <mergeCell ref="BN135:BS136"/>
    <mergeCell ref="BT135:BY136"/>
    <mergeCell ref="BZ135:CE136"/>
    <mergeCell ref="BN137:BS138"/>
    <mergeCell ref="BT137:BY138"/>
    <mergeCell ref="BZ137:CE138"/>
    <mergeCell ref="B135:V136"/>
    <mergeCell ref="W135:AC136"/>
    <mergeCell ref="AD135:AJ136"/>
    <mergeCell ref="AK135:AU136"/>
    <mergeCell ref="AV135:BB136"/>
    <mergeCell ref="BC131:BM132"/>
    <mergeCell ref="BN131:BS132"/>
    <mergeCell ref="BT131:BY132"/>
    <mergeCell ref="BZ131:CE132"/>
    <mergeCell ref="B133:V134"/>
    <mergeCell ref="W133:AC134"/>
    <mergeCell ref="AD133:AJ134"/>
    <mergeCell ref="AK133:AU134"/>
    <mergeCell ref="AV133:BB134"/>
    <mergeCell ref="BC133:BM134"/>
    <mergeCell ref="BN133:BS134"/>
    <mergeCell ref="BT133:BY134"/>
    <mergeCell ref="BZ133:CE134"/>
    <mergeCell ref="B131:V132"/>
    <mergeCell ref="W131:AC132"/>
    <mergeCell ref="AD131:AJ132"/>
    <mergeCell ref="B139:V140"/>
    <mergeCell ref="W139:AC140"/>
    <mergeCell ref="AD139:AJ140"/>
    <mergeCell ref="B137:V138"/>
    <mergeCell ref="W137:AC138"/>
    <mergeCell ref="AD137:AJ138"/>
    <mergeCell ref="AK137:AU138"/>
    <mergeCell ref="AV137:BB138"/>
    <mergeCell ref="BC137:BM138"/>
    <mergeCell ref="B148:V149"/>
    <mergeCell ref="W148:AC149"/>
    <mergeCell ref="AD148:AJ149"/>
    <mergeCell ref="AK148:AU149"/>
    <mergeCell ref="AV148:BB149"/>
    <mergeCell ref="BC148:BM149"/>
    <mergeCell ref="BN148:BS149"/>
    <mergeCell ref="BT148:BY149"/>
    <mergeCell ref="BZ148:CE149"/>
    <mergeCell ref="BT51:BY51"/>
    <mergeCell ref="BZ51:CE51"/>
    <mergeCell ref="BC38:BM38"/>
    <mergeCell ref="BN37:BS37"/>
    <mergeCell ref="BN38:BS38"/>
    <mergeCell ref="BT37:BY37"/>
    <mergeCell ref="BZ37:CE37"/>
    <mergeCell ref="BZ38:CE38"/>
    <mergeCell ref="BT38:BY38"/>
    <mergeCell ref="BC51:BM52"/>
    <mergeCell ref="BN52:BS52"/>
    <mergeCell ref="BT52:BY52"/>
    <mergeCell ref="BZ52:CE52"/>
    <mergeCell ref="BC43:BM44"/>
    <mergeCell ref="BN43:BS44"/>
    <mergeCell ref="BT43:BY44"/>
    <mergeCell ref="BZ43:CE44"/>
    <mergeCell ref="BC41:BM42"/>
    <mergeCell ref="BN41:BS42"/>
    <mergeCell ref="BT41:BY42"/>
    <mergeCell ref="BZ41:CE42"/>
    <mergeCell ref="BN141:BS141"/>
    <mergeCell ref="BT141:BY141"/>
    <mergeCell ref="BZ141:CE141"/>
    <mergeCell ref="AK141:AU141"/>
    <mergeCell ref="AV141:BB141"/>
    <mergeCell ref="BC141:BM141"/>
    <mergeCell ref="AK139:AU139"/>
    <mergeCell ref="AK140:AU140"/>
    <mergeCell ref="AV139:BB139"/>
    <mergeCell ref="AV140:BB140"/>
    <mergeCell ref="BC139:BM139"/>
    <mergeCell ref="BC140:BM140"/>
    <mergeCell ref="BN139:BS139"/>
    <mergeCell ref="BT139:BY139"/>
    <mergeCell ref="BZ139:CE139"/>
    <mergeCell ref="BN140:BS140"/>
    <mergeCell ref="BT140:BY140"/>
    <mergeCell ref="BZ140:CE140"/>
    <mergeCell ref="B141:V141"/>
    <mergeCell ref="W141:AC141"/>
    <mergeCell ref="AD141:AJ141"/>
    <mergeCell ref="B142:V142"/>
    <mergeCell ref="W142:AC142"/>
    <mergeCell ref="AD142:AJ142"/>
    <mergeCell ref="AK142:AU142"/>
    <mergeCell ref="AV142:BB142"/>
    <mergeCell ref="BC142:BM142"/>
    <mergeCell ref="BN142:BS142"/>
    <mergeCell ref="BT142:BY142"/>
    <mergeCell ref="BZ142:CE142"/>
    <mergeCell ref="B143:V143"/>
    <mergeCell ref="W143:AC143"/>
    <mergeCell ref="AD143:AJ143"/>
    <mergeCell ref="AK143:AU143"/>
    <mergeCell ref="AV143:BB143"/>
    <mergeCell ref="BC143:BM143"/>
    <mergeCell ref="BN143:BS143"/>
    <mergeCell ref="BT143:BY143"/>
    <mergeCell ref="BZ143:CE143"/>
    <mergeCell ref="B145:V145"/>
    <mergeCell ref="W145:AC145"/>
    <mergeCell ref="AD145:AJ145"/>
    <mergeCell ref="AK145:AU145"/>
    <mergeCell ref="AV145:BB145"/>
    <mergeCell ref="BC145:BM145"/>
    <mergeCell ref="BN145:BS145"/>
    <mergeCell ref="BT145:BY145"/>
    <mergeCell ref="BZ145:CE145"/>
    <mergeCell ref="B146:V146"/>
    <mergeCell ref="W146:AC146"/>
    <mergeCell ref="AD146:AJ146"/>
    <mergeCell ref="AK146:AU146"/>
    <mergeCell ref="AV146:BB146"/>
    <mergeCell ref="BC146:BM146"/>
    <mergeCell ref="BN146:BS146"/>
    <mergeCell ref="BT146:BY146"/>
    <mergeCell ref="BZ146:CE146"/>
    <mergeCell ref="B147:V147"/>
    <mergeCell ref="W147:AC147"/>
    <mergeCell ref="AD147:AJ147"/>
    <mergeCell ref="AK147:AU147"/>
    <mergeCell ref="AV147:BB147"/>
    <mergeCell ref="BC147:BM147"/>
    <mergeCell ref="BN147:BS147"/>
    <mergeCell ref="BT147:BY147"/>
    <mergeCell ref="BZ147:CE147"/>
    <mergeCell ref="B144:V144"/>
    <mergeCell ref="W144:AC144"/>
    <mergeCell ref="AD144:AJ144"/>
    <mergeCell ref="AK144:AU144"/>
    <mergeCell ref="AV144:BB144"/>
    <mergeCell ref="BC144:BM144"/>
    <mergeCell ref="BN144:BS144"/>
    <mergeCell ref="BT144:BY144"/>
    <mergeCell ref="BZ144:CE144"/>
  </mergeCells>
  <dataValidations count="2">
    <dataValidation type="list" allowBlank="1" showInputMessage="1" showErrorMessage="1" sqref="AE7:AJ36 AE148:AJ149 AE39:AJ140 AD7:AD149">
      <formula1>$Q$156:$Q$158</formula1>
    </dataValidation>
    <dataValidation type="list" allowBlank="1" showInputMessage="1" showErrorMessage="1" sqref="X7:AC36 X148:AC149 X39:AC140 W7:W149">
      <formula1>$AG$156:$AG$159</formula1>
    </dataValidation>
  </dataValidations>
  <pageMargins left="0.43307086614173229" right="0.31496062992125984" top="0.74803149606299213" bottom="0.74803149606299213" header="0.31496062992125984" footer="0.31496062992125984"/>
  <pageSetup scale="90" orientation="landscape" r:id="rId1"/>
  <headerFooter>
    <oddFooter>&amp;R&amp;10Página 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K27" sqref="K27"/>
    </sheetView>
  </sheetViews>
  <sheetFormatPr baseColWidth="10" defaultRowHeight="15" x14ac:dyDescent="0.25"/>
  <cols>
    <col min="2" max="2" width="1.85546875" bestFit="1" customWidth="1"/>
    <col min="3" max="3" width="3.85546875" bestFit="1" customWidth="1"/>
    <col min="4" max="4" width="27.5703125" bestFit="1" customWidth="1"/>
    <col min="6" max="6" width="33.140625" customWidth="1"/>
  </cols>
  <sheetData>
    <row r="1" spans="1:8" x14ac:dyDescent="0.25">
      <c r="D1" t="s">
        <v>204</v>
      </c>
      <c r="E1" t="s">
        <v>126</v>
      </c>
      <c r="F1" t="s">
        <v>0</v>
      </c>
      <c r="G1" t="s">
        <v>145</v>
      </c>
    </row>
    <row r="2" spans="1:8" x14ac:dyDescent="0.25">
      <c r="A2" t="s">
        <v>224</v>
      </c>
    </row>
    <row r="3" spans="1:8" x14ac:dyDescent="0.25">
      <c r="A3">
        <v>7</v>
      </c>
      <c r="B3" t="s">
        <v>164</v>
      </c>
      <c r="C3">
        <v>261</v>
      </c>
      <c r="D3" t="s">
        <v>203</v>
      </c>
      <c r="E3">
        <v>261</v>
      </c>
      <c r="F3" t="s">
        <v>43</v>
      </c>
      <c r="G3">
        <v>100000</v>
      </c>
      <c r="H3" s="94">
        <f>+G3/$G$31</f>
        <v>1.1293059872641387E-2</v>
      </c>
    </row>
    <row r="4" spans="1:8" x14ac:dyDescent="0.25">
      <c r="A4">
        <v>40</v>
      </c>
      <c r="B4" t="s">
        <v>164</v>
      </c>
      <c r="C4">
        <v>261</v>
      </c>
      <c r="D4" t="s">
        <v>205</v>
      </c>
      <c r="E4">
        <v>261</v>
      </c>
      <c r="F4" t="s">
        <v>43</v>
      </c>
      <c r="G4">
        <v>100000</v>
      </c>
      <c r="H4" s="94">
        <f t="shared" ref="H4:H29" si="0">+G4/$G$31</f>
        <v>1.1293059872641387E-2</v>
      </c>
    </row>
    <row r="5" spans="1:8" x14ac:dyDescent="0.25">
      <c r="A5">
        <v>83</v>
      </c>
      <c r="B5" t="s">
        <v>164</v>
      </c>
      <c r="C5">
        <v>261</v>
      </c>
      <c r="D5" t="s">
        <v>206</v>
      </c>
      <c r="E5">
        <v>261</v>
      </c>
      <c r="F5" t="s">
        <v>43</v>
      </c>
      <c r="G5">
        <v>3960000</v>
      </c>
      <c r="H5" s="94">
        <f t="shared" si="0"/>
        <v>0.44720517095659895</v>
      </c>
    </row>
    <row r="6" spans="1:8" x14ac:dyDescent="0.25">
      <c r="A6">
        <v>125</v>
      </c>
      <c r="B6" t="s">
        <v>164</v>
      </c>
      <c r="C6">
        <v>261</v>
      </c>
      <c r="D6" t="s">
        <v>207</v>
      </c>
      <c r="E6">
        <v>261</v>
      </c>
      <c r="F6" t="s">
        <v>43</v>
      </c>
      <c r="G6">
        <v>18000</v>
      </c>
      <c r="H6" s="94">
        <f t="shared" si="0"/>
        <v>2.0327507770754498E-3</v>
      </c>
    </row>
    <row r="7" spans="1:8" x14ac:dyDescent="0.25">
      <c r="A7">
        <v>154</v>
      </c>
      <c r="B7" t="s">
        <v>164</v>
      </c>
      <c r="C7">
        <v>261</v>
      </c>
      <c r="D7" t="s">
        <v>208</v>
      </c>
      <c r="E7">
        <v>261</v>
      </c>
      <c r="F7" t="s">
        <v>43</v>
      </c>
      <c r="G7">
        <v>24000</v>
      </c>
      <c r="H7" s="94">
        <f t="shared" si="0"/>
        <v>2.7103343694339331E-3</v>
      </c>
    </row>
    <row r="8" spans="1:8" x14ac:dyDescent="0.25">
      <c r="A8">
        <v>197</v>
      </c>
      <c r="B8" t="s">
        <v>164</v>
      </c>
      <c r="C8">
        <v>261</v>
      </c>
      <c r="D8" t="s">
        <v>209</v>
      </c>
      <c r="E8">
        <v>261</v>
      </c>
      <c r="F8" t="s">
        <v>43</v>
      </c>
      <c r="G8">
        <v>23000</v>
      </c>
      <c r="H8" s="94">
        <f t="shared" si="0"/>
        <v>2.5974037707075194E-3</v>
      </c>
    </row>
    <row r="9" spans="1:8" x14ac:dyDescent="0.25">
      <c r="A9">
        <v>224</v>
      </c>
      <c r="B9" t="s">
        <v>164</v>
      </c>
      <c r="C9">
        <v>261</v>
      </c>
      <c r="D9" t="s">
        <v>210</v>
      </c>
      <c r="E9">
        <v>261</v>
      </c>
      <c r="F9" t="s">
        <v>43</v>
      </c>
      <c r="G9">
        <v>500000</v>
      </c>
      <c r="H9" s="94">
        <f t="shared" si="0"/>
        <v>5.646529936320694E-2</v>
      </c>
    </row>
    <row r="10" spans="1:8" x14ac:dyDescent="0.25">
      <c r="A10">
        <v>254</v>
      </c>
      <c r="B10" t="s">
        <v>164</v>
      </c>
      <c r="C10">
        <v>261</v>
      </c>
      <c r="D10" t="s">
        <v>211</v>
      </c>
      <c r="E10">
        <v>261</v>
      </c>
      <c r="F10" t="s">
        <v>43</v>
      </c>
      <c r="G10">
        <v>20000</v>
      </c>
      <c r="H10" s="94">
        <f t="shared" si="0"/>
        <v>2.2586119745282777E-3</v>
      </c>
    </row>
    <row r="11" spans="1:8" x14ac:dyDescent="0.25">
      <c r="A11">
        <v>310</v>
      </c>
      <c r="B11" t="s">
        <v>164</v>
      </c>
      <c r="C11">
        <v>261</v>
      </c>
      <c r="D11" t="s">
        <v>212</v>
      </c>
      <c r="E11">
        <v>261</v>
      </c>
      <c r="F11" t="s">
        <v>43</v>
      </c>
      <c r="G11">
        <v>7200</v>
      </c>
      <c r="H11" s="94">
        <f t="shared" si="0"/>
        <v>8.1310031083017993E-4</v>
      </c>
    </row>
    <row r="12" spans="1:8" x14ac:dyDescent="0.25">
      <c r="A12">
        <v>352</v>
      </c>
      <c r="B12" t="s">
        <v>164</v>
      </c>
      <c r="C12">
        <v>261</v>
      </c>
      <c r="D12" t="s">
        <v>213</v>
      </c>
      <c r="E12">
        <v>261</v>
      </c>
      <c r="F12" t="s">
        <v>43</v>
      </c>
      <c r="G12">
        <v>27000</v>
      </c>
      <c r="H12" s="94">
        <f t="shared" si="0"/>
        <v>3.0491261656131747E-3</v>
      </c>
    </row>
    <row r="13" spans="1:8" x14ac:dyDescent="0.25">
      <c r="A13">
        <v>394</v>
      </c>
      <c r="B13" t="s">
        <v>164</v>
      </c>
      <c r="C13">
        <v>261</v>
      </c>
      <c r="D13" t="s">
        <v>214</v>
      </c>
      <c r="E13">
        <v>261</v>
      </c>
      <c r="F13" t="s">
        <v>43</v>
      </c>
      <c r="G13">
        <v>25000</v>
      </c>
      <c r="H13" s="94">
        <f t="shared" si="0"/>
        <v>2.8232649681603468E-3</v>
      </c>
    </row>
    <row r="14" spans="1:8" x14ac:dyDescent="0.25">
      <c r="A14">
        <v>422</v>
      </c>
      <c r="B14" t="s">
        <v>164</v>
      </c>
      <c r="C14">
        <v>261</v>
      </c>
      <c r="D14" t="s">
        <v>215</v>
      </c>
      <c r="E14">
        <v>261</v>
      </c>
      <c r="F14" t="s">
        <v>43</v>
      </c>
      <c r="G14">
        <v>130000</v>
      </c>
      <c r="H14" s="94">
        <f t="shared" si="0"/>
        <v>1.4680977834433805E-2</v>
      </c>
    </row>
    <row r="15" spans="1:8" x14ac:dyDescent="0.25">
      <c r="A15">
        <v>449</v>
      </c>
      <c r="B15" t="s">
        <v>164</v>
      </c>
      <c r="C15">
        <v>261</v>
      </c>
      <c r="D15" t="s">
        <v>216</v>
      </c>
      <c r="E15">
        <v>261</v>
      </c>
      <c r="F15" t="s">
        <v>43</v>
      </c>
      <c r="G15">
        <v>50000</v>
      </c>
      <c r="H15" s="94">
        <f t="shared" si="0"/>
        <v>5.6465299363206937E-3</v>
      </c>
    </row>
    <row r="16" spans="1:8" x14ac:dyDescent="0.25">
      <c r="A16">
        <v>477</v>
      </c>
      <c r="B16" t="s">
        <v>164</v>
      </c>
      <c r="C16">
        <v>261</v>
      </c>
      <c r="D16" t="s">
        <v>217</v>
      </c>
      <c r="E16">
        <v>261</v>
      </c>
      <c r="F16" t="s">
        <v>43</v>
      </c>
      <c r="G16">
        <v>38700</v>
      </c>
      <c r="H16" s="94">
        <f t="shared" si="0"/>
        <v>4.3704141707122173E-3</v>
      </c>
    </row>
    <row r="17" spans="1:8" x14ac:dyDescent="0.25">
      <c r="A17">
        <v>511</v>
      </c>
      <c r="B17" t="s">
        <v>164</v>
      </c>
      <c r="C17">
        <v>261</v>
      </c>
      <c r="D17" t="s">
        <v>218</v>
      </c>
      <c r="E17">
        <v>261</v>
      </c>
      <c r="F17" t="s">
        <v>43</v>
      </c>
      <c r="G17">
        <v>9600</v>
      </c>
      <c r="H17" s="94">
        <f t="shared" si="0"/>
        <v>1.0841337477735732E-3</v>
      </c>
    </row>
    <row r="18" spans="1:8" x14ac:dyDescent="0.25">
      <c r="A18">
        <v>538</v>
      </c>
      <c r="B18" t="s">
        <v>164</v>
      </c>
      <c r="C18">
        <v>261</v>
      </c>
      <c r="D18" t="s">
        <v>219</v>
      </c>
      <c r="E18">
        <v>261</v>
      </c>
      <c r="F18" t="s">
        <v>43</v>
      </c>
      <c r="G18">
        <v>70000</v>
      </c>
      <c r="H18" s="94">
        <f t="shared" si="0"/>
        <v>7.9051419108489718E-3</v>
      </c>
    </row>
    <row r="19" spans="1:8" x14ac:dyDescent="0.25">
      <c r="A19">
        <v>575</v>
      </c>
      <c r="B19" t="s">
        <v>164</v>
      </c>
      <c r="C19">
        <v>261</v>
      </c>
      <c r="D19" t="s">
        <v>220</v>
      </c>
      <c r="E19">
        <v>261</v>
      </c>
      <c r="F19" t="s">
        <v>43</v>
      </c>
      <c r="G19">
        <v>60000</v>
      </c>
      <c r="H19" s="94">
        <f t="shared" si="0"/>
        <v>6.7758359235848328E-3</v>
      </c>
    </row>
    <row r="20" spans="1:8" x14ac:dyDescent="0.25">
      <c r="A20">
        <v>616</v>
      </c>
      <c r="B20" t="s">
        <v>164</v>
      </c>
      <c r="C20">
        <v>261</v>
      </c>
      <c r="D20" t="s">
        <v>221</v>
      </c>
      <c r="E20">
        <v>261</v>
      </c>
      <c r="F20" t="s">
        <v>43</v>
      </c>
      <c r="G20">
        <v>50000</v>
      </c>
      <c r="H20" s="94">
        <f t="shared" si="0"/>
        <v>5.6465299363206937E-3</v>
      </c>
    </row>
    <row r="21" spans="1:8" x14ac:dyDescent="0.25">
      <c r="A21">
        <v>651</v>
      </c>
      <c r="B21" t="s">
        <v>164</v>
      </c>
      <c r="C21">
        <v>261</v>
      </c>
      <c r="D21" t="s">
        <v>142</v>
      </c>
      <c r="E21">
        <v>261</v>
      </c>
      <c r="F21" t="s">
        <v>43</v>
      </c>
      <c r="G21">
        <v>12000</v>
      </c>
      <c r="H21" s="94">
        <f t="shared" si="0"/>
        <v>1.3551671847169666E-3</v>
      </c>
    </row>
    <row r="22" spans="1:8" x14ac:dyDescent="0.25">
      <c r="A22">
        <v>688</v>
      </c>
      <c r="B22" t="s">
        <v>164</v>
      </c>
      <c r="C22">
        <v>261</v>
      </c>
      <c r="D22" t="s">
        <v>222</v>
      </c>
      <c r="E22">
        <v>261</v>
      </c>
      <c r="F22" t="s">
        <v>43</v>
      </c>
      <c r="G22">
        <v>6000</v>
      </c>
      <c r="H22" s="94">
        <f t="shared" si="0"/>
        <v>6.7758359235848328E-4</v>
      </c>
    </row>
    <row r="23" spans="1:8" x14ac:dyDescent="0.25">
      <c r="A23">
        <v>724</v>
      </c>
      <c r="B23" t="s">
        <v>164</v>
      </c>
      <c r="C23">
        <v>261</v>
      </c>
      <c r="D23" t="s">
        <v>223</v>
      </c>
      <c r="E23">
        <v>261</v>
      </c>
      <c r="F23" t="s">
        <v>43</v>
      </c>
      <c r="G23">
        <v>20000</v>
      </c>
      <c r="H23" s="94">
        <f t="shared" si="0"/>
        <v>2.2586119745282777E-3</v>
      </c>
    </row>
    <row r="24" spans="1:8" x14ac:dyDescent="0.25">
      <c r="A24">
        <v>833</v>
      </c>
      <c r="B24" t="s">
        <v>164</v>
      </c>
      <c r="C24">
        <v>261</v>
      </c>
      <c r="D24" t="s">
        <v>226</v>
      </c>
      <c r="E24">
        <v>261</v>
      </c>
      <c r="F24" t="s">
        <v>43</v>
      </c>
      <c r="G24">
        <v>60000</v>
      </c>
      <c r="H24" s="94">
        <f t="shared" si="0"/>
        <v>6.7758359235848328E-3</v>
      </c>
    </row>
    <row r="25" spans="1:8" x14ac:dyDescent="0.25">
      <c r="A25">
        <v>1070</v>
      </c>
      <c r="B25" t="s">
        <v>164</v>
      </c>
      <c r="C25">
        <v>261</v>
      </c>
      <c r="D25" t="s">
        <v>225</v>
      </c>
      <c r="E25">
        <v>261</v>
      </c>
      <c r="F25" t="s">
        <v>43</v>
      </c>
      <c r="G25">
        <v>54000</v>
      </c>
      <c r="H25" s="94">
        <f t="shared" si="0"/>
        <v>6.0982523312263495E-3</v>
      </c>
    </row>
    <row r="26" spans="1:8" x14ac:dyDescent="0.25">
      <c r="A26">
        <v>1187</v>
      </c>
      <c r="B26" t="s">
        <v>164</v>
      </c>
      <c r="C26">
        <v>261</v>
      </c>
      <c r="D26" t="s">
        <v>192</v>
      </c>
      <c r="E26">
        <v>261</v>
      </c>
      <c r="F26" t="s">
        <v>43</v>
      </c>
      <c r="G26">
        <v>18000</v>
      </c>
      <c r="H26" s="94">
        <f t="shared" si="0"/>
        <v>2.0327507770754498E-3</v>
      </c>
    </row>
    <row r="27" spans="1:8" x14ac:dyDescent="0.25">
      <c r="A27">
        <v>1215</v>
      </c>
      <c r="B27" t="s">
        <v>164</v>
      </c>
      <c r="C27">
        <v>261</v>
      </c>
      <c r="D27" t="s">
        <v>304</v>
      </c>
      <c r="E27">
        <v>261</v>
      </c>
      <c r="F27" t="s">
        <v>43</v>
      </c>
      <c r="G27">
        <v>3000000</v>
      </c>
      <c r="H27" s="94">
        <f t="shared" si="0"/>
        <v>0.33879179617924166</v>
      </c>
    </row>
    <row r="28" spans="1:8" x14ac:dyDescent="0.25">
      <c r="A28">
        <v>1240</v>
      </c>
      <c r="B28" t="s">
        <v>164</v>
      </c>
      <c r="C28">
        <v>261</v>
      </c>
      <c r="D28" t="s">
        <v>196</v>
      </c>
      <c r="E28">
        <v>261</v>
      </c>
      <c r="F28" t="s">
        <v>30</v>
      </c>
      <c r="G28">
        <v>272496</v>
      </c>
      <c r="H28" s="94">
        <f t="shared" si="0"/>
        <v>3.0773136430552878E-2</v>
      </c>
    </row>
    <row r="29" spans="1:8" x14ac:dyDescent="0.25">
      <c r="A29">
        <v>1263</v>
      </c>
      <c r="B29" t="s">
        <v>164</v>
      </c>
      <c r="C29">
        <v>261</v>
      </c>
      <c r="D29" t="s">
        <v>226</v>
      </c>
      <c r="E29">
        <v>261</v>
      </c>
      <c r="F29" t="s">
        <v>319</v>
      </c>
      <c r="G29">
        <v>200000</v>
      </c>
      <c r="H29" s="94">
        <f t="shared" si="0"/>
        <v>2.2586119745282775E-2</v>
      </c>
    </row>
    <row r="31" spans="1:8" x14ac:dyDescent="0.25">
      <c r="G31">
        <f>SUM(G3:G29)</f>
        <v>8854996</v>
      </c>
      <c r="H31" s="93">
        <f>SUM(H3:H29)</f>
        <v>0.99999999999999989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62"/>
  <sheetViews>
    <sheetView topLeftCell="A49" workbookViewId="0">
      <selection activeCell="G66" sqref="G66"/>
    </sheetView>
  </sheetViews>
  <sheetFormatPr baseColWidth="10" defaultRowHeight="15" x14ac:dyDescent="0.25"/>
  <cols>
    <col min="4" max="4" width="11.140625" style="76" bestFit="1" customWidth="1"/>
    <col min="5" max="5" width="12.5703125" style="76" bestFit="1" customWidth="1"/>
    <col min="9" max="9" width="15.7109375" bestFit="1" customWidth="1"/>
    <col min="10" max="10" width="15.5703125" customWidth="1"/>
    <col min="11" max="11" width="11.140625" bestFit="1" customWidth="1"/>
  </cols>
  <sheetData>
    <row r="1" spans="4:12" ht="21" x14ac:dyDescent="0.35">
      <c r="H1" s="422" t="s">
        <v>344</v>
      </c>
      <c r="I1" s="422"/>
      <c r="J1" s="422"/>
      <c r="K1" s="422"/>
      <c r="L1" s="422"/>
    </row>
    <row r="2" spans="4:12" ht="18.75" x14ac:dyDescent="0.3">
      <c r="H2" s="423" t="s">
        <v>345</v>
      </c>
      <c r="I2" s="423"/>
      <c r="J2" s="423"/>
      <c r="K2" s="423"/>
      <c r="L2" s="423"/>
    </row>
    <row r="3" spans="4:12" x14ac:dyDescent="0.25">
      <c r="H3" t="s">
        <v>346</v>
      </c>
      <c r="J3" t="s">
        <v>347</v>
      </c>
    </row>
    <row r="4" spans="4:12" x14ac:dyDescent="0.25">
      <c r="D4" s="44" t="s">
        <v>342</v>
      </c>
      <c r="E4" s="44" t="s">
        <v>343</v>
      </c>
      <c r="H4" t="s">
        <v>348</v>
      </c>
      <c r="J4" s="78">
        <v>5500000</v>
      </c>
    </row>
    <row r="5" spans="4:12" x14ac:dyDescent="0.25">
      <c r="D5" s="76">
        <v>74150.149999999994</v>
      </c>
      <c r="E5" s="76">
        <v>31952.880000000001</v>
      </c>
      <c r="H5" t="s">
        <v>349</v>
      </c>
      <c r="J5" s="79">
        <v>40021</v>
      </c>
    </row>
    <row r="6" spans="4:12" x14ac:dyDescent="0.25">
      <c r="D6" s="76">
        <v>96784.26</v>
      </c>
      <c r="E6" s="76">
        <v>9318.77</v>
      </c>
      <c r="H6" t="s">
        <v>350</v>
      </c>
      <c r="J6" s="80">
        <v>6.3524999999999998E-2</v>
      </c>
    </row>
    <row r="7" spans="4:12" x14ac:dyDescent="0.25">
      <c r="D7" s="76">
        <v>95744.77</v>
      </c>
      <c r="E7" s="76">
        <v>10358.26</v>
      </c>
      <c r="H7" t="s">
        <v>351</v>
      </c>
      <c r="J7" s="79">
        <v>43580</v>
      </c>
    </row>
    <row r="8" spans="4:12" x14ac:dyDescent="0.25">
      <c r="D8" s="76">
        <v>97543.29</v>
      </c>
      <c r="E8" s="76">
        <v>8559.74</v>
      </c>
      <c r="H8" t="s">
        <v>352</v>
      </c>
      <c r="J8" s="81" t="s">
        <v>353</v>
      </c>
    </row>
    <row r="9" spans="4:12" x14ac:dyDescent="0.25">
      <c r="D9" s="76">
        <v>97820.38</v>
      </c>
      <c r="E9" s="76">
        <v>8282.65</v>
      </c>
      <c r="H9" t="s">
        <v>354</v>
      </c>
      <c r="J9" t="s">
        <v>355</v>
      </c>
    </row>
    <row r="10" spans="4:12" x14ac:dyDescent="0.25">
      <c r="D10" s="76">
        <v>97880.34</v>
      </c>
      <c r="E10" s="76">
        <v>8222.69</v>
      </c>
      <c r="H10" t="s">
        <v>356</v>
      </c>
      <c r="J10" t="s">
        <v>357</v>
      </c>
    </row>
    <row r="11" spans="4:12" x14ac:dyDescent="0.25">
      <c r="D11" s="76">
        <v>99206.31</v>
      </c>
      <c r="E11" s="76">
        <v>6896.72</v>
      </c>
      <c r="H11" t="s">
        <v>358</v>
      </c>
      <c r="J11">
        <v>8154</v>
      </c>
    </row>
    <row r="12" spans="4:12" x14ac:dyDescent="0.25">
      <c r="D12" s="76">
        <v>99332.08</v>
      </c>
      <c r="E12" s="76">
        <v>6770.95</v>
      </c>
      <c r="H12" t="s">
        <v>359</v>
      </c>
      <c r="J12" s="82">
        <v>39966</v>
      </c>
    </row>
    <row r="13" spans="4:12" x14ac:dyDescent="0.25">
      <c r="D13" s="76">
        <v>99934.25</v>
      </c>
      <c r="E13" s="76">
        <v>6168.78</v>
      </c>
      <c r="H13" t="s">
        <v>360</v>
      </c>
      <c r="J13" t="s">
        <v>361</v>
      </c>
    </row>
    <row r="14" spans="4:12" x14ac:dyDescent="0.25">
      <c r="D14" s="76">
        <v>100719.53</v>
      </c>
      <c r="E14" s="76">
        <v>5383.5</v>
      </c>
      <c r="H14" t="s">
        <v>362</v>
      </c>
      <c r="J14" s="83">
        <v>1</v>
      </c>
    </row>
    <row r="15" spans="4:12" ht="15.75" thickBot="1" x14ac:dyDescent="0.3">
      <c r="D15" s="44">
        <f>SUM(D5:D14)</f>
        <v>959115.36</v>
      </c>
      <c r="E15" s="44">
        <f>SUM(E5:E14)</f>
        <v>101914.94</v>
      </c>
    </row>
    <row r="16" spans="4:12" ht="45.75" thickBot="1" x14ac:dyDescent="0.3">
      <c r="E16" s="76">
        <f>+D15+E15</f>
        <v>1061030.3</v>
      </c>
      <c r="H16" s="84" t="s">
        <v>363</v>
      </c>
      <c r="I16" s="84" t="s">
        <v>364</v>
      </c>
      <c r="J16" s="84" t="s">
        <v>342</v>
      </c>
      <c r="K16" s="84" t="s">
        <v>343</v>
      </c>
      <c r="L16" s="85" t="s">
        <v>365</v>
      </c>
    </row>
    <row r="17" spans="8:12" x14ac:dyDescent="0.25">
      <c r="H17" s="86">
        <v>42760</v>
      </c>
      <c r="I17" s="87">
        <v>1305084.7000000067</v>
      </c>
      <c r="J17" s="87">
        <v>46610.17</v>
      </c>
      <c r="K17" s="87">
        <v>6901.84</v>
      </c>
      <c r="L17" s="88">
        <v>53512.009999999995</v>
      </c>
    </row>
    <row r="18" spans="8:12" x14ac:dyDescent="0.25">
      <c r="H18" s="86">
        <v>42793</v>
      </c>
      <c r="I18" s="87">
        <v>1258474.5300000068</v>
      </c>
      <c r="J18" s="87">
        <v>46610.17</v>
      </c>
      <c r="K18" s="87">
        <v>7320.87</v>
      </c>
      <c r="L18" s="88">
        <v>53931.040000000001</v>
      </c>
    </row>
    <row r="19" spans="8:12" x14ac:dyDescent="0.25">
      <c r="H19" s="86">
        <v>42821</v>
      </c>
      <c r="I19" s="87">
        <v>1211864.3600000069</v>
      </c>
      <c r="J19" s="87">
        <v>46610.17</v>
      </c>
      <c r="K19" s="87">
        <v>5981.59</v>
      </c>
      <c r="L19" s="88">
        <v>52591.759999999995</v>
      </c>
    </row>
    <row r="20" spans="8:12" x14ac:dyDescent="0.25">
      <c r="H20" s="86">
        <v>42850</v>
      </c>
      <c r="I20" s="87">
        <v>1165254.1900000069</v>
      </c>
      <c r="J20" s="87">
        <v>46610.17</v>
      </c>
      <c r="K20" s="87">
        <v>5956.94</v>
      </c>
      <c r="L20" s="88">
        <v>52567.11</v>
      </c>
    </row>
    <row r="21" spans="8:12" x14ac:dyDescent="0.25">
      <c r="H21" s="86">
        <v>42880</v>
      </c>
      <c r="I21" s="87">
        <v>1118644.020000007</v>
      </c>
      <c r="J21" s="87">
        <v>46610.17</v>
      </c>
      <c r="K21" s="87">
        <v>5915.86</v>
      </c>
      <c r="L21" s="88">
        <v>52526.03</v>
      </c>
    </row>
    <row r="22" spans="8:12" x14ac:dyDescent="0.25">
      <c r="H22" s="86">
        <v>42912</v>
      </c>
      <c r="I22" s="87">
        <v>1072033.8500000071</v>
      </c>
      <c r="J22" s="87">
        <v>46610.17</v>
      </c>
      <c r="K22" s="87">
        <v>6047.32</v>
      </c>
      <c r="L22" s="88">
        <v>52657.49</v>
      </c>
    </row>
    <row r="23" spans="8:12" x14ac:dyDescent="0.25">
      <c r="H23" s="86">
        <v>42941</v>
      </c>
      <c r="I23" s="87">
        <v>1025423.680000007</v>
      </c>
      <c r="J23" s="87">
        <v>46610.17</v>
      </c>
      <c r="K23" s="87">
        <v>5242.1099999999997</v>
      </c>
      <c r="L23" s="88">
        <v>51852.28</v>
      </c>
    </row>
    <row r="24" spans="8:12" x14ac:dyDescent="0.25">
      <c r="H24" s="86">
        <v>42972</v>
      </c>
      <c r="I24" s="87">
        <v>978813.51000000699</v>
      </c>
      <c r="J24" s="87">
        <v>46610.17</v>
      </c>
      <c r="K24" s="87">
        <v>5348.91</v>
      </c>
      <c r="L24" s="88">
        <v>51959.08</v>
      </c>
    </row>
    <row r="25" spans="8:12" x14ac:dyDescent="0.25">
      <c r="H25" s="86">
        <v>43003</v>
      </c>
      <c r="I25" s="87">
        <v>932203.34000000695</v>
      </c>
      <c r="J25" s="87">
        <v>46610.17</v>
      </c>
      <c r="K25" s="87">
        <v>5094.21</v>
      </c>
      <c r="L25" s="88">
        <v>51704.38</v>
      </c>
    </row>
    <row r="26" spans="8:12" x14ac:dyDescent="0.25">
      <c r="H26" s="86">
        <v>43033</v>
      </c>
      <c r="I26" s="87">
        <v>885593.17000000691</v>
      </c>
      <c r="J26" s="87">
        <v>46610.17</v>
      </c>
      <c r="K26" s="87">
        <v>4683.38</v>
      </c>
      <c r="L26" s="88">
        <v>51293.549999999996</v>
      </c>
    </row>
    <row r="27" spans="8:12" x14ac:dyDescent="0.25">
      <c r="H27" s="86">
        <v>43066</v>
      </c>
      <c r="I27" s="87">
        <v>838983.00000000687</v>
      </c>
      <c r="J27" s="87">
        <v>46610.17</v>
      </c>
      <c r="K27" s="87">
        <v>4880.58</v>
      </c>
      <c r="L27" s="88">
        <v>51490.75</v>
      </c>
    </row>
    <row r="28" spans="8:12" x14ac:dyDescent="0.25">
      <c r="H28" s="86">
        <v>43095</v>
      </c>
      <c r="I28" s="87">
        <v>792372.83000000683</v>
      </c>
      <c r="J28" s="87">
        <v>46610.17</v>
      </c>
      <c r="K28" s="87">
        <v>4050.72</v>
      </c>
      <c r="L28" s="88">
        <v>50660.89</v>
      </c>
    </row>
    <row r="29" spans="8:12" x14ac:dyDescent="0.25">
      <c r="J29" s="89">
        <v>559322.03999999992</v>
      </c>
      <c r="K29" s="89">
        <v>67424.33</v>
      </c>
    </row>
    <row r="30" spans="8:12" x14ac:dyDescent="0.25">
      <c r="H30" t="s">
        <v>346</v>
      </c>
      <c r="J30" t="s">
        <v>347</v>
      </c>
    </row>
    <row r="31" spans="8:12" x14ac:dyDescent="0.25">
      <c r="H31" t="s">
        <v>348</v>
      </c>
      <c r="J31" s="78">
        <v>5000000</v>
      </c>
    </row>
    <row r="32" spans="8:12" x14ac:dyDescent="0.25">
      <c r="H32" t="s">
        <v>349</v>
      </c>
      <c r="J32" s="82">
        <v>40323</v>
      </c>
    </row>
    <row r="33" spans="8:12" x14ac:dyDescent="0.25">
      <c r="H33" t="s">
        <v>350</v>
      </c>
      <c r="J33" s="80">
        <v>6.4324999999999993E-2</v>
      </c>
    </row>
    <row r="34" spans="8:12" x14ac:dyDescent="0.25">
      <c r="H34" t="s">
        <v>351</v>
      </c>
      <c r="J34" s="82">
        <v>43944</v>
      </c>
    </row>
    <row r="35" spans="8:12" x14ac:dyDescent="0.25">
      <c r="H35" t="s">
        <v>352</v>
      </c>
      <c r="J35" s="32" t="s">
        <v>366</v>
      </c>
    </row>
    <row r="36" spans="8:12" x14ac:dyDescent="0.25">
      <c r="H36" t="s">
        <v>354</v>
      </c>
      <c r="J36" t="s">
        <v>355</v>
      </c>
    </row>
    <row r="37" spans="8:12" x14ac:dyDescent="0.25">
      <c r="H37" t="s">
        <v>356</v>
      </c>
      <c r="J37" t="s">
        <v>357</v>
      </c>
    </row>
    <row r="38" spans="8:12" x14ac:dyDescent="0.25">
      <c r="H38" t="s">
        <v>358</v>
      </c>
      <c r="J38">
        <v>8810</v>
      </c>
    </row>
    <row r="39" spans="8:12" x14ac:dyDescent="0.25">
      <c r="H39" t="s">
        <v>359</v>
      </c>
      <c r="J39" s="82">
        <v>40263</v>
      </c>
    </row>
    <row r="40" spans="8:12" x14ac:dyDescent="0.25">
      <c r="H40" t="s">
        <v>360</v>
      </c>
      <c r="J40" t="s">
        <v>367</v>
      </c>
    </row>
    <row r="41" spans="8:12" x14ac:dyDescent="0.25">
      <c r="H41" t="s">
        <v>362</v>
      </c>
      <c r="J41" s="83">
        <v>1</v>
      </c>
    </row>
    <row r="42" spans="8:12" ht="15.75" thickBot="1" x14ac:dyDescent="0.3"/>
    <row r="43" spans="8:12" ht="45.75" thickBot="1" x14ac:dyDescent="0.3">
      <c r="H43" s="84" t="s">
        <v>363</v>
      </c>
      <c r="I43" s="84" t="s">
        <v>364</v>
      </c>
      <c r="J43" s="84" t="s">
        <v>342</v>
      </c>
      <c r="K43" s="84" t="s">
        <v>343</v>
      </c>
      <c r="L43" s="85" t="s">
        <v>365</v>
      </c>
    </row>
    <row r="44" spans="8:12" x14ac:dyDescent="0.25">
      <c r="H44" s="86">
        <v>42760</v>
      </c>
      <c r="I44" s="87">
        <v>1666666.400000006</v>
      </c>
      <c r="J44" s="87">
        <v>41666.67</v>
      </c>
      <c r="K44" s="87">
        <v>8925.1299999999992</v>
      </c>
      <c r="L44" s="88">
        <v>50591.799999999996</v>
      </c>
    </row>
    <row r="45" spans="8:12" x14ac:dyDescent="0.25">
      <c r="H45" s="86">
        <v>42793</v>
      </c>
      <c r="I45" s="87">
        <v>1624999.730000006</v>
      </c>
      <c r="J45" s="87">
        <v>41666.67</v>
      </c>
      <c r="K45" s="87">
        <v>9572.2099999999991</v>
      </c>
      <c r="L45" s="88">
        <v>51238.879999999997</v>
      </c>
    </row>
    <row r="46" spans="8:12" x14ac:dyDescent="0.25">
      <c r="H46" s="86">
        <v>42821</v>
      </c>
      <c r="I46" s="87">
        <v>1583333.0600000061</v>
      </c>
      <c r="J46" s="87">
        <v>41666.67</v>
      </c>
      <c r="K46" s="87">
        <v>7913.62</v>
      </c>
      <c r="L46" s="88">
        <v>49580.29</v>
      </c>
    </row>
    <row r="47" spans="8:12" x14ac:dyDescent="0.25">
      <c r="H47" s="86">
        <v>42850</v>
      </c>
      <c r="I47" s="87">
        <v>1541666.3900000062</v>
      </c>
      <c r="J47" s="87">
        <v>41666.67</v>
      </c>
      <c r="K47" s="87">
        <v>7980.56</v>
      </c>
      <c r="L47" s="88">
        <v>49647.229999999996</v>
      </c>
    </row>
    <row r="48" spans="8:12" x14ac:dyDescent="0.25">
      <c r="H48" s="86">
        <v>42880</v>
      </c>
      <c r="I48" s="87">
        <v>1499999.7200000063</v>
      </c>
      <c r="J48" s="87">
        <v>41666.67</v>
      </c>
      <c r="K48" s="87">
        <v>8032.62</v>
      </c>
      <c r="L48" s="88">
        <v>49699.29</v>
      </c>
    </row>
    <row r="49" spans="8:12" x14ac:dyDescent="0.25">
      <c r="H49" s="86">
        <v>42912</v>
      </c>
      <c r="I49" s="87">
        <v>1458333.0500000063</v>
      </c>
      <c r="J49" s="87">
        <v>41666.67</v>
      </c>
      <c r="K49" s="87">
        <v>8330.1299999999992</v>
      </c>
      <c r="L49" s="88">
        <v>49996.799999999996</v>
      </c>
    </row>
    <row r="50" spans="8:12" x14ac:dyDescent="0.25">
      <c r="H50" s="86">
        <v>42941</v>
      </c>
      <c r="I50" s="87">
        <v>1416666.3800000064</v>
      </c>
      <c r="J50" s="87">
        <v>41666.67</v>
      </c>
      <c r="K50" s="87">
        <v>7333.49</v>
      </c>
      <c r="L50" s="88">
        <v>49000.159999999996</v>
      </c>
    </row>
    <row r="51" spans="8:12" x14ac:dyDescent="0.25">
      <c r="H51" s="86">
        <v>42972</v>
      </c>
      <c r="I51" s="87">
        <v>1374999.7100000065</v>
      </c>
      <c r="J51" s="87">
        <v>41666.67</v>
      </c>
      <c r="K51" s="87">
        <v>7608.68</v>
      </c>
      <c r="L51" s="88">
        <v>49275.35</v>
      </c>
    </row>
    <row r="52" spans="8:12" x14ac:dyDescent="0.25">
      <c r="H52" s="86">
        <v>43003</v>
      </c>
      <c r="I52" s="87">
        <v>1333333.0400000066</v>
      </c>
      <c r="J52" s="87">
        <v>41666.67</v>
      </c>
      <c r="K52" s="87">
        <v>7378.11</v>
      </c>
      <c r="L52" s="88">
        <v>49044.78</v>
      </c>
    </row>
    <row r="53" spans="8:12" x14ac:dyDescent="0.25">
      <c r="H53" s="86">
        <v>43033</v>
      </c>
      <c r="I53" s="87">
        <v>1291666.3700000066</v>
      </c>
      <c r="J53" s="87">
        <v>41666.67</v>
      </c>
      <c r="K53" s="87">
        <v>6916.98</v>
      </c>
      <c r="L53" s="88">
        <v>48583.649999999994</v>
      </c>
    </row>
    <row r="54" spans="8:12" x14ac:dyDescent="0.25">
      <c r="H54" s="86">
        <v>43066</v>
      </c>
      <c r="I54" s="87">
        <v>1249999.7000000067</v>
      </c>
      <c r="J54" s="87">
        <v>41666.67</v>
      </c>
      <c r="K54" s="87">
        <v>7363.24</v>
      </c>
      <c r="L54" s="88">
        <v>49029.909999999996</v>
      </c>
    </row>
    <row r="55" spans="8:12" x14ac:dyDescent="0.25">
      <c r="H55" s="86">
        <v>43095</v>
      </c>
      <c r="I55" s="87">
        <v>1208333.0300000068</v>
      </c>
      <c r="J55" s="87">
        <v>41666.67</v>
      </c>
      <c r="K55" s="87">
        <v>6255.03</v>
      </c>
      <c r="L55" s="88">
        <v>47921.7</v>
      </c>
    </row>
    <row r="56" spans="8:12" x14ac:dyDescent="0.25">
      <c r="J56" s="89">
        <v>500000.03999999986</v>
      </c>
      <c r="K56" s="89">
        <v>93609.8</v>
      </c>
    </row>
    <row r="58" spans="8:12" x14ac:dyDescent="0.25">
      <c r="I58" t="s">
        <v>368</v>
      </c>
      <c r="J58" s="34">
        <v>1059322.0799999998</v>
      </c>
      <c r="K58" s="34">
        <v>161034.13</v>
      </c>
    </row>
    <row r="59" spans="8:12" x14ac:dyDescent="0.25">
      <c r="I59" t="s">
        <v>369</v>
      </c>
      <c r="J59" s="34"/>
      <c r="K59" s="34"/>
    </row>
    <row r="60" spans="8:12" x14ac:dyDescent="0.25">
      <c r="J60" s="37">
        <f>SUM(J58:J59)</f>
        <v>1059322.0799999998</v>
      </c>
      <c r="K60" s="37">
        <f>SUM(K58:K59)</f>
        <v>161034.13</v>
      </c>
    </row>
    <row r="62" spans="8:12" x14ac:dyDescent="0.25">
      <c r="I62" t="s">
        <v>369</v>
      </c>
      <c r="J62">
        <v>959115.36</v>
      </c>
      <c r="K62">
        <v>101914.94</v>
      </c>
    </row>
  </sheetData>
  <mergeCells count="2">
    <mergeCell ref="H1:L1"/>
    <mergeCell ref="H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8" sqref="B18:D18"/>
    </sheetView>
  </sheetViews>
  <sheetFormatPr baseColWidth="10" defaultRowHeight="15" x14ac:dyDescent="0.25"/>
  <cols>
    <col min="1" max="1" width="20.7109375" bestFit="1" customWidth="1"/>
    <col min="2" max="2" width="12.7109375" bestFit="1" customWidth="1"/>
    <col min="4" max="4" width="11.140625" bestFit="1" customWidth="1"/>
    <col min="5" max="5" width="12.7109375" bestFit="1" customWidth="1"/>
    <col min="6" max="6" width="5.140625" customWidth="1"/>
    <col min="7" max="8" width="11.140625" bestFit="1" customWidth="1"/>
  </cols>
  <sheetData>
    <row r="1" spans="1:8" ht="38.25" x14ac:dyDescent="0.25">
      <c r="A1" s="54" t="s">
        <v>279</v>
      </c>
      <c r="B1" s="53" t="s">
        <v>281</v>
      </c>
      <c r="C1" s="53" t="s">
        <v>282</v>
      </c>
      <c r="D1" s="53" t="s">
        <v>283</v>
      </c>
      <c r="E1" s="53" t="s">
        <v>284</v>
      </c>
      <c r="G1" s="47">
        <v>132</v>
      </c>
    </row>
    <row r="2" spans="1:8" x14ac:dyDescent="0.25">
      <c r="A2" s="56" t="s">
        <v>285</v>
      </c>
      <c r="B2" s="55">
        <v>214891.92720000001</v>
      </c>
      <c r="C2" s="55">
        <v>2984.6100999999999</v>
      </c>
      <c r="D2" s="55">
        <v>25949.85</v>
      </c>
      <c r="E2" s="34">
        <v>243826.3873</v>
      </c>
      <c r="F2" s="1"/>
      <c r="G2" s="57">
        <v>28934.460099999997</v>
      </c>
      <c r="H2" t="str">
        <f>MID(A2,7,99)</f>
        <v>Casa de la Cultura</v>
      </c>
    </row>
    <row r="3" spans="1:8" x14ac:dyDescent="0.25">
      <c r="A3" s="56" t="s">
        <v>286</v>
      </c>
      <c r="B3" s="55">
        <v>299034</v>
      </c>
      <c r="C3" s="55">
        <v>4153.25</v>
      </c>
      <c r="D3" s="55">
        <v>40049.166666666664</v>
      </c>
      <c r="E3" s="34">
        <v>343236.41666666669</v>
      </c>
      <c r="F3" s="1"/>
      <c r="G3" s="57">
        <v>44202.416666666664</v>
      </c>
      <c r="H3" t="str">
        <f t="shared" ref="H3:H17" si="0">MID(A3,7,99)</f>
        <v>Cementerios</v>
      </c>
    </row>
    <row r="4" spans="1:8" x14ac:dyDescent="0.25">
      <c r="A4" s="56" t="s">
        <v>287</v>
      </c>
      <c r="B4" s="55">
        <v>151536.50400000002</v>
      </c>
      <c r="C4" s="55">
        <v>2104.6736666666666</v>
      </c>
      <c r="D4" s="55">
        <v>19310</v>
      </c>
      <c r="E4" s="34">
        <v>172951.17766666666</v>
      </c>
      <c r="F4" s="1"/>
      <c r="G4" s="57">
        <v>21414.673666666666</v>
      </c>
      <c r="H4" t="str">
        <f t="shared" si="0"/>
        <v>Comunicación Social</v>
      </c>
    </row>
    <row r="5" spans="1:8" x14ac:dyDescent="0.25">
      <c r="A5" s="56" t="s">
        <v>288</v>
      </c>
      <c r="B5" s="55">
        <v>173340</v>
      </c>
      <c r="C5" s="55">
        <v>2407.5</v>
      </c>
      <c r="D5" s="55">
        <v>22726.666666666668</v>
      </c>
      <c r="E5" s="34">
        <v>198474.16666666663</v>
      </c>
      <c r="F5" s="58"/>
      <c r="G5" s="59">
        <v>25134.166666666668</v>
      </c>
      <c r="H5" t="str">
        <f t="shared" si="0"/>
        <v>Deportes</v>
      </c>
    </row>
    <row r="6" spans="1:8" x14ac:dyDescent="0.25">
      <c r="A6" s="60" t="s">
        <v>289</v>
      </c>
      <c r="B6" s="55">
        <v>117201</v>
      </c>
      <c r="C6" s="55">
        <v>1627.7916666666667</v>
      </c>
      <c r="D6" s="55">
        <v>13669.999999999998</v>
      </c>
      <c r="E6" s="34">
        <v>132498.79166666666</v>
      </c>
      <c r="F6" s="58"/>
      <c r="G6" s="59">
        <v>15297.791666666664</v>
      </c>
      <c r="H6" t="str">
        <f t="shared" si="0"/>
        <v>Ecología</v>
      </c>
    </row>
    <row r="7" spans="1:8" x14ac:dyDescent="0.25">
      <c r="A7" s="56" t="s">
        <v>290</v>
      </c>
      <c r="B7" s="55">
        <v>314667.20160000003</v>
      </c>
      <c r="C7" s="55">
        <v>4370.3778000000002</v>
      </c>
      <c r="D7" s="55">
        <v>41980.277999999998</v>
      </c>
      <c r="E7" s="34">
        <v>361017.85739999998</v>
      </c>
      <c r="F7" s="58"/>
      <c r="G7" s="59">
        <v>46350.6558</v>
      </c>
      <c r="H7" t="str">
        <f t="shared" si="0"/>
        <v>Hacienda Municipal</v>
      </c>
    </row>
    <row r="8" spans="1:8" x14ac:dyDescent="0.25">
      <c r="A8" s="56" t="s">
        <v>291</v>
      </c>
      <c r="B8" s="55">
        <v>28566</v>
      </c>
      <c r="C8" s="55">
        <v>396.75</v>
      </c>
      <c r="D8" s="55">
        <v>3807.5000000000005</v>
      </c>
      <c r="E8" s="34">
        <v>32770.25</v>
      </c>
      <c r="F8" s="58"/>
      <c r="G8" s="59">
        <v>4204.25</v>
      </c>
      <c r="H8" t="str">
        <f t="shared" si="0"/>
        <v>IMAJ</v>
      </c>
    </row>
    <row r="9" spans="1:8" x14ac:dyDescent="0.25">
      <c r="A9" s="56" t="s">
        <v>292</v>
      </c>
      <c r="B9" s="55">
        <v>100254.444</v>
      </c>
      <c r="C9" s="55">
        <v>1392.4228333333335</v>
      </c>
      <c r="D9" s="55">
        <v>12785</v>
      </c>
      <c r="E9" s="34">
        <v>114431.86683333333</v>
      </c>
      <c r="F9" s="58"/>
      <c r="G9" s="59">
        <v>14177.422833333334</v>
      </c>
      <c r="H9" t="str">
        <f t="shared" si="0"/>
        <v>Juzgado Municipal</v>
      </c>
    </row>
    <row r="10" spans="1:8" x14ac:dyDescent="0.25">
      <c r="A10" s="56" t="s">
        <v>293</v>
      </c>
      <c r="B10" s="55">
        <v>417518.86920000002</v>
      </c>
      <c r="C10" s="55">
        <v>5798.8731833333331</v>
      </c>
      <c r="D10" s="55">
        <v>51321.67</v>
      </c>
      <c r="E10" s="34">
        <v>474639.41238333331</v>
      </c>
      <c r="F10" s="58"/>
      <c r="G10" s="59">
        <v>57120.543183333328</v>
      </c>
      <c r="H10" t="str">
        <f t="shared" si="0"/>
        <v>Obras Públicas</v>
      </c>
    </row>
    <row r="11" spans="1:8" x14ac:dyDescent="0.25">
      <c r="A11" s="56" t="s">
        <v>294</v>
      </c>
      <c r="B11" s="55">
        <v>1267271.9040000003</v>
      </c>
      <c r="C11" s="55">
        <v>17600.998666666666</v>
      </c>
      <c r="D11" s="55">
        <v>160483.34</v>
      </c>
      <c r="E11" s="34">
        <v>1445356.2426666669</v>
      </c>
      <c r="G11" s="61">
        <v>178084.33866666665</v>
      </c>
      <c r="H11" t="str">
        <f t="shared" si="0"/>
        <v>Oficialía Mayor</v>
      </c>
    </row>
    <row r="12" spans="1:8" x14ac:dyDescent="0.25">
      <c r="A12" s="56" t="s">
        <v>295</v>
      </c>
      <c r="B12" s="55">
        <v>186379.46400000001</v>
      </c>
      <c r="C12" s="55">
        <v>2588.6036666666669</v>
      </c>
      <c r="D12" s="55">
        <v>23710</v>
      </c>
      <c r="E12" s="34">
        <v>212678.0676666667</v>
      </c>
      <c r="G12" s="61">
        <v>26298.603666666666</v>
      </c>
      <c r="H12" t="str">
        <f t="shared" si="0"/>
        <v>Presidencia Municipal</v>
      </c>
    </row>
    <row r="13" spans="1:8" x14ac:dyDescent="0.25">
      <c r="A13" s="56" t="s">
        <v>296</v>
      </c>
      <c r="B13" s="55">
        <v>109422.45000000001</v>
      </c>
      <c r="C13" s="55">
        <v>1519.7562500000001</v>
      </c>
      <c r="D13" s="55">
        <v>13937.5</v>
      </c>
      <c r="E13" s="34">
        <v>124879.70625000002</v>
      </c>
      <c r="G13" s="61">
        <v>15457.25625</v>
      </c>
      <c r="H13" t="str">
        <f t="shared" si="0"/>
        <v>Promoción Económica</v>
      </c>
    </row>
    <row r="14" spans="1:8" x14ac:dyDescent="0.25">
      <c r="A14" s="56" t="s">
        <v>297</v>
      </c>
      <c r="B14" s="55">
        <v>109422.45000000001</v>
      </c>
      <c r="C14" s="55">
        <v>1519.7562500000001</v>
      </c>
      <c r="D14" s="55">
        <v>13937.5</v>
      </c>
      <c r="E14" s="34">
        <v>124879.70625000002</v>
      </c>
      <c r="G14" s="61">
        <v>15457.25625</v>
      </c>
      <c r="H14" t="str">
        <f t="shared" si="0"/>
        <v>Rastro Municipal</v>
      </c>
    </row>
    <row r="15" spans="1:8" x14ac:dyDescent="0.25">
      <c r="A15" s="56" t="s">
        <v>298</v>
      </c>
      <c r="B15" s="55">
        <v>71676.024000000005</v>
      </c>
      <c r="C15" s="55">
        <v>995.5003333333334</v>
      </c>
      <c r="D15" s="55">
        <v>9166.67</v>
      </c>
      <c r="E15" s="34">
        <v>81838.194333333333</v>
      </c>
      <c r="G15" s="61">
        <v>10162.170333333333</v>
      </c>
      <c r="H15" t="str">
        <f t="shared" si="0"/>
        <v>Reglamentos</v>
      </c>
    </row>
    <row r="16" spans="1:8" x14ac:dyDescent="0.25">
      <c r="A16" s="56" t="s">
        <v>299</v>
      </c>
      <c r="B16" s="55">
        <v>321202.2096</v>
      </c>
      <c r="C16" s="55">
        <v>4461.1417999999994</v>
      </c>
      <c r="D16" s="55">
        <v>29325</v>
      </c>
      <c r="E16" s="34">
        <v>354988.35139999999</v>
      </c>
      <c r="G16" s="61">
        <v>33786.141799999998</v>
      </c>
      <c r="H16" t="str">
        <f t="shared" si="0"/>
        <v>Seguridad Pública</v>
      </c>
    </row>
    <row r="17" spans="1:8" ht="15.75" thickBot="1" x14ac:dyDescent="0.3">
      <c r="A17" s="56" t="s">
        <v>300</v>
      </c>
      <c r="B17" s="55">
        <v>178849.902</v>
      </c>
      <c r="C17" s="55">
        <v>2484.0264166666666</v>
      </c>
      <c r="D17" s="55">
        <v>22399.17</v>
      </c>
      <c r="E17" s="34">
        <v>203733.09841666667</v>
      </c>
      <c r="G17" s="61">
        <v>24883.196416666666</v>
      </c>
      <c r="H17" t="str">
        <f t="shared" si="0"/>
        <v>Sindicatura</v>
      </c>
    </row>
    <row r="18" spans="1:8" ht="15.75" thickBot="1" x14ac:dyDescent="0.3">
      <c r="A18" s="62"/>
      <c r="B18" s="63">
        <f>SUM(B2:B17)</f>
        <v>4061234.3496000012</v>
      </c>
      <c r="C18" s="63">
        <f>SUM(C2:C17)</f>
        <v>56406.032633333329</v>
      </c>
      <c r="D18" s="63">
        <f>SUM(D2:D17)</f>
        <v>504559.31133333326</v>
      </c>
      <c r="E18" s="63">
        <f>SUM(E2:E17)</f>
        <v>4622199.693566666</v>
      </c>
      <c r="G18" s="63">
        <v>560965.34396666673</v>
      </c>
    </row>
    <row r="19" spans="1:8" x14ac:dyDescent="0.25">
      <c r="D19" s="34"/>
    </row>
  </sheetData>
  <conditionalFormatting sqref="B1:E1">
    <cfRule type="cellIs" dxfId="1" priority="1" operator="equal">
      <formula>0.03</formula>
    </cfRule>
    <cfRule type="cellIs" dxfId="0" priority="2" operator="equal">
      <formula>0.03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7"/>
  <sheetViews>
    <sheetView workbookViewId="0">
      <selection activeCell="D6" sqref="D6"/>
    </sheetView>
  </sheetViews>
  <sheetFormatPr baseColWidth="10" defaultRowHeight="15" x14ac:dyDescent="0.25"/>
  <cols>
    <col min="1" max="1" width="20.140625" customWidth="1"/>
    <col min="2" max="2" width="13.5703125" bestFit="1" customWidth="1"/>
    <col min="3" max="3" width="13.7109375" style="33" bestFit="1" customWidth="1"/>
    <col min="4" max="4" width="13.5703125" style="33" customWidth="1"/>
    <col min="5" max="5" width="13.5703125" bestFit="1" customWidth="1"/>
    <col min="6" max="6" width="12.5703125" bestFit="1" customWidth="1"/>
    <col min="7" max="7" width="13.5703125" bestFit="1" customWidth="1"/>
    <col min="8" max="8" width="14.42578125" bestFit="1" customWidth="1"/>
    <col min="9" max="9" width="13.5703125" bestFit="1" customWidth="1"/>
    <col min="10" max="10" width="12.5703125" bestFit="1" customWidth="1"/>
    <col min="11" max="13" width="13.5703125" bestFit="1" customWidth="1"/>
  </cols>
  <sheetData>
    <row r="3" spans="1:13" x14ac:dyDescent="0.25">
      <c r="A3">
        <v>2014</v>
      </c>
      <c r="C3" s="35" t="s">
        <v>232</v>
      </c>
      <c r="D3" s="35"/>
    </row>
    <row r="4" spans="1:13" x14ac:dyDescent="0.25">
      <c r="A4" t="s">
        <v>233</v>
      </c>
      <c r="C4" s="35" t="s">
        <v>234</v>
      </c>
      <c r="D4" s="35"/>
    </row>
    <row r="5" spans="1:13" x14ac:dyDescent="0.25">
      <c r="A5" s="35">
        <v>27774691</v>
      </c>
      <c r="B5">
        <v>1</v>
      </c>
      <c r="C5" s="33">
        <f>+E23</f>
        <v>30670383.327343348</v>
      </c>
      <c r="D5" s="36">
        <f t="shared" ref="D5:D11" si="0">+C5-A5</f>
        <v>2895692.3273433484</v>
      </c>
      <c r="E5" s="34">
        <f t="shared" ref="E5:E11" si="1">+D5/A5</f>
        <v>0.10425650918468718</v>
      </c>
    </row>
    <row r="6" spans="1:13" x14ac:dyDescent="0.25">
      <c r="A6" s="35">
        <v>11433945</v>
      </c>
      <c r="B6">
        <v>2</v>
      </c>
      <c r="C6" s="33">
        <v>12342080</v>
      </c>
      <c r="D6" s="33">
        <f t="shared" si="0"/>
        <v>908135</v>
      </c>
      <c r="E6" s="34">
        <f t="shared" si="1"/>
        <v>7.9424468107901519E-2</v>
      </c>
    </row>
    <row r="7" spans="1:13" x14ac:dyDescent="0.25">
      <c r="A7" s="35">
        <v>6656837</v>
      </c>
      <c r="B7">
        <v>3</v>
      </c>
      <c r="C7" s="33">
        <v>6840841</v>
      </c>
      <c r="D7" s="33">
        <f t="shared" si="0"/>
        <v>184004</v>
      </c>
      <c r="E7" s="34">
        <f t="shared" si="1"/>
        <v>2.7641355797054967E-2</v>
      </c>
    </row>
    <row r="8" spans="1:13" x14ac:dyDescent="0.25">
      <c r="A8" s="35">
        <v>4677674</v>
      </c>
      <c r="B8">
        <v>4</v>
      </c>
      <c r="C8" s="33">
        <v>1150000</v>
      </c>
      <c r="D8" s="33">
        <f t="shared" si="0"/>
        <v>-3527674</v>
      </c>
      <c r="E8" s="34">
        <f t="shared" si="1"/>
        <v>-0.75415131537597535</v>
      </c>
    </row>
    <row r="9" spans="1:13" x14ac:dyDescent="0.25">
      <c r="A9" s="35">
        <v>672931</v>
      </c>
      <c r="B9">
        <v>5</v>
      </c>
      <c r="C9" s="33">
        <v>2940204</v>
      </c>
      <c r="D9" s="33">
        <f t="shared" si="0"/>
        <v>2267273</v>
      </c>
      <c r="E9" s="34">
        <f t="shared" si="1"/>
        <v>3.3692503391878215</v>
      </c>
      <c r="F9" t="s">
        <v>228</v>
      </c>
      <c r="G9" t="s">
        <v>227</v>
      </c>
      <c r="H9" t="s">
        <v>229</v>
      </c>
      <c r="I9" t="s">
        <v>230</v>
      </c>
      <c r="J9" t="s">
        <v>128</v>
      </c>
      <c r="L9" t="s">
        <v>231</v>
      </c>
    </row>
    <row r="10" spans="1:13" x14ac:dyDescent="0.25">
      <c r="A10" s="35">
        <v>9925118</v>
      </c>
      <c r="B10">
        <v>6</v>
      </c>
      <c r="C10" s="33">
        <f>+B40</f>
        <v>14346232</v>
      </c>
      <c r="D10" s="33">
        <f t="shared" si="0"/>
        <v>4421114</v>
      </c>
      <c r="E10" s="34">
        <f t="shared" si="1"/>
        <v>0.4454469961969218</v>
      </c>
      <c r="F10" s="45">
        <v>4341667</v>
      </c>
      <c r="G10" s="45">
        <v>5105000</v>
      </c>
      <c r="H10" s="35">
        <v>23675000</v>
      </c>
      <c r="I10" s="45">
        <v>13175000</v>
      </c>
      <c r="J10" s="45">
        <v>1675000</v>
      </c>
      <c r="K10" s="45">
        <f>SUM(F10:J10)</f>
        <v>47971667</v>
      </c>
      <c r="L10" s="45">
        <f>+C10-K10</f>
        <v>-33625435</v>
      </c>
      <c r="M10" s="45">
        <v>34900000</v>
      </c>
    </row>
    <row r="11" spans="1:13" x14ac:dyDescent="0.25">
      <c r="A11" s="35">
        <v>2592903</v>
      </c>
      <c r="B11">
        <v>7</v>
      </c>
      <c r="C11" s="33">
        <f>+A11</f>
        <v>2592903</v>
      </c>
      <c r="D11" s="33">
        <f t="shared" si="0"/>
        <v>0</v>
      </c>
      <c r="E11" s="34">
        <f t="shared" si="1"/>
        <v>0</v>
      </c>
    </row>
    <row r="14" spans="1:13" x14ac:dyDescent="0.25">
      <c r="A14" s="44">
        <f>SUM(A3:A13)</f>
        <v>63736113</v>
      </c>
      <c r="B14" t="s">
        <v>151</v>
      </c>
      <c r="C14" s="44">
        <f>SUM(C5:C13)</f>
        <v>70882643.327343345</v>
      </c>
    </row>
    <row r="15" spans="1:13" x14ac:dyDescent="0.25">
      <c r="B15" t="s">
        <v>235</v>
      </c>
      <c r="C15" s="33">
        <v>72506827.219999999</v>
      </c>
      <c r="D15" s="35" t="s">
        <v>235</v>
      </c>
    </row>
    <row r="16" spans="1:13" x14ac:dyDescent="0.25">
      <c r="C16" s="33">
        <f>+C15-C14</f>
        <v>1624183.8926566541</v>
      </c>
    </row>
    <row r="18" spans="1:7" x14ac:dyDescent="0.25">
      <c r="G18" s="45"/>
    </row>
    <row r="19" spans="1:7" x14ac:dyDescent="0.25">
      <c r="D19" s="35" t="s">
        <v>236</v>
      </c>
      <c r="G19" s="45"/>
    </row>
    <row r="20" spans="1:7" x14ac:dyDescent="0.25">
      <c r="D20" s="35" t="s">
        <v>237</v>
      </c>
      <c r="E20" s="34">
        <f>+'[1]Nómina-Plantilla (3)'!$AP$163</f>
        <v>22299371.38357665</v>
      </c>
      <c r="G20" s="45"/>
    </row>
    <row r="21" spans="1:7" x14ac:dyDescent="0.25">
      <c r="D21" s="35" t="s">
        <v>238</v>
      </c>
      <c r="E21" s="34">
        <f>+'[1]Nómina-FAFM (2)'!$BM$36</f>
        <v>4201972.6335766986</v>
      </c>
      <c r="G21" s="45">
        <v>33311144.510000002</v>
      </c>
    </row>
    <row r="22" spans="1:7" x14ac:dyDescent="0.25">
      <c r="D22" s="35" t="s">
        <v>239</v>
      </c>
      <c r="E22" s="34">
        <f>+'[2]Nómina-FAFM (2)'!$BM$36</f>
        <v>4169039.310190001</v>
      </c>
      <c r="G22" s="45">
        <v>2888815.25</v>
      </c>
    </row>
    <row r="23" spans="1:7" x14ac:dyDescent="0.25">
      <c r="E23" s="37">
        <f>SUM(E20:E22)</f>
        <v>30670383.327343348</v>
      </c>
      <c r="G23" s="45">
        <v>3450951.36</v>
      </c>
    </row>
    <row r="24" spans="1:7" x14ac:dyDescent="0.25">
      <c r="G24" s="45">
        <f>+G21+G22+G23</f>
        <v>39650911.120000005</v>
      </c>
    </row>
    <row r="25" spans="1:7" x14ac:dyDescent="0.25">
      <c r="A25" t="s">
        <v>262</v>
      </c>
    </row>
    <row r="26" spans="1:7" x14ac:dyDescent="0.25">
      <c r="A26" t="s">
        <v>263</v>
      </c>
      <c r="B26" s="45"/>
      <c r="C26" s="45">
        <v>72506827.219999999</v>
      </c>
      <c r="D26" s="35">
        <v>79546805.023720562</v>
      </c>
      <c r="E26" s="35">
        <f>+C26-D26</f>
        <v>-7039977.8037205637</v>
      </c>
      <c r="F26" t="s">
        <v>276</v>
      </c>
    </row>
    <row r="27" spans="1:7" x14ac:dyDescent="0.25">
      <c r="A27" t="s">
        <v>264</v>
      </c>
      <c r="B27" s="45">
        <v>6500000</v>
      </c>
      <c r="C27" s="35"/>
    </row>
    <row r="28" spans="1:7" x14ac:dyDescent="0.25">
      <c r="A28" t="s">
        <v>7</v>
      </c>
      <c r="B28" s="45">
        <v>800000</v>
      </c>
      <c r="C28" s="35"/>
    </row>
    <row r="29" spans="1:7" x14ac:dyDescent="0.25">
      <c r="A29" t="s">
        <v>125</v>
      </c>
      <c r="B29" s="45">
        <v>2000000</v>
      </c>
      <c r="C29" s="35"/>
      <c r="D29" s="35"/>
    </row>
    <row r="30" spans="1:7" x14ac:dyDescent="0.25">
      <c r="A30" t="s">
        <v>272</v>
      </c>
      <c r="B30" s="45">
        <f>+B40-B27</f>
        <v>7846232</v>
      </c>
      <c r="C30" s="35"/>
      <c r="D30" s="35"/>
    </row>
    <row r="31" spans="1:7" x14ac:dyDescent="0.25">
      <c r="A31" t="s">
        <v>265</v>
      </c>
      <c r="B31" s="46"/>
      <c r="C31" s="45">
        <f>SUM(B27:B31)</f>
        <v>17146232</v>
      </c>
    </row>
    <row r="32" spans="1:7" x14ac:dyDescent="0.25">
      <c r="A32" s="3" t="s">
        <v>266</v>
      </c>
      <c r="B32" s="45"/>
      <c r="C32" s="44">
        <f>+C26-C31</f>
        <v>55360595.219999999</v>
      </c>
    </row>
    <row r="33" spans="1:7" x14ac:dyDescent="0.25">
      <c r="B33" s="45"/>
      <c r="C33" s="35">
        <v>79546805.023720562</v>
      </c>
      <c r="D33" s="33">
        <f>+C32-C33</f>
        <v>-24186209.803720564</v>
      </c>
      <c r="E33" t="s">
        <v>275</v>
      </c>
    </row>
    <row r="35" spans="1:7" x14ac:dyDescent="0.25">
      <c r="A35" s="3" t="s">
        <v>267</v>
      </c>
      <c r="B35" s="45"/>
      <c r="C35" s="35"/>
    </row>
    <row r="36" spans="1:7" x14ac:dyDescent="0.25">
      <c r="A36" t="s">
        <v>271</v>
      </c>
      <c r="B36" s="45">
        <f>'[3]ANALITICA DE OBRAS (2)'!$I$23</f>
        <v>0</v>
      </c>
      <c r="C36" s="35"/>
      <c r="D36" s="35">
        <v>1900000</v>
      </c>
      <c r="E36" t="s">
        <v>277</v>
      </c>
    </row>
    <row r="37" spans="1:7" x14ac:dyDescent="0.25">
      <c r="A37" t="s">
        <v>268</v>
      </c>
      <c r="B37" s="45">
        <v>4395280.8899999997</v>
      </c>
      <c r="C37" s="35"/>
      <c r="D37" s="33">
        <v>0.25</v>
      </c>
      <c r="E37" s="45">
        <v>1098820.2224999999</v>
      </c>
      <c r="F37">
        <v>2017</v>
      </c>
    </row>
    <row r="38" spans="1:7" x14ac:dyDescent="0.25">
      <c r="A38" t="s">
        <v>269</v>
      </c>
      <c r="B38" s="45">
        <f>+'[3]ANALITICA DE OBRAS (2)'!$O$23+'[3]ANALITICA DE OBRAS (2)'!$T$23-B37</f>
        <v>3450951.1100000003</v>
      </c>
      <c r="C38" s="70">
        <v>3450951.36</v>
      </c>
      <c r="D38" s="33">
        <f>+C38-B38</f>
        <v>0.24999999953433871</v>
      </c>
      <c r="E38" s="45">
        <v>801179.77750000008</v>
      </c>
      <c r="F38">
        <v>2018</v>
      </c>
      <c r="G38" t="s">
        <v>278</v>
      </c>
    </row>
    <row r="39" spans="1:7" x14ac:dyDescent="0.25">
      <c r="A39" t="s">
        <v>270</v>
      </c>
      <c r="B39" s="45">
        <v>6500000</v>
      </c>
      <c r="C39" s="35"/>
    </row>
    <row r="40" spans="1:7" x14ac:dyDescent="0.25">
      <c r="B40" s="44">
        <f>SUM(B36:B39)</f>
        <v>14346232</v>
      </c>
      <c r="C40" s="35"/>
    </row>
    <row r="41" spans="1:7" x14ac:dyDescent="0.25">
      <c r="B41" s="45"/>
      <c r="C41" s="35"/>
    </row>
    <row r="42" spans="1:7" x14ac:dyDescent="0.25">
      <c r="B42" s="45"/>
      <c r="C42" s="35"/>
    </row>
    <row r="43" spans="1:7" x14ac:dyDescent="0.25">
      <c r="B43" s="45"/>
      <c r="C43" s="35"/>
    </row>
    <row r="44" spans="1:7" x14ac:dyDescent="0.25">
      <c r="B44" s="45"/>
      <c r="C44" s="35"/>
    </row>
    <row r="45" spans="1:7" x14ac:dyDescent="0.25">
      <c r="B45" s="45"/>
      <c r="C45" s="35"/>
    </row>
    <row r="46" spans="1:7" x14ac:dyDescent="0.25">
      <c r="B46" s="45"/>
      <c r="C46" s="35"/>
    </row>
    <row r="47" spans="1:7" x14ac:dyDescent="0.25">
      <c r="B47" s="45"/>
      <c r="C47" s="35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7"/>
  <sheetViews>
    <sheetView workbookViewId="0">
      <selection activeCell="H5" sqref="H5"/>
    </sheetView>
  </sheetViews>
  <sheetFormatPr baseColWidth="10" defaultRowHeight="15" x14ac:dyDescent="0.25"/>
  <cols>
    <col min="1" max="1" width="20.140625" customWidth="1"/>
    <col min="2" max="2" width="13.5703125" bestFit="1" customWidth="1"/>
    <col min="3" max="3" width="13.7109375" style="70" bestFit="1" customWidth="1"/>
    <col min="4" max="4" width="15.140625" style="70" customWidth="1"/>
    <col min="5" max="7" width="13.5703125" bestFit="1" customWidth="1"/>
    <col min="8" max="8" width="14.42578125" bestFit="1" customWidth="1"/>
    <col min="9" max="9" width="13.5703125" bestFit="1" customWidth="1"/>
    <col min="10" max="10" width="12.5703125" bestFit="1" customWidth="1"/>
    <col min="11" max="13" width="13.5703125" bestFit="1" customWidth="1"/>
  </cols>
  <sheetData>
    <row r="3" spans="1:15" x14ac:dyDescent="0.25">
      <c r="A3" s="95">
        <v>2014</v>
      </c>
      <c r="O3" s="70"/>
    </row>
    <row r="4" spans="1:15" x14ac:dyDescent="0.25">
      <c r="A4" s="95" t="s">
        <v>233</v>
      </c>
      <c r="C4" s="91" t="s">
        <v>341</v>
      </c>
      <c r="D4"/>
      <c r="E4" t="s">
        <v>380</v>
      </c>
      <c r="O4" s="36"/>
    </row>
    <row r="5" spans="1:15" x14ac:dyDescent="0.25">
      <c r="A5" s="70">
        <v>27774691</v>
      </c>
      <c r="B5">
        <v>1</v>
      </c>
      <c r="C5" s="75">
        <f>+E24</f>
        <v>32701855.83624671</v>
      </c>
      <c r="D5" s="77"/>
      <c r="E5" s="34">
        <v>33482319.865999989</v>
      </c>
      <c r="F5" s="151">
        <v>34014922.039904706</v>
      </c>
      <c r="G5" s="100">
        <f>+E5-F5</f>
        <v>-532602.17390471697</v>
      </c>
      <c r="H5" s="229">
        <f>+E5/A5-1</f>
        <v>0.20549747487739789</v>
      </c>
      <c r="O5" s="75"/>
    </row>
    <row r="6" spans="1:15" x14ac:dyDescent="0.25">
      <c r="A6" s="70">
        <v>11433945</v>
      </c>
      <c r="B6">
        <v>2</v>
      </c>
      <c r="C6" s="70">
        <v>13198984</v>
      </c>
      <c r="D6" s="77"/>
      <c r="E6" s="96">
        <v>10798984</v>
      </c>
      <c r="G6" s="100">
        <v>13198984</v>
      </c>
      <c r="H6" s="229">
        <f t="shared" ref="H6:H12" si="0">+E6/A6-1</f>
        <v>-5.553297658857026E-2</v>
      </c>
      <c r="O6" s="70"/>
    </row>
    <row r="7" spans="1:15" x14ac:dyDescent="0.25">
      <c r="A7" s="70">
        <v>6656837</v>
      </c>
      <c r="B7">
        <v>3</v>
      </c>
      <c r="C7" s="70">
        <v>6346024</v>
      </c>
      <c r="D7" s="77"/>
      <c r="E7" s="96">
        <v>7532959.6299999999</v>
      </c>
      <c r="G7" s="100">
        <v>7532959.6299999999</v>
      </c>
      <c r="H7" s="229">
        <f t="shared" si="0"/>
        <v>0.13161245047760661</v>
      </c>
      <c r="O7" s="70"/>
    </row>
    <row r="8" spans="1:15" x14ac:dyDescent="0.25">
      <c r="A8" s="70">
        <v>4677674</v>
      </c>
      <c r="B8">
        <v>4</v>
      </c>
      <c r="C8" s="70">
        <v>4982000</v>
      </c>
      <c r="D8" s="77"/>
      <c r="E8" s="34">
        <v>4440000</v>
      </c>
      <c r="G8" s="100">
        <v>4440000</v>
      </c>
      <c r="H8" s="229">
        <f t="shared" si="0"/>
        <v>-5.0810295886374313E-2</v>
      </c>
      <c r="O8" s="70"/>
    </row>
    <row r="9" spans="1:15" x14ac:dyDescent="0.25">
      <c r="A9" s="70">
        <v>672931</v>
      </c>
      <c r="B9">
        <v>5</v>
      </c>
      <c r="C9" s="70">
        <v>889704</v>
      </c>
      <c r="D9" s="77"/>
      <c r="E9" s="34">
        <v>889704</v>
      </c>
      <c r="G9" s="100">
        <v>889704</v>
      </c>
      <c r="H9" s="229">
        <f t="shared" si="0"/>
        <v>0.32213258120074717</v>
      </c>
      <c r="O9" s="70"/>
    </row>
    <row r="10" spans="1:15" x14ac:dyDescent="0.25">
      <c r="A10" s="70">
        <v>9925118</v>
      </c>
      <c r="B10">
        <v>6</v>
      </c>
      <c r="C10" s="75">
        <f>+'[3]ANALITICA DE OBRAS (2)'!$W$22</f>
        <v>14346232</v>
      </c>
      <c r="D10" s="77"/>
      <c r="E10" s="34">
        <v>13356232</v>
      </c>
      <c r="G10" s="98">
        <v>10356232</v>
      </c>
      <c r="H10" s="229">
        <f t="shared" si="0"/>
        <v>0.34570007127371172</v>
      </c>
      <c r="I10" s="70"/>
      <c r="J10" s="70"/>
      <c r="K10" s="70"/>
      <c r="L10" s="70"/>
      <c r="M10" s="70"/>
      <c r="N10" s="70"/>
      <c r="O10" s="75"/>
    </row>
    <row r="11" spans="1:15" x14ac:dyDescent="0.25">
      <c r="A11" s="70">
        <v>2592903</v>
      </c>
      <c r="B11">
        <v>7</v>
      </c>
      <c r="C11" s="36">
        <f>4281386.51</f>
        <v>4281386.51</v>
      </c>
      <c r="D11" s="77"/>
      <c r="E11" s="96">
        <f>+DEUDA!J60+DEUDA!K60+786271.51</f>
        <v>2006627.72</v>
      </c>
      <c r="G11" s="100">
        <v>1555676.3599999999</v>
      </c>
      <c r="H11" s="229">
        <f t="shared" si="0"/>
        <v>-0.22610767930771036</v>
      </c>
      <c r="O11" s="36"/>
    </row>
    <row r="12" spans="1:15" x14ac:dyDescent="0.25">
      <c r="E12" s="34">
        <f>+'E.UA.AJUSTADA Atz'!Q756</f>
        <v>72506827.156000018</v>
      </c>
      <c r="F12" s="104">
        <f>(SUM(E5:E11))-E12</f>
        <v>5.9999972581863403E-2</v>
      </c>
      <c r="G12" s="100">
        <f>SUM(G5:G11)</f>
        <v>37440953.816095278</v>
      </c>
      <c r="H12" s="229" t="e">
        <f t="shared" si="0"/>
        <v>#DIV/0!</v>
      </c>
      <c r="O12" s="70"/>
    </row>
    <row r="13" spans="1:15" x14ac:dyDescent="0.25">
      <c r="E13" s="34"/>
    </row>
    <row r="14" spans="1:15" x14ac:dyDescent="0.25">
      <c r="A14" s="44">
        <f>SUM(A3:A13)</f>
        <v>63736113</v>
      </c>
      <c r="B14" t="s">
        <v>151</v>
      </c>
      <c r="C14" s="44">
        <f>SUM(C5:C13)</f>
        <v>76746186.346246719</v>
      </c>
      <c r="D14" s="44">
        <f>+E12</f>
        <v>72506827.156000018</v>
      </c>
      <c r="E14" s="34" t="s">
        <v>379</v>
      </c>
    </row>
    <row r="15" spans="1:15" x14ac:dyDescent="0.25">
      <c r="B15" t="s">
        <v>235</v>
      </c>
      <c r="C15" s="70">
        <v>72506827.219999999</v>
      </c>
      <c r="D15" s="70">
        <f>+C15</f>
        <v>72506827.219999999</v>
      </c>
      <c r="E15" s="34" t="s">
        <v>262</v>
      </c>
      <c r="F15">
        <v>73759430</v>
      </c>
      <c r="G15" s="34">
        <f>+F15-D15</f>
        <v>1252602.7800000012</v>
      </c>
    </row>
    <row r="16" spans="1:15" x14ac:dyDescent="0.25">
      <c r="B16" t="s">
        <v>275</v>
      </c>
      <c r="C16" s="70">
        <f>+C15-C14</f>
        <v>-4239359.1262467206</v>
      </c>
      <c r="D16" s="70">
        <f>+D14-D15</f>
        <v>-6.3999980688095093E-2</v>
      </c>
      <c r="E16" s="34" t="s">
        <v>280</v>
      </c>
    </row>
    <row r="17" spans="1:7" x14ac:dyDescent="0.25">
      <c r="B17" t="s">
        <v>378</v>
      </c>
      <c r="C17" s="70">
        <f>2000000-1664679.85</f>
        <v>335320.14999999991</v>
      </c>
      <c r="D17" s="70">
        <v>2000000</v>
      </c>
      <c r="G17" s="34">
        <f>SUM(E5:E11)</f>
        <v>72506827.215999991</v>
      </c>
    </row>
    <row r="18" spans="1:7" x14ac:dyDescent="0.25">
      <c r="D18" s="70">
        <f>+D17-D16</f>
        <v>2000000.0639999807</v>
      </c>
      <c r="G18" s="70">
        <f>+D15</f>
        <v>72506827.219999999</v>
      </c>
    </row>
    <row r="19" spans="1:7" x14ac:dyDescent="0.25">
      <c r="D19" s="70" t="s">
        <v>236</v>
      </c>
      <c r="G19" s="70">
        <f>+G17-G18</f>
        <v>-4.0000081062316895E-3</v>
      </c>
    </row>
    <row r="20" spans="1:7" x14ac:dyDescent="0.25">
      <c r="D20" s="70" t="s">
        <v>237</v>
      </c>
      <c r="E20" s="34">
        <f>+'[1]NómPlantilla (4)ok'!$AP$164</f>
        <v>23142957.313040342</v>
      </c>
      <c r="G20" s="70"/>
    </row>
    <row r="21" spans="1:7" x14ac:dyDescent="0.25">
      <c r="D21" s="70" t="s">
        <v>238</v>
      </c>
      <c r="E21" s="34">
        <f>+'[1]Nómina-Eventuales (2)'!$BM$54</f>
        <v>4332226.8493512366</v>
      </c>
      <c r="G21" s="70">
        <v>33311144.510000002</v>
      </c>
    </row>
    <row r="22" spans="1:7" x14ac:dyDescent="0.25">
      <c r="C22" s="76"/>
      <c r="D22" s="97" t="s">
        <v>373</v>
      </c>
      <c r="E22" s="34">
        <f>+'[1]Nómina-Junta Local (2)'!$BJ$14</f>
        <v>1024699.0402784322</v>
      </c>
      <c r="G22" s="70">
        <v>2888815.25</v>
      </c>
    </row>
    <row r="23" spans="1:7" x14ac:dyDescent="0.25">
      <c r="D23" s="70" t="s">
        <v>239</v>
      </c>
      <c r="E23" s="34">
        <f>+'[1]Nómina-FAFM (2)'!$BM$36</f>
        <v>4201972.6335766986</v>
      </c>
      <c r="G23" s="70">
        <v>3450951.36</v>
      </c>
    </row>
    <row r="24" spans="1:7" x14ac:dyDescent="0.25">
      <c r="E24" s="37">
        <f>SUM(E20:E23)</f>
        <v>32701855.83624671</v>
      </c>
      <c r="G24" s="70">
        <f>+G21+G22+G23</f>
        <v>39650911.120000005</v>
      </c>
    </row>
    <row r="25" spans="1:7" x14ac:dyDescent="0.25">
      <c r="A25" t="s">
        <v>262</v>
      </c>
      <c r="D25" s="100" t="s">
        <v>376</v>
      </c>
      <c r="E25" s="100">
        <v>28575743.090985753</v>
      </c>
    </row>
    <row r="26" spans="1:7" x14ac:dyDescent="0.25">
      <c r="A26" t="s">
        <v>263</v>
      </c>
      <c r="B26" s="70"/>
    </row>
    <row r="27" spans="1:7" x14ac:dyDescent="0.25">
      <c r="A27" t="s">
        <v>264</v>
      </c>
      <c r="B27" s="70">
        <v>6500000</v>
      </c>
      <c r="C27" s="70">
        <v>72506827.219999999</v>
      </c>
      <c r="D27" s="70">
        <v>79546805.023720562</v>
      </c>
      <c r="E27" s="70">
        <f>+C27-D27</f>
        <v>-7039977.8037205637</v>
      </c>
      <c r="F27" t="s">
        <v>276</v>
      </c>
    </row>
    <row r="28" spans="1:7" x14ac:dyDescent="0.25">
      <c r="A28" t="s">
        <v>7</v>
      </c>
      <c r="B28" s="70">
        <v>800000</v>
      </c>
    </row>
    <row r="29" spans="1:7" x14ac:dyDescent="0.25">
      <c r="A29" t="s">
        <v>125</v>
      </c>
      <c r="B29" s="70">
        <v>2000000</v>
      </c>
    </row>
    <row r="30" spans="1:7" x14ac:dyDescent="0.25">
      <c r="A30" t="s">
        <v>272</v>
      </c>
      <c r="B30" s="70">
        <f>+B40-B27</f>
        <v>7846232</v>
      </c>
    </row>
    <row r="31" spans="1:7" x14ac:dyDescent="0.25">
      <c r="A31" t="s">
        <v>265</v>
      </c>
      <c r="B31" s="46"/>
    </row>
    <row r="32" spans="1:7" x14ac:dyDescent="0.25">
      <c r="A32" s="3" t="s">
        <v>266</v>
      </c>
      <c r="B32" s="70"/>
      <c r="C32" s="70">
        <f>SUM(B27:B31)</f>
        <v>17146232</v>
      </c>
    </row>
    <row r="33" spans="1:7" x14ac:dyDescent="0.25">
      <c r="B33" s="70"/>
      <c r="C33" s="44">
        <f>+C27-C32</f>
        <v>55360595.219999999</v>
      </c>
    </row>
    <row r="34" spans="1:7" x14ac:dyDescent="0.25">
      <c r="C34" s="70">
        <v>79546805.023720562</v>
      </c>
      <c r="D34" s="70">
        <f>+C33-C34</f>
        <v>-24186209.803720564</v>
      </c>
      <c r="E34" t="s">
        <v>275</v>
      </c>
    </row>
    <row r="35" spans="1:7" x14ac:dyDescent="0.25">
      <c r="A35" s="3" t="s">
        <v>267</v>
      </c>
      <c r="B35" s="70"/>
    </row>
    <row r="36" spans="1:7" x14ac:dyDescent="0.25">
      <c r="A36" t="s">
        <v>271</v>
      </c>
      <c r="B36" s="70">
        <f>'[3]ANALITICA DE OBRAS (2)'!$I$23</f>
        <v>0</v>
      </c>
    </row>
    <row r="37" spans="1:7" x14ac:dyDescent="0.25">
      <c r="A37" t="s">
        <v>268</v>
      </c>
      <c r="B37" s="70">
        <v>4395280.8899999997</v>
      </c>
      <c r="D37" s="70">
        <v>1900000</v>
      </c>
      <c r="E37" t="s">
        <v>277</v>
      </c>
    </row>
    <row r="38" spans="1:7" x14ac:dyDescent="0.25">
      <c r="A38" t="s">
        <v>269</v>
      </c>
      <c r="B38" s="70">
        <f>+'[3]ANALITICA DE OBRAS (2)'!$O$23+'[3]ANALITICA DE OBRAS (2)'!$T$23-B37</f>
        <v>3450951.1100000003</v>
      </c>
      <c r="D38" s="70">
        <v>0.25</v>
      </c>
      <c r="E38" s="70">
        <v>1098820.2224999999</v>
      </c>
      <c r="F38">
        <v>2017</v>
      </c>
      <c r="G38" t="s">
        <v>278</v>
      </c>
    </row>
    <row r="39" spans="1:7" x14ac:dyDescent="0.25">
      <c r="A39" t="s">
        <v>270</v>
      </c>
      <c r="B39" s="70">
        <v>6500000</v>
      </c>
      <c r="C39" s="70">
        <v>3450951.36</v>
      </c>
      <c r="D39" s="70">
        <f>+C39-B38</f>
        <v>0.24999999953433871</v>
      </c>
      <c r="E39" s="70">
        <v>801179.77750000008</v>
      </c>
      <c r="F39">
        <v>2018</v>
      </c>
    </row>
    <row r="40" spans="1:7" x14ac:dyDescent="0.25">
      <c r="B40" s="44">
        <f>SUM(B36:B39)</f>
        <v>14346232</v>
      </c>
    </row>
    <row r="41" spans="1:7" x14ac:dyDescent="0.25">
      <c r="B41" s="70"/>
    </row>
    <row r="42" spans="1:7" x14ac:dyDescent="0.25">
      <c r="B42" s="70"/>
    </row>
    <row r="43" spans="1:7" x14ac:dyDescent="0.25">
      <c r="B43" s="70"/>
    </row>
    <row r="44" spans="1:7" x14ac:dyDescent="0.25">
      <c r="B44" s="70"/>
    </row>
    <row r="45" spans="1:7" x14ac:dyDescent="0.25">
      <c r="B45" s="70"/>
    </row>
    <row r="46" spans="1:7" x14ac:dyDescent="0.25">
      <c r="B46" s="70"/>
    </row>
    <row r="47" spans="1:7" x14ac:dyDescent="0.25">
      <c r="B47" s="70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5" sqref="C15"/>
    </sheetView>
  </sheetViews>
  <sheetFormatPr baseColWidth="10" defaultRowHeight="15" x14ac:dyDescent="0.25"/>
  <cols>
    <col min="2" max="2" width="19.7109375" bestFit="1" customWidth="1"/>
    <col min="3" max="3" width="13.5703125" bestFit="1" customWidth="1"/>
  </cols>
  <sheetData>
    <row r="2" spans="1:3" x14ac:dyDescent="0.25">
      <c r="C2" t="s">
        <v>380</v>
      </c>
    </row>
    <row r="3" spans="1:3" x14ac:dyDescent="0.25">
      <c r="A3">
        <v>1000</v>
      </c>
      <c r="C3" s="34">
        <v>33482319.865999989</v>
      </c>
    </row>
    <row r="4" spans="1:3" x14ac:dyDescent="0.25">
      <c r="A4">
        <v>2000</v>
      </c>
      <c r="C4" s="96">
        <v>10798984</v>
      </c>
    </row>
    <row r="5" spans="1:3" x14ac:dyDescent="0.25">
      <c r="A5">
        <v>3000</v>
      </c>
      <c r="C5" s="96">
        <v>7532959.6299999999</v>
      </c>
    </row>
    <row r="6" spans="1:3" x14ac:dyDescent="0.25">
      <c r="A6">
        <v>4000</v>
      </c>
      <c r="C6" s="34">
        <v>4440000</v>
      </c>
    </row>
    <row r="7" spans="1:3" x14ac:dyDescent="0.25">
      <c r="A7">
        <v>5000</v>
      </c>
      <c r="C7" s="34">
        <v>889704</v>
      </c>
    </row>
    <row r="8" spans="1:3" x14ac:dyDescent="0.25">
      <c r="A8">
        <v>6000</v>
      </c>
      <c r="C8" s="34">
        <v>13356232</v>
      </c>
    </row>
    <row r="9" spans="1:3" x14ac:dyDescent="0.25">
      <c r="A9">
        <v>7000</v>
      </c>
      <c r="C9" s="96">
        <f>1555676.36+450951.36</f>
        <v>2006627.7200000002</v>
      </c>
    </row>
    <row r="10" spans="1:3" x14ac:dyDescent="0.25">
      <c r="C10" s="34">
        <f>+'E.UA.AJUSTADA Atz'!O753</f>
        <v>0</v>
      </c>
    </row>
    <row r="11" spans="1:3" x14ac:dyDescent="0.25">
      <c r="C11" s="34">
        <f>SUM(C3:C10)</f>
        <v>72506827.215999991</v>
      </c>
    </row>
    <row r="12" spans="1:3" x14ac:dyDescent="0.25">
      <c r="B12" t="s">
        <v>505</v>
      </c>
      <c r="C12" s="34">
        <f>+'EGRESOS2017 (2)'!C15</f>
        <v>72506827.219999999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D49" sqref="D49"/>
    </sheetView>
  </sheetViews>
  <sheetFormatPr baseColWidth="10" defaultRowHeight="15" outlineLevelRow="2" x14ac:dyDescent="0.25"/>
  <cols>
    <col min="2" max="2" width="1.85546875" bestFit="1" customWidth="1"/>
    <col min="3" max="3" width="3.85546875" bestFit="1" customWidth="1"/>
    <col min="4" max="4" width="25.5703125" customWidth="1"/>
    <col min="5" max="5" width="7" customWidth="1"/>
    <col min="6" max="6" width="51.28515625" customWidth="1"/>
    <col min="7" max="16" width="10.85546875" hidden="1" customWidth="1"/>
    <col min="17" max="17" width="12.5703125" style="40" bestFit="1" customWidth="1"/>
  </cols>
  <sheetData>
    <row r="1" spans="1:18" s="38" customFormat="1" x14ac:dyDescent="0.25">
      <c r="A1" s="38" t="s">
        <v>224</v>
      </c>
      <c r="D1" s="38" t="s">
        <v>204</v>
      </c>
      <c r="E1" s="38" t="s">
        <v>126</v>
      </c>
      <c r="F1" s="38" t="s">
        <v>0</v>
      </c>
      <c r="G1" s="38" t="s">
        <v>145</v>
      </c>
      <c r="H1" s="38" t="s">
        <v>4</v>
      </c>
      <c r="I1" s="38" t="s">
        <v>127</v>
      </c>
      <c r="M1" s="38" t="s">
        <v>5</v>
      </c>
      <c r="O1" s="38" t="s">
        <v>3</v>
      </c>
      <c r="P1" s="38" t="s">
        <v>141</v>
      </c>
      <c r="Q1" s="39" t="s">
        <v>129</v>
      </c>
    </row>
    <row r="2" spans="1:18" s="38" customFormat="1" hidden="1" outlineLevel="2" x14ac:dyDescent="0.25">
      <c r="A2">
        <v>24</v>
      </c>
      <c r="B2" t="s">
        <v>166</v>
      </c>
      <c r="C2">
        <v>566</v>
      </c>
      <c r="D2" t="s">
        <v>203</v>
      </c>
      <c r="E2">
        <v>566</v>
      </c>
      <c r="F2" t="s">
        <v>119</v>
      </c>
      <c r="G2">
        <v>0</v>
      </c>
      <c r="H2">
        <v>48000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s="40">
        <v>48000</v>
      </c>
    </row>
    <row r="3" spans="1:18" s="38" customFormat="1" outlineLevel="1" collapsed="1" x14ac:dyDescent="0.25">
      <c r="A3"/>
      <c r="B3"/>
      <c r="C3"/>
      <c r="D3" s="3" t="s">
        <v>261</v>
      </c>
      <c r="E3"/>
      <c r="F3"/>
      <c r="G3"/>
      <c r="H3"/>
      <c r="I3"/>
      <c r="J3"/>
      <c r="K3"/>
      <c r="L3"/>
      <c r="M3"/>
      <c r="N3"/>
      <c r="O3"/>
      <c r="P3"/>
      <c r="Q3" s="42">
        <f>SUBTOTAL(9,Q2:Q2)</f>
        <v>48000</v>
      </c>
      <c r="R3" s="41">
        <f>+Q3/$Q$72</f>
        <v>1.4387609390792649E-2</v>
      </c>
    </row>
    <row r="4" spans="1:18" hidden="1" outlineLevel="2" x14ac:dyDescent="0.25">
      <c r="A4">
        <v>236</v>
      </c>
      <c r="B4" t="s">
        <v>166</v>
      </c>
      <c r="C4">
        <v>567</v>
      </c>
      <c r="D4" t="s">
        <v>210</v>
      </c>
      <c r="E4">
        <v>567</v>
      </c>
      <c r="F4" t="s">
        <v>120</v>
      </c>
      <c r="G4">
        <v>0</v>
      </c>
      <c r="H4">
        <v>120000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s="40">
        <v>120000</v>
      </c>
      <c r="R4" s="41">
        <f t="shared" ref="R4:R67" si="0">+Q4/$Q$72</f>
        <v>3.5969023476981624E-2</v>
      </c>
    </row>
    <row r="5" spans="1:18" hidden="1" outlineLevel="2" x14ac:dyDescent="0.25">
      <c r="A5">
        <v>234</v>
      </c>
      <c r="B5" t="s">
        <v>166</v>
      </c>
      <c r="C5">
        <v>541</v>
      </c>
      <c r="D5" t="s">
        <v>210</v>
      </c>
      <c r="E5">
        <v>541</v>
      </c>
      <c r="F5" t="s">
        <v>117</v>
      </c>
      <c r="G5">
        <v>0</v>
      </c>
      <c r="H5">
        <v>2000000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40">
        <v>2000000</v>
      </c>
      <c r="R5" s="41">
        <f t="shared" si="0"/>
        <v>0.59948372461636035</v>
      </c>
    </row>
    <row r="6" spans="1:18" outlineLevel="1" collapsed="1" x14ac:dyDescent="0.25">
      <c r="D6" s="3" t="s">
        <v>240</v>
      </c>
      <c r="Q6" s="42">
        <f>SUBTOTAL(9,Q4:Q5)</f>
        <v>2120000</v>
      </c>
      <c r="R6" s="41">
        <f t="shared" si="0"/>
        <v>0.63545274809334207</v>
      </c>
    </row>
    <row r="7" spans="1:18" hidden="1" outlineLevel="2" x14ac:dyDescent="0.25">
      <c r="A7">
        <v>298</v>
      </c>
      <c r="B7" t="s">
        <v>166</v>
      </c>
      <c r="C7">
        <v>523</v>
      </c>
      <c r="D7" t="s">
        <v>211</v>
      </c>
      <c r="E7">
        <v>523</v>
      </c>
      <c r="F7" t="s">
        <v>115</v>
      </c>
      <c r="H7">
        <v>5000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40">
        <v>5000</v>
      </c>
      <c r="R7" s="41">
        <f t="shared" si="0"/>
        <v>1.4987093115409009E-3</v>
      </c>
    </row>
    <row r="8" spans="1:18" hidden="1" outlineLevel="2" x14ac:dyDescent="0.25">
      <c r="A8">
        <v>295</v>
      </c>
      <c r="B8" t="s">
        <v>166</v>
      </c>
      <c r="C8">
        <v>511</v>
      </c>
      <c r="D8" t="s">
        <v>211</v>
      </c>
      <c r="E8">
        <v>511</v>
      </c>
      <c r="F8" t="s">
        <v>109</v>
      </c>
      <c r="H8">
        <v>10000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40">
        <v>10000</v>
      </c>
      <c r="R8" s="41">
        <f t="shared" si="0"/>
        <v>2.9974186230818018E-3</v>
      </c>
    </row>
    <row r="9" spans="1:18" hidden="1" outlineLevel="2" x14ac:dyDescent="0.25">
      <c r="A9">
        <v>296</v>
      </c>
      <c r="B9" t="s">
        <v>166</v>
      </c>
      <c r="C9">
        <v>513</v>
      </c>
      <c r="D9" t="s">
        <v>211</v>
      </c>
      <c r="E9">
        <v>513</v>
      </c>
      <c r="F9" t="s">
        <v>110</v>
      </c>
      <c r="H9">
        <v>30000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40">
        <v>30000</v>
      </c>
      <c r="R9" s="41">
        <f t="shared" si="0"/>
        <v>8.9922558692454059E-3</v>
      </c>
    </row>
    <row r="10" spans="1:18" outlineLevel="1" collapsed="1" x14ac:dyDescent="0.25">
      <c r="D10" s="3" t="s">
        <v>241</v>
      </c>
      <c r="Q10" s="42">
        <f>SUBTOTAL(9,Q7:Q9)</f>
        <v>45000</v>
      </c>
      <c r="R10" s="41">
        <f t="shared" si="0"/>
        <v>1.3488383803868109E-2</v>
      </c>
    </row>
    <row r="11" spans="1:18" hidden="1" outlineLevel="2" x14ac:dyDescent="0.25">
      <c r="A11">
        <v>333</v>
      </c>
      <c r="B11" t="s">
        <v>166</v>
      </c>
      <c r="C11">
        <v>519</v>
      </c>
      <c r="D11" t="s">
        <v>212</v>
      </c>
      <c r="E11">
        <v>519</v>
      </c>
      <c r="F11" t="s">
        <v>112</v>
      </c>
      <c r="G11">
        <v>0</v>
      </c>
      <c r="H11">
        <v>3600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40">
        <v>3600</v>
      </c>
      <c r="R11" s="41">
        <f t="shared" si="0"/>
        <v>1.0790707043094488E-3</v>
      </c>
    </row>
    <row r="12" spans="1:18" hidden="1" outlineLevel="2" x14ac:dyDescent="0.25">
      <c r="A12">
        <v>332</v>
      </c>
      <c r="B12" t="s">
        <v>166</v>
      </c>
      <c r="C12">
        <v>515</v>
      </c>
      <c r="D12" t="s">
        <v>212</v>
      </c>
      <c r="E12">
        <v>515</v>
      </c>
      <c r="F12" t="s">
        <v>111</v>
      </c>
      <c r="G12">
        <v>0</v>
      </c>
      <c r="H12">
        <v>15500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40">
        <v>15500</v>
      </c>
      <c r="R12" s="41">
        <f t="shared" si="0"/>
        <v>4.6459988657767933E-3</v>
      </c>
    </row>
    <row r="13" spans="1:18" hidden="1" outlineLevel="2" x14ac:dyDescent="0.25">
      <c r="A13">
        <v>331</v>
      </c>
      <c r="B13" t="s">
        <v>166</v>
      </c>
      <c r="C13">
        <v>511</v>
      </c>
      <c r="D13" t="s">
        <v>212</v>
      </c>
      <c r="E13">
        <v>511</v>
      </c>
      <c r="F13" t="s">
        <v>109</v>
      </c>
      <c r="G13">
        <v>0</v>
      </c>
      <c r="H13">
        <v>52000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40">
        <v>52000</v>
      </c>
      <c r="R13" s="41">
        <f t="shared" si="0"/>
        <v>1.558657684002537E-2</v>
      </c>
    </row>
    <row r="14" spans="1:18" outlineLevel="1" collapsed="1" x14ac:dyDescent="0.25">
      <c r="D14" s="3" t="s">
        <v>242</v>
      </c>
      <c r="Q14" s="42">
        <f>SUBTOTAL(9,Q11:Q13)</f>
        <v>71100</v>
      </c>
      <c r="R14" s="41">
        <f t="shared" si="0"/>
        <v>2.1311646410111611E-2</v>
      </c>
    </row>
    <row r="15" spans="1:18" hidden="1" outlineLevel="2" x14ac:dyDescent="0.25">
      <c r="A15">
        <v>751</v>
      </c>
      <c r="B15" t="s">
        <v>166</v>
      </c>
      <c r="C15">
        <v>591</v>
      </c>
      <c r="D15" t="s">
        <v>223</v>
      </c>
      <c r="E15">
        <v>591</v>
      </c>
      <c r="F15" t="s">
        <v>122</v>
      </c>
      <c r="G15">
        <v>0</v>
      </c>
      <c r="H15">
        <v>5000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40">
        <v>5000</v>
      </c>
      <c r="R15" s="41">
        <f t="shared" si="0"/>
        <v>1.4987093115409009E-3</v>
      </c>
    </row>
    <row r="16" spans="1:18" hidden="1" outlineLevel="2" x14ac:dyDescent="0.25">
      <c r="A16">
        <v>747</v>
      </c>
      <c r="B16" t="s">
        <v>166</v>
      </c>
      <c r="C16">
        <v>511</v>
      </c>
      <c r="D16" t="s">
        <v>223</v>
      </c>
      <c r="E16">
        <v>511</v>
      </c>
      <c r="F16" t="s">
        <v>109</v>
      </c>
      <c r="G16">
        <v>0</v>
      </c>
      <c r="H16">
        <v>11204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40">
        <v>11204</v>
      </c>
      <c r="R16" s="41">
        <f t="shared" si="0"/>
        <v>3.3583078253008507E-3</v>
      </c>
    </row>
    <row r="17" spans="1:18" hidden="1" outlineLevel="2" x14ac:dyDescent="0.25">
      <c r="A17">
        <v>749</v>
      </c>
      <c r="B17" t="s">
        <v>166</v>
      </c>
      <c r="C17">
        <v>541</v>
      </c>
      <c r="D17" t="s">
        <v>223</v>
      </c>
      <c r="E17">
        <v>541</v>
      </c>
      <c r="F17" t="s">
        <v>117</v>
      </c>
      <c r="G17">
        <v>0</v>
      </c>
      <c r="H17">
        <v>80000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40">
        <v>80000</v>
      </c>
      <c r="R17" s="41">
        <f t="shared" si="0"/>
        <v>2.3979348984654415E-2</v>
      </c>
    </row>
    <row r="18" spans="1:18" outlineLevel="1" collapsed="1" x14ac:dyDescent="0.25">
      <c r="D18" s="3" t="s">
        <v>243</v>
      </c>
      <c r="Q18" s="42">
        <f>SUBTOTAL(9,Q15:Q17)</f>
        <v>96204</v>
      </c>
      <c r="R18" s="41">
        <f t="shared" si="0"/>
        <v>2.8836366121496166E-2</v>
      </c>
    </row>
    <row r="19" spans="1:18" hidden="1" outlineLevel="2" x14ac:dyDescent="0.25">
      <c r="A19">
        <v>216</v>
      </c>
      <c r="B19" t="s">
        <v>166</v>
      </c>
      <c r="C19">
        <v>511</v>
      </c>
      <c r="D19" t="s">
        <v>209</v>
      </c>
      <c r="E19">
        <v>511</v>
      </c>
      <c r="F19" t="s">
        <v>109</v>
      </c>
      <c r="H19">
        <v>10000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40">
        <v>10000</v>
      </c>
      <c r="R19" s="41">
        <f t="shared" si="0"/>
        <v>2.9974186230818018E-3</v>
      </c>
    </row>
    <row r="20" spans="1:18" hidden="1" outlineLevel="2" x14ac:dyDescent="0.25">
      <c r="A20">
        <v>219</v>
      </c>
      <c r="B20" t="s">
        <v>166</v>
      </c>
      <c r="C20">
        <v>521</v>
      </c>
      <c r="D20" t="s">
        <v>209</v>
      </c>
      <c r="E20">
        <v>521</v>
      </c>
      <c r="F20" t="s">
        <v>113</v>
      </c>
      <c r="G20">
        <v>0</v>
      </c>
      <c r="H20">
        <v>15000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40">
        <v>15000</v>
      </c>
      <c r="R20" s="41">
        <f t="shared" si="0"/>
        <v>4.496127934622703E-3</v>
      </c>
    </row>
    <row r="21" spans="1:18" hidden="1" outlineLevel="2" x14ac:dyDescent="0.25">
      <c r="A21">
        <v>220</v>
      </c>
      <c r="B21" t="s">
        <v>166</v>
      </c>
      <c r="C21">
        <v>523</v>
      </c>
      <c r="D21" t="s">
        <v>209</v>
      </c>
      <c r="E21">
        <v>523</v>
      </c>
      <c r="F21" t="s">
        <v>115</v>
      </c>
      <c r="G21">
        <v>0</v>
      </c>
      <c r="H21">
        <v>20000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40">
        <v>20000</v>
      </c>
      <c r="R21" s="41">
        <f t="shared" si="0"/>
        <v>5.9948372461636036E-3</v>
      </c>
    </row>
    <row r="22" spans="1:18" hidden="1" outlineLevel="2" x14ac:dyDescent="0.25">
      <c r="A22">
        <v>217</v>
      </c>
      <c r="B22" t="s">
        <v>166</v>
      </c>
      <c r="C22">
        <v>515</v>
      </c>
      <c r="D22" t="s">
        <v>209</v>
      </c>
      <c r="E22">
        <v>515</v>
      </c>
      <c r="F22" t="s">
        <v>111</v>
      </c>
      <c r="H22">
        <v>30000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40">
        <v>30000</v>
      </c>
      <c r="R22" s="41">
        <f t="shared" si="0"/>
        <v>8.9922558692454059E-3</v>
      </c>
    </row>
    <row r="23" spans="1:18" outlineLevel="1" collapsed="1" x14ac:dyDescent="0.25">
      <c r="D23" s="3" t="s">
        <v>244</v>
      </c>
      <c r="Q23" s="42">
        <f>SUBTOTAL(9,Q19:Q22)</f>
        <v>75000</v>
      </c>
      <c r="R23" s="41">
        <f t="shared" si="0"/>
        <v>2.2480639673113513E-2</v>
      </c>
    </row>
    <row r="24" spans="1:18" hidden="1" outlineLevel="2" x14ac:dyDescent="0.25">
      <c r="A24">
        <v>376</v>
      </c>
      <c r="B24" t="s">
        <v>166</v>
      </c>
      <c r="C24">
        <v>515</v>
      </c>
      <c r="D24" t="s">
        <v>213</v>
      </c>
      <c r="E24">
        <v>515</v>
      </c>
      <c r="F24" t="s">
        <v>111</v>
      </c>
      <c r="G24">
        <v>15000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40">
        <v>15000</v>
      </c>
      <c r="R24" s="41">
        <f t="shared" si="0"/>
        <v>4.496127934622703E-3</v>
      </c>
    </row>
    <row r="25" spans="1:18" hidden="1" outlineLevel="2" x14ac:dyDescent="0.25">
      <c r="A25">
        <v>375</v>
      </c>
      <c r="B25" t="s">
        <v>166</v>
      </c>
      <c r="C25">
        <v>511</v>
      </c>
      <c r="D25" t="s">
        <v>213</v>
      </c>
      <c r="E25">
        <v>511</v>
      </c>
      <c r="F25" t="s">
        <v>109</v>
      </c>
      <c r="G25">
        <v>25000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40">
        <v>25000</v>
      </c>
      <c r="R25" s="41">
        <f t="shared" si="0"/>
        <v>7.4935465577045052E-3</v>
      </c>
    </row>
    <row r="26" spans="1:18" hidden="1" outlineLevel="2" x14ac:dyDescent="0.25">
      <c r="A26">
        <v>378</v>
      </c>
      <c r="B26" t="s">
        <v>166</v>
      </c>
      <c r="C26">
        <v>522</v>
      </c>
      <c r="D26" t="s">
        <v>213</v>
      </c>
      <c r="E26">
        <v>522</v>
      </c>
      <c r="F26" t="s">
        <v>114</v>
      </c>
      <c r="G26">
        <v>50000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40">
        <v>50000</v>
      </c>
      <c r="R26" s="41">
        <f t="shared" si="0"/>
        <v>1.498709311540901E-2</v>
      </c>
    </row>
    <row r="27" spans="1:18" outlineLevel="1" collapsed="1" x14ac:dyDescent="0.25">
      <c r="D27" s="3" t="s">
        <v>245</v>
      </c>
      <c r="Q27" s="42">
        <f>SUBTOTAL(9,Q24:Q26)</f>
        <v>90000</v>
      </c>
      <c r="R27" s="41">
        <f t="shared" si="0"/>
        <v>2.6976767607736218E-2</v>
      </c>
    </row>
    <row r="28" spans="1:18" hidden="1" outlineLevel="2" x14ac:dyDescent="0.25">
      <c r="A28">
        <v>59</v>
      </c>
      <c r="B28" t="s">
        <v>166</v>
      </c>
      <c r="C28">
        <v>515</v>
      </c>
      <c r="D28" t="s">
        <v>205</v>
      </c>
      <c r="E28">
        <v>515</v>
      </c>
      <c r="F28" t="s">
        <v>111</v>
      </c>
      <c r="G28">
        <v>0</v>
      </c>
      <c r="H28">
        <v>10000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40">
        <v>10000</v>
      </c>
      <c r="R28" s="41">
        <f t="shared" si="0"/>
        <v>2.9974186230818018E-3</v>
      </c>
    </row>
    <row r="29" spans="1:18" hidden="1" outlineLevel="2" x14ac:dyDescent="0.25">
      <c r="A29">
        <v>63</v>
      </c>
      <c r="B29" t="s">
        <v>166</v>
      </c>
      <c r="C29">
        <v>591</v>
      </c>
      <c r="D29" t="s">
        <v>205</v>
      </c>
      <c r="E29">
        <v>591</v>
      </c>
      <c r="F29" t="s">
        <v>122</v>
      </c>
      <c r="G29">
        <v>0</v>
      </c>
      <c r="H29">
        <v>30000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40">
        <v>30000</v>
      </c>
      <c r="R29" s="41">
        <f t="shared" si="0"/>
        <v>8.9922558692454059E-3</v>
      </c>
    </row>
    <row r="30" spans="1:18" hidden="1" outlineLevel="2" x14ac:dyDescent="0.25">
      <c r="A30">
        <v>61</v>
      </c>
      <c r="B30" t="s">
        <v>166</v>
      </c>
      <c r="C30">
        <v>563</v>
      </c>
      <c r="D30" t="s">
        <v>205</v>
      </c>
      <c r="E30">
        <v>563</v>
      </c>
      <c r="F30" t="s">
        <v>118</v>
      </c>
      <c r="G30">
        <v>0</v>
      </c>
      <c r="H30">
        <v>250000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40">
        <v>250000</v>
      </c>
      <c r="R30" s="41">
        <f t="shared" si="0"/>
        <v>7.4935465577045043E-2</v>
      </c>
    </row>
    <row r="31" spans="1:18" outlineLevel="1" collapsed="1" x14ac:dyDescent="0.25">
      <c r="D31" s="3" t="s">
        <v>246</v>
      </c>
      <c r="Q31" s="42">
        <f>SUBTOTAL(9,Q28:Q30)</f>
        <v>290000</v>
      </c>
      <c r="R31" s="41">
        <f t="shared" si="0"/>
        <v>8.6925140069372256E-2</v>
      </c>
    </row>
    <row r="32" spans="1:18" hidden="1" outlineLevel="2" x14ac:dyDescent="0.25">
      <c r="A32">
        <v>410</v>
      </c>
      <c r="B32" t="s">
        <v>166</v>
      </c>
      <c r="C32">
        <v>515</v>
      </c>
      <c r="D32" t="s">
        <v>214</v>
      </c>
      <c r="E32">
        <v>515</v>
      </c>
      <c r="F32" t="s">
        <v>111</v>
      </c>
      <c r="G32">
        <v>0</v>
      </c>
      <c r="H32">
        <v>10000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40">
        <v>10000</v>
      </c>
      <c r="R32" s="41">
        <f t="shared" si="0"/>
        <v>2.9974186230818018E-3</v>
      </c>
    </row>
    <row r="33" spans="1:18" hidden="1" outlineLevel="2" x14ac:dyDescent="0.25">
      <c r="A33">
        <v>412</v>
      </c>
      <c r="B33" t="s">
        <v>166</v>
      </c>
      <c r="C33">
        <v>523</v>
      </c>
      <c r="D33" t="s">
        <v>214</v>
      </c>
      <c r="E33">
        <v>523</v>
      </c>
      <c r="F33" t="s">
        <v>115</v>
      </c>
      <c r="G33">
        <v>0</v>
      </c>
      <c r="H33">
        <v>10000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40">
        <v>10000</v>
      </c>
      <c r="R33" s="41">
        <f t="shared" si="0"/>
        <v>2.9974186230818018E-3</v>
      </c>
    </row>
    <row r="34" spans="1:18" outlineLevel="1" collapsed="1" x14ac:dyDescent="0.25">
      <c r="D34" s="3" t="s">
        <v>247</v>
      </c>
      <c r="Q34" s="40">
        <f>SUBTOTAL(9,Q32:Q33)</f>
        <v>20000</v>
      </c>
      <c r="R34" s="41">
        <f t="shared" si="0"/>
        <v>5.9948372461636036E-3</v>
      </c>
    </row>
    <row r="35" spans="1:18" hidden="1" outlineLevel="2" x14ac:dyDescent="0.25">
      <c r="A35">
        <v>136</v>
      </c>
      <c r="B35" t="s">
        <v>166</v>
      </c>
      <c r="C35">
        <v>515</v>
      </c>
      <c r="D35" t="s">
        <v>207</v>
      </c>
      <c r="E35">
        <v>515</v>
      </c>
      <c r="F35" t="s">
        <v>111</v>
      </c>
      <c r="Q35" s="40">
        <v>18000</v>
      </c>
      <c r="R35" s="41">
        <f t="shared" si="0"/>
        <v>5.3953535215472432E-3</v>
      </c>
    </row>
    <row r="36" spans="1:18" outlineLevel="1" collapsed="1" x14ac:dyDescent="0.25">
      <c r="D36" s="3" t="s">
        <v>248</v>
      </c>
      <c r="Q36" s="40">
        <f>SUBTOTAL(9,Q35:Q35)</f>
        <v>18000</v>
      </c>
      <c r="R36" s="41">
        <f t="shared" si="0"/>
        <v>5.3953535215472432E-3</v>
      </c>
    </row>
    <row r="37" spans="1:18" hidden="1" outlineLevel="2" x14ac:dyDescent="0.25">
      <c r="A37">
        <v>435</v>
      </c>
      <c r="B37" t="s">
        <v>166</v>
      </c>
      <c r="C37">
        <v>567</v>
      </c>
      <c r="D37" t="s">
        <v>215</v>
      </c>
      <c r="E37">
        <v>567</v>
      </c>
      <c r="F37" t="s">
        <v>120</v>
      </c>
      <c r="G37">
        <v>0</v>
      </c>
      <c r="H37">
        <v>60000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40">
        <v>60000</v>
      </c>
      <c r="R37" s="41">
        <f t="shared" si="0"/>
        <v>1.7984511738490812E-2</v>
      </c>
    </row>
    <row r="38" spans="1:18" hidden="1" outlineLevel="2" x14ac:dyDescent="0.25">
      <c r="A38">
        <v>437</v>
      </c>
      <c r="B38" t="s">
        <v>166</v>
      </c>
      <c r="C38">
        <v>578</v>
      </c>
      <c r="D38" t="s">
        <v>215</v>
      </c>
      <c r="E38">
        <v>578</v>
      </c>
      <c r="F38" t="s">
        <v>121</v>
      </c>
      <c r="G38">
        <v>0</v>
      </c>
      <c r="H38">
        <v>92000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40">
        <v>92000</v>
      </c>
      <c r="R38" s="41">
        <f t="shared" si="0"/>
        <v>2.7576251332352579E-2</v>
      </c>
    </row>
    <row r="39" spans="1:18" outlineLevel="1" collapsed="1" x14ac:dyDescent="0.25">
      <c r="D39" s="3" t="s">
        <v>249</v>
      </c>
      <c r="Q39" s="42">
        <f>SUBTOTAL(9,Q37:Q38)</f>
        <v>152000</v>
      </c>
      <c r="R39" s="41">
        <f t="shared" si="0"/>
        <v>4.5560763070843391E-2</v>
      </c>
    </row>
    <row r="40" spans="1:18" hidden="1" outlineLevel="2" x14ac:dyDescent="0.25">
      <c r="A40">
        <v>1001</v>
      </c>
      <c r="B40" t="s">
        <v>166</v>
      </c>
      <c r="C40">
        <v>511</v>
      </c>
      <c r="D40" t="s">
        <v>226</v>
      </c>
      <c r="E40">
        <v>511</v>
      </c>
      <c r="F40" t="s">
        <v>109</v>
      </c>
      <c r="Q40" s="40">
        <v>20000</v>
      </c>
      <c r="R40" s="41">
        <f t="shared" si="0"/>
        <v>5.9948372461636036E-3</v>
      </c>
    </row>
    <row r="41" spans="1:18" hidden="1" outlineLevel="2" x14ac:dyDescent="0.25">
      <c r="A41">
        <v>1005</v>
      </c>
      <c r="B41" t="s">
        <v>166</v>
      </c>
      <c r="C41">
        <v>515</v>
      </c>
      <c r="D41" t="s">
        <v>226</v>
      </c>
      <c r="E41">
        <v>515</v>
      </c>
      <c r="F41" t="s">
        <v>111</v>
      </c>
      <c r="Q41" s="40">
        <v>20000</v>
      </c>
      <c r="R41" s="41">
        <f t="shared" si="0"/>
        <v>5.9948372461636036E-3</v>
      </c>
    </row>
    <row r="42" spans="1:18" outlineLevel="1" collapsed="1" x14ac:dyDescent="0.25">
      <c r="D42" s="3" t="s">
        <v>250</v>
      </c>
      <c r="Q42" s="40">
        <f>SUBTOTAL(9,Q40:Q41)</f>
        <v>40000</v>
      </c>
      <c r="R42" s="41">
        <f t="shared" si="0"/>
        <v>1.1989674492327207E-2</v>
      </c>
    </row>
    <row r="43" spans="1:18" hidden="1" outlineLevel="2" x14ac:dyDescent="0.25">
      <c r="A43">
        <v>464</v>
      </c>
      <c r="B43" t="s">
        <v>166</v>
      </c>
      <c r="C43">
        <v>511</v>
      </c>
      <c r="D43" t="s">
        <v>216</v>
      </c>
      <c r="E43">
        <v>511</v>
      </c>
      <c r="F43" t="s">
        <v>109</v>
      </c>
      <c r="G43">
        <v>0</v>
      </c>
      <c r="H43">
        <v>13000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s="40">
        <v>13000</v>
      </c>
      <c r="R43" s="41">
        <f t="shared" si="0"/>
        <v>3.8966442100063425E-3</v>
      </c>
    </row>
    <row r="44" spans="1:18" hidden="1" outlineLevel="2" x14ac:dyDescent="0.25">
      <c r="A44">
        <v>465</v>
      </c>
      <c r="B44" t="s">
        <v>166</v>
      </c>
      <c r="C44">
        <v>515</v>
      </c>
      <c r="D44" t="s">
        <v>216</v>
      </c>
      <c r="E44">
        <v>515</v>
      </c>
      <c r="F44" t="s">
        <v>111</v>
      </c>
      <c r="G44">
        <v>0</v>
      </c>
      <c r="H44">
        <v>17000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40">
        <v>17000</v>
      </c>
      <c r="R44" s="41">
        <f t="shared" si="0"/>
        <v>5.0956116592390634E-3</v>
      </c>
    </row>
    <row r="45" spans="1:18" outlineLevel="1" collapsed="1" x14ac:dyDescent="0.25">
      <c r="D45" s="3" t="s">
        <v>251</v>
      </c>
      <c r="Q45" s="40">
        <f>SUBTOTAL(9,Q43:Q44)</f>
        <v>30000</v>
      </c>
      <c r="R45" s="41">
        <f t="shared" si="0"/>
        <v>8.9922558692454059E-3</v>
      </c>
    </row>
    <row r="46" spans="1:18" hidden="1" outlineLevel="2" x14ac:dyDescent="0.25">
      <c r="A46">
        <v>496</v>
      </c>
      <c r="B46" t="s">
        <v>166</v>
      </c>
      <c r="C46">
        <v>515</v>
      </c>
      <c r="D46" t="s">
        <v>217</v>
      </c>
      <c r="E46">
        <v>515</v>
      </c>
      <c r="F46" t="s">
        <v>111</v>
      </c>
      <c r="G46">
        <v>0</v>
      </c>
      <c r="H46">
        <v>15000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 s="40">
        <v>15000</v>
      </c>
      <c r="R46" s="41">
        <f t="shared" si="0"/>
        <v>4.496127934622703E-3</v>
      </c>
    </row>
    <row r="47" spans="1:18" hidden="1" outlineLevel="2" x14ac:dyDescent="0.25">
      <c r="A47">
        <v>495</v>
      </c>
      <c r="B47" t="s">
        <v>166</v>
      </c>
      <c r="C47">
        <v>511</v>
      </c>
      <c r="D47" t="s">
        <v>217</v>
      </c>
      <c r="E47">
        <v>511</v>
      </c>
      <c r="F47" t="s">
        <v>109</v>
      </c>
      <c r="G47">
        <v>0</v>
      </c>
      <c r="H47">
        <v>26500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40">
        <v>26500</v>
      </c>
      <c r="R47" s="41">
        <f t="shared" si="0"/>
        <v>7.9431593511667745E-3</v>
      </c>
    </row>
    <row r="48" spans="1:18" hidden="1" outlineLevel="2" x14ac:dyDescent="0.25">
      <c r="A48">
        <v>498</v>
      </c>
      <c r="B48" t="s">
        <v>166</v>
      </c>
      <c r="C48">
        <v>567</v>
      </c>
      <c r="D48" t="s">
        <v>217</v>
      </c>
      <c r="E48">
        <v>567</v>
      </c>
      <c r="F48" t="s">
        <v>120</v>
      </c>
      <c r="G48">
        <v>0</v>
      </c>
      <c r="H48">
        <v>31400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40">
        <v>31400</v>
      </c>
      <c r="R48" s="41">
        <f t="shared" si="0"/>
        <v>9.4118944764768585E-3</v>
      </c>
    </row>
    <row r="49" spans="1:18" outlineLevel="1" collapsed="1" x14ac:dyDescent="0.25">
      <c r="D49" s="3" t="s">
        <v>252</v>
      </c>
      <c r="Q49" s="40">
        <f>SUBTOTAL(9,Q46:Q48)</f>
        <v>72900</v>
      </c>
      <c r="R49" s="41">
        <f t="shared" si="0"/>
        <v>2.1851181762266338E-2</v>
      </c>
    </row>
    <row r="50" spans="1:18" hidden="1" outlineLevel="2" x14ac:dyDescent="0.25">
      <c r="A50">
        <v>527</v>
      </c>
      <c r="B50" t="s">
        <v>166</v>
      </c>
      <c r="C50">
        <v>511</v>
      </c>
      <c r="D50" t="s">
        <v>218</v>
      </c>
      <c r="E50">
        <v>511</v>
      </c>
      <c r="F50" t="s">
        <v>109</v>
      </c>
      <c r="G50">
        <v>0</v>
      </c>
      <c r="H50">
        <v>12000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40">
        <v>12000</v>
      </c>
      <c r="R50" s="41">
        <f t="shared" si="0"/>
        <v>3.5969023476981623E-3</v>
      </c>
    </row>
    <row r="51" spans="1:18" hidden="1" outlineLevel="2" x14ac:dyDescent="0.25">
      <c r="A51">
        <v>528</v>
      </c>
      <c r="B51" t="s">
        <v>166</v>
      </c>
      <c r="C51">
        <v>515</v>
      </c>
      <c r="D51" t="s">
        <v>218</v>
      </c>
      <c r="E51">
        <v>515</v>
      </c>
      <c r="F51" t="s">
        <v>111</v>
      </c>
      <c r="G51">
        <v>0</v>
      </c>
      <c r="H51">
        <v>12000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40">
        <v>12000</v>
      </c>
      <c r="R51" s="41">
        <f t="shared" si="0"/>
        <v>3.5969023476981623E-3</v>
      </c>
    </row>
    <row r="52" spans="1:18" outlineLevel="1" collapsed="1" x14ac:dyDescent="0.25">
      <c r="D52" s="3" t="s">
        <v>253</v>
      </c>
      <c r="Q52" s="40">
        <f>SUBTOTAL(9,Q50:Q51)</f>
        <v>24000</v>
      </c>
      <c r="R52" s="41">
        <f t="shared" si="0"/>
        <v>7.1938046953963245E-3</v>
      </c>
    </row>
    <row r="53" spans="1:18" hidden="1" outlineLevel="2" x14ac:dyDescent="0.25">
      <c r="A53">
        <v>181</v>
      </c>
      <c r="B53" t="s">
        <v>166</v>
      </c>
      <c r="C53">
        <v>515</v>
      </c>
      <c r="D53" t="s">
        <v>208</v>
      </c>
      <c r="E53">
        <v>515</v>
      </c>
      <c r="F53" t="s">
        <v>111</v>
      </c>
      <c r="Q53" s="40">
        <v>10000</v>
      </c>
      <c r="R53" s="41">
        <f t="shared" si="0"/>
        <v>2.9974186230818018E-3</v>
      </c>
    </row>
    <row r="54" spans="1:18" hidden="1" outlineLevel="2" x14ac:dyDescent="0.25">
      <c r="A54">
        <v>180</v>
      </c>
      <c r="B54" t="s">
        <v>166</v>
      </c>
      <c r="C54">
        <v>511</v>
      </c>
      <c r="D54" t="s">
        <v>208</v>
      </c>
      <c r="E54">
        <v>511</v>
      </c>
      <c r="F54" t="s">
        <v>109</v>
      </c>
      <c r="Q54" s="40">
        <v>30000</v>
      </c>
      <c r="R54" s="41">
        <f t="shared" si="0"/>
        <v>8.9922558692454059E-3</v>
      </c>
    </row>
    <row r="55" spans="1:18" hidden="1" outlineLevel="2" x14ac:dyDescent="0.25">
      <c r="A55">
        <v>182</v>
      </c>
      <c r="B55" t="s">
        <v>166</v>
      </c>
      <c r="C55">
        <v>523</v>
      </c>
      <c r="D55" t="s">
        <v>208</v>
      </c>
      <c r="E55">
        <v>523</v>
      </c>
      <c r="F55" t="s">
        <v>115</v>
      </c>
      <c r="R55" s="41">
        <f t="shared" si="0"/>
        <v>0</v>
      </c>
    </row>
    <row r="56" spans="1:18" outlineLevel="1" collapsed="1" x14ac:dyDescent="0.25">
      <c r="D56" s="3" t="s">
        <v>254</v>
      </c>
      <c r="Q56" s="40">
        <f>SUBTOTAL(9,Q53:Q55)</f>
        <v>40000</v>
      </c>
      <c r="R56" s="41">
        <f t="shared" si="0"/>
        <v>1.1989674492327207E-2</v>
      </c>
    </row>
    <row r="57" spans="1:18" hidden="1" outlineLevel="2" x14ac:dyDescent="0.25">
      <c r="A57">
        <v>556</v>
      </c>
      <c r="B57" t="s">
        <v>166</v>
      </c>
      <c r="C57">
        <v>511</v>
      </c>
      <c r="D57" t="s">
        <v>219</v>
      </c>
      <c r="E57">
        <v>511</v>
      </c>
      <c r="F57" t="s">
        <v>109</v>
      </c>
      <c r="G57">
        <v>10000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40">
        <v>10000</v>
      </c>
      <c r="R57" s="41">
        <f t="shared" si="0"/>
        <v>2.9974186230818018E-3</v>
      </c>
    </row>
    <row r="58" spans="1:18" hidden="1" outlineLevel="2" x14ac:dyDescent="0.25">
      <c r="A58">
        <v>557</v>
      </c>
      <c r="B58" t="s">
        <v>166</v>
      </c>
      <c r="C58">
        <v>515</v>
      </c>
      <c r="D58" t="s">
        <v>219</v>
      </c>
      <c r="E58">
        <v>515</v>
      </c>
      <c r="F58" t="s">
        <v>111</v>
      </c>
      <c r="G58">
        <v>10000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40">
        <v>10000</v>
      </c>
      <c r="R58" s="41">
        <f t="shared" si="0"/>
        <v>2.9974186230818018E-3</v>
      </c>
    </row>
    <row r="59" spans="1:18" outlineLevel="1" collapsed="1" x14ac:dyDescent="0.25">
      <c r="D59" s="3" t="s">
        <v>255</v>
      </c>
      <c r="Q59" s="40">
        <f>SUBTOTAL(9,Q57:Q58)</f>
        <v>20000</v>
      </c>
      <c r="R59" s="41">
        <f t="shared" si="0"/>
        <v>5.9948372461636036E-3</v>
      </c>
    </row>
    <row r="60" spans="1:18" hidden="1" outlineLevel="2" x14ac:dyDescent="0.25">
      <c r="A60">
        <v>602</v>
      </c>
      <c r="B60" t="s">
        <v>166</v>
      </c>
      <c r="C60">
        <v>511</v>
      </c>
      <c r="D60" t="s">
        <v>220</v>
      </c>
      <c r="E60">
        <v>511</v>
      </c>
      <c r="F60" t="s">
        <v>109</v>
      </c>
      <c r="G60">
        <v>0</v>
      </c>
      <c r="H60">
        <v>16000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40">
        <v>16000</v>
      </c>
      <c r="R60" s="41">
        <f t="shared" si="0"/>
        <v>4.7958697969308827E-3</v>
      </c>
    </row>
    <row r="61" spans="1:18" outlineLevel="1" collapsed="1" x14ac:dyDescent="0.25">
      <c r="D61" s="3" t="s">
        <v>256</v>
      </c>
      <c r="Q61" s="40">
        <f>SUBTOTAL(9,Q60:Q60)</f>
        <v>16000</v>
      </c>
      <c r="R61" s="41">
        <f t="shared" si="0"/>
        <v>4.7958697969308827E-3</v>
      </c>
    </row>
    <row r="62" spans="1:18" hidden="1" outlineLevel="2" x14ac:dyDescent="0.25">
      <c r="A62">
        <v>637</v>
      </c>
      <c r="B62" t="s">
        <v>166</v>
      </c>
      <c r="C62">
        <v>511</v>
      </c>
      <c r="D62" t="s">
        <v>221</v>
      </c>
      <c r="E62">
        <v>511</v>
      </c>
      <c r="F62" t="s">
        <v>109</v>
      </c>
      <c r="G62">
        <v>0</v>
      </c>
      <c r="H62">
        <v>13000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s="40">
        <v>13000</v>
      </c>
      <c r="R62" s="41">
        <f t="shared" si="0"/>
        <v>3.8966442100063425E-3</v>
      </c>
    </row>
    <row r="63" spans="1:18" hidden="1" outlineLevel="2" x14ac:dyDescent="0.25">
      <c r="A63">
        <v>638</v>
      </c>
      <c r="B63" t="s">
        <v>166</v>
      </c>
      <c r="C63">
        <v>515</v>
      </c>
      <c r="D63" t="s">
        <v>221</v>
      </c>
      <c r="E63">
        <v>515</v>
      </c>
      <c r="F63" t="s">
        <v>111</v>
      </c>
      <c r="G63">
        <v>0</v>
      </c>
      <c r="H63">
        <v>17000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40">
        <v>17000</v>
      </c>
      <c r="R63" s="41">
        <f t="shared" si="0"/>
        <v>5.0956116592390634E-3</v>
      </c>
    </row>
    <row r="64" spans="1:18" outlineLevel="1" collapsed="1" x14ac:dyDescent="0.25">
      <c r="D64" s="3" t="s">
        <v>257</v>
      </c>
      <c r="Q64" s="40">
        <f>SUBTOTAL(9,Q62:Q63)</f>
        <v>30000</v>
      </c>
      <c r="R64" s="41">
        <f t="shared" si="0"/>
        <v>8.9922558692454059E-3</v>
      </c>
    </row>
    <row r="65" spans="1:18" hidden="1" outlineLevel="2" x14ac:dyDescent="0.25">
      <c r="A65">
        <v>673</v>
      </c>
      <c r="B65" t="s">
        <v>166</v>
      </c>
      <c r="C65">
        <v>511</v>
      </c>
      <c r="D65" t="s">
        <v>142</v>
      </c>
      <c r="E65">
        <v>511</v>
      </c>
      <c r="F65" t="s">
        <v>109</v>
      </c>
      <c r="G65">
        <v>6000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s="40">
        <v>6000</v>
      </c>
      <c r="R65" s="41">
        <f t="shared" si="0"/>
        <v>1.7984511738490811E-3</v>
      </c>
    </row>
    <row r="66" spans="1:18" hidden="1" outlineLevel="2" x14ac:dyDescent="0.25">
      <c r="A66">
        <v>674</v>
      </c>
      <c r="B66" t="s">
        <v>166</v>
      </c>
      <c r="C66">
        <v>515</v>
      </c>
      <c r="D66" t="s">
        <v>142</v>
      </c>
      <c r="E66">
        <v>515</v>
      </c>
      <c r="F66" t="s">
        <v>111</v>
      </c>
      <c r="G66">
        <v>7000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s="40">
        <v>7000</v>
      </c>
      <c r="R66" s="41">
        <f t="shared" si="0"/>
        <v>2.0981930361572616E-3</v>
      </c>
    </row>
    <row r="67" spans="1:18" hidden="1" outlineLevel="2" x14ac:dyDescent="0.25">
      <c r="A67">
        <v>676</v>
      </c>
      <c r="B67" t="s">
        <v>166</v>
      </c>
      <c r="C67">
        <v>523</v>
      </c>
      <c r="D67" t="s">
        <v>142</v>
      </c>
      <c r="E67">
        <v>523</v>
      </c>
      <c r="F67" t="s">
        <v>115</v>
      </c>
      <c r="G67">
        <v>10000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s="40">
        <v>10000</v>
      </c>
      <c r="R67" s="41">
        <f t="shared" si="0"/>
        <v>2.9974186230818018E-3</v>
      </c>
    </row>
    <row r="68" spans="1:18" outlineLevel="1" collapsed="1" x14ac:dyDescent="0.25">
      <c r="D68" s="3" t="s">
        <v>258</v>
      </c>
      <c r="Q68" s="40">
        <f>SUBTOTAL(9,Q65:Q67)</f>
        <v>23000</v>
      </c>
      <c r="R68" s="41">
        <f>+Q68/$Q$72</f>
        <v>6.8940628330881448E-3</v>
      </c>
    </row>
    <row r="69" spans="1:18" hidden="1" outlineLevel="2" x14ac:dyDescent="0.25">
      <c r="A69">
        <v>704</v>
      </c>
      <c r="B69" t="s">
        <v>166</v>
      </c>
      <c r="C69">
        <v>511</v>
      </c>
      <c r="D69" t="s">
        <v>222</v>
      </c>
      <c r="E69">
        <v>511</v>
      </c>
      <c r="F69" t="s">
        <v>109</v>
      </c>
      <c r="G69">
        <v>0</v>
      </c>
      <c r="H69">
        <v>5000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40">
        <v>5000</v>
      </c>
      <c r="R69" s="41">
        <f>+Q69/$Q$72</f>
        <v>1.4987093115409009E-3</v>
      </c>
    </row>
    <row r="70" spans="1:18" hidden="1" outlineLevel="2" x14ac:dyDescent="0.25">
      <c r="A70">
        <v>705</v>
      </c>
      <c r="B70" t="s">
        <v>166</v>
      </c>
      <c r="C70">
        <v>515</v>
      </c>
      <c r="D70" t="s">
        <v>222</v>
      </c>
      <c r="E70">
        <v>515</v>
      </c>
      <c r="F70" t="s">
        <v>111</v>
      </c>
      <c r="G70">
        <v>0</v>
      </c>
      <c r="H70">
        <v>10000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40">
        <v>10000</v>
      </c>
      <c r="R70" s="41">
        <f>+Q70/$Q$72</f>
        <v>2.9974186230818018E-3</v>
      </c>
    </row>
    <row r="71" spans="1:18" outlineLevel="1" collapsed="1" x14ac:dyDescent="0.25">
      <c r="D71" s="3" t="s">
        <v>259</v>
      </c>
      <c r="Q71" s="40">
        <f>SUBTOTAL(9,Q69:Q70)</f>
        <v>15000</v>
      </c>
      <c r="R71" s="41">
        <f>+Q71/$Q$72</f>
        <v>4.496127934622703E-3</v>
      </c>
    </row>
    <row r="72" spans="1:18" x14ac:dyDescent="0.25">
      <c r="D72" s="3" t="s">
        <v>260</v>
      </c>
      <c r="Q72" s="43">
        <f>SUBTOTAL(9,Q2:Q70)</f>
        <v>3336204</v>
      </c>
      <c r="R72" s="41">
        <f>+Q72/$Q$72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510"/>
  <sheetViews>
    <sheetView zoomScale="85" zoomScaleNormal="85" workbookViewId="0">
      <pane xSplit="6" ySplit="4" topLeftCell="K188" activePane="bottomRight" state="frozen"/>
      <selection sqref="A1:Q205"/>
      <selection pane="topRight" sqref="A1:Q205"/>
      <selection pane="bottomLeft" sqref="A1:Q205"/>
      <selection pane="bottomRight" sqref="A1:Q205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21.7109375" customWidth="1"/>
    <col min="4" max="4" width="2.140625" customWidth="1"/>
    <col min="5" max="5" width="4.85546875" customWidth="1"/>
    <col min="6" max="6" width="45" customWidth="1"/>
    <col min="7" max="7" width="16.140625" customWidth="1"/>
    <col min="8" max="8" width="8.42578125" customWidth="1"/>
    <col min="9" max="9" width="15.140625" customWidth="1"/>
    <col min="10" max="10" width="14.85546875" customWidth="1"/>
    <col min="11" max="11" width="9.42578125" customWidth="1"/>
    <col min="12" max="12" width="12.5703125" customWidth="1"/>
    <col min="13" max="13" width="11.140625" customWidth="1"/>
    <col min="14" max="14" width="15.7109375" customWidth="1"/>
    <col min="15" max="15" width="14.28515625" customWidth="1"/>
    <col min="16" max="16" width="9.140625" customWidth="1"/>
    <col min="17" max="17" width="16.140625" customWidth="1"/>
    <col min="18" max="18" width="30.7109375" hidden="1" customWidth="1"/>
  </cols>
  <sheetData>
    <row r="1" spans="1:18" ht="18" x14ac:dyDescent="0.25">
      <c r="B1" s="127" t="s">
        <v>273</v>
      </c>
    </row>
    <row r="2" spans="1:18" ht="18.75" thickBot="1" x14ac:dyDescent="0.3">
      <c r="B2" s="127" t="s">
        <v>183</v>
      </c>
    </row>
    <row r="3" spans="1:18" ht="15.6" customHeight="1" x14ac:dyDescent="0.3">
      <c r="A3" s="132"/>
      <c r="B3" s="309" t="s">
        <v>131</v>
      </c>
      <c r="C3" s="309" t="s">
        <v>204</v>
      </c>
      <c r="D3" s="133"/>
      <c r="E3" s="133"/>
      <c r="F3" s="311" t="s">
        <v>0</v>
      </c>
      <c r="G3" s="313" t="s">
        <v>145</v>
      </c>
      <c r="H3" s="315" t="s">
        <v>4</v>
      </c>
      <c r="I3" s="306" t="s">
        <v>127</v>
      </c>
      <c r="J3" s="307"/>
      <c r="K3" s="307"/>
      <c r="L3" s="308"/>
      <c r="M3" s="306" t="s">
        <v>5</v>
      </c>
      <c r="N3" s="308"/>
      <c r="O3" s="317" t="s">
        <v>3</v>
      </c>
      <c r="P3" s="319" t="s">
        <v>141</v>
      </c>
      <c r="Q3" s="321" t="s">
        <v>129</v>
      </c>
      <c r="R3" s="323" t="s">
        <v>314</v>
      </c>
    </row>
    <row r="4" spans="1:18" ht="40.5" x14ac:dyDescent="0.3">
      <c r="A4" s="134" t="s">
        <v>224</v>
      </c>
      <c r="B4" s="310"/>
      <c r="C4" s="310"/>
      <c r="D4" s="135"/>
      <c r="E4" s="135"/>
      <c r="F4" s="312"/>
      <c r="G4" s="314"/>
      <c r="H4" s="316"/>
      <c r="I4" s="136" t="s">
        <v>162</v>
      </c>
      <c r="J4" s="137" t="s">
        <v>163</v>
      </c>
      <c r="K4" s="137" t="s">
        <v>130</v>
      </c>
      <c r="L4" s="138" t="s">
        <v>9</v>
      </c>
      <c r="M4" s="139" t="s">
        <v>140</v>
      </c>
      <c r="N4" s="138" t="s">
        <v>9</v>
      </c>
      <c r="O4" s="318"/>
      <c r="P4" s="320"/>
      <c r="Q4" s="322"/>
      <c r="R4" s="323" t="s">
        <v>314</v>
      </c>
    </row>
    <row r="5" spans="1:18" s="1" customFormat="1" ht="14.45" customHeight="1" x14ac:dyDescent="0.25">
      <c r="A5" s="125">
        <v>1</v>
      </c>
      <c r="B5" s="124">
        <v>1</v>
      </c>
      <c r="C5" s="125" t="s">
        <v>511</v>
      </c>
      <c r="D5" s="125">
        <v>1</v>
      </c>
      <c r="E5" s="125">
        <v>111</v>
      </c>
      <c r="F5" s="141" t="s">
        <v>10</v>
      </c>
      <c r="G5" s="129">
        <v>1420416</v>
      </c>
      <c r="H5" s="130"/>
      <c r="I5" s="129"/>
      <c r="J5" s="126"/>
      <c r="K5" s="126"/>
      <c r="L5" s="130"/>
      <c r="M5" s="129"/>
      <c r="N5" s="130"/>
      <c r="O5" s="129"/>
      <c r="P5" s="130"/>
      <c r="Q5" s="128">
        <f>SUM(G5:P5)</f>
        <v>1420416</v>
      </c>
      <c r="R5" s="68"/>
    </row>
    <row r="6" spans="1:18" s="1" customFormat="1" ht="14.45" customHeight="1" x14ac:dyDescent="0.25">
      <c r="A6" s="125">
        <v>2</v>
      </c>
      <c r="B6" s="124">
        <v>1</v>
      </c>
      <c r="C6" s="125" t="s">
        <v>511</v>
      </c>
      <c r="D6" s="125">
        <v>1</v>
      </c>
      <c r="E6" s="125">
        <v>132</v>
      </c>
      <c r="F6" s="141" t="s">
        <v>13</v>
      </c>
      <c r="G6" s="129">
        <v>214035.75679069984</v>
      </c>
      <c r="H6" s="130"/>
      <c r="I6" s="129"/>
      <c r="J6" s="126"/>
      <c r="K6" s="126"/>
      <c r="L6" s="130"/>
      <c r="M6" s="129"/>
      <c r="N6" s="130"/>
      <c r="O6" s="129"/>
      <c r="P6" s="130"/>
      <c r="Q6" s="128">
        <f t="shared" ref="Q6:Q69" si="0">SUM(G6:P6)</f>
        <v>214035.75679069984</v>
      </c>
      <c r="R6" s="68"/>
    </row>
    <row r="7" spans="1:18" s="1" customFormat="1" ht="14.45" customHeight="1" x14ac:dyDescent="0.25">
      <c r="A7" s="125">
        <v>3</v>
      </c>
      <c r="B7" s="124">
        <v>1</v>
      </c>
      <c r="C7" s="125" t="s">
        <v>511</v>
      </c>
      <c r="D7" s="125" t="str">
        <f t="shared" ref="D7:D13" si="1">MID(E7,1,1)</f>
        <v>2</v>
      </c>
      <c r="E7" s="125">
        <v>211</v>
      </c>
      <c r="F7" s="141" t="s">
        <v>19</v>
      </c>
      <c r="G7" s="129">
        <v>3000</v>
      </c>
      <c r="H7" s="130"/>
      <c r="I7" s="129"/>
      <c r="J7" s="126"/>
      <c r="K7" s="126"/>
      <c r="L7" s="130"/>
      <c r="M7" s="129"/>
      <c r="N7" s="130"/>
      <c r="O7" s="129"/>
      <c r="P7" s="130"/>
      <c r="Q7" s="128">
        <f t="shared" si="0"/>
        <v>3000</v>
      </c>
      <c r="R7" s="68"/>
    </row>
    <row r="8" spans="1:18" s="1" customFormat="1" ht="14.45" customHeight="1" x14ac:dyDescent="0.25">
      <c r="A8" s="125">
        <v>4</v>
      </c>
      <c r="B8" s="124">
        <v>1</v>
      </c>
      <c r="C8" s="125" t="s">
        <v>511</v>
      </c>
      <c r="D8" s="125" t="str">
        <f t="shared" si="1"/>
        <v>2</v>
      </c>
      <c r="E8" s="125">
        <v>221</v>
      </c>
      <c r="F8" s="141" t="s">
        <v>27</v>
      </c>
      <c r="G8" s="129">
        <v>15000</v>
      </c>
      <c r="H8" s="130"/>
      <c r="I8" s="129"/>
      <c r="J8" s="126"/>
      <c r="K8" s="126"/>
      <c r="L8" s="130"/>
      <c r="M8" s="129"/>
      <c r="N8" s="130"/>
      <c r="O8" s="129"/>
      <c r="P8" s="130"/>
      <c r="Q8" s="128">
        <f t="shared" si="0"/>
        <v>15000</v>
      </c>
      <c r="R8" s="68"/>
    </row>
    <row r="9" spans="1:18" s="1" customFormat="1" ht="14.45" customHeight="1" x14ac:dyDescent="0.25">
      <c r="A9" s="125">
        <v>5</v>
      </c>
      <c r="B9" s="124">
        <v>1</v>
      </c>
      <c r="C9" s="125" t="s">
        <v>511</v>
      </c>
      <c r="D9" s="125" t="str">
        <f t="shared" si="1"/>
        <v>2</v>
      </c>
      <c r="E9" s="125">
        <v>261</v>
      </c>
      <c r="F9" s="141" t="s">
        <v>43</v>
      </c>
      <c r="G9" s="129">
        <v>54000</v>
      </c>
      <c r="H9" s="130"/>
      <c r="I9" s="129"/>
      <c r="J9" s="126"/>
      <c r="K9" s="126"/>
      <c r="L9" s="130"/>
      <c r="M9" s="129"/>
      <c r="N9" s="130"/>
      <c r="O9" s="129"/>
      <c r="P9" s="130"/>
      <c r="Q9" s="128">
        <f t="shared" si="0"/>
        <v>54000</v>
      </c>
      <c r="R9" s="68"/>
    </row>
    <row r="10" spans="1:18" s="1" customFormat="1" ht="14.45" customHeight="1" x14ac:dyDescent="0.25">
      <c r="A10" s="125">
        <v>6</v>
      </c>
      <c r="B10" s="124">
        <v>1</v>
      </c>
      <c r="C10" s="125" t="s">
        <v>511</v>
      </c>
      <c r="D10" s="125" t="str">
        <f t="shared" si="1"/>
        <v>2</v>
      </c>
      <c r="E10" s="125">
        <v>271</v>
      </c>
      <c r="F10" s="141" t="s">
        <v>44</v>
      </c>
      <c r="G10" s="129">
        <v>9000</v>
      </c>
      <c r="H10" s="130"/>
      <c r="I10" s="129"/>
      <c r="J10" s="126"/>
      <c r="K10" s="126"/>
      <c r="L10" s="130"/>
      <c r="M10" s="129"/>
      <c r="N10" s="130"/>
      <c r="O10" s="129"/>
      <c r="P10" s="130"/>
      <c r="Q10" s="128">
        <f t="shared" si="0"/>
        <v>9000</v>
      </c>
      <c r="R10" s="68"/>
    </row>
    <row r="11" spans="1:18" s="1" customFormat="1" ht="14.45" customHeight="1" x14ac:dyDescent="0.25">
      <c r="A11" s="125">
        <v>7</v>
      </c>
      <c r="B11" s="124">
        <v>1</v>
      </c>
      <c r="C11" s="125" t="s">
        <v>511</v>
      </c>
      <c r="D11" s="125" t="str">
        <f t="shared" si="1"/>
        <v>3</v>
      </c>
      <c r="E11" s="125">
        <v>361</v>
      </c>
      <c r="F11" s="141" t="s">
        <v>83</v>
      </c>
      <c r="G11" s="129">
        <v>12000</v>
      </c>
      <c r="H11" s="130"/>
      <c r="I11" s="129"/>
      <c r="J11" s="126"/>
      <c r="K11" s="126"/>
      <c r="L11" s="130"/>
      <c r="M11" s="129"/>
      <c r="N11" s="130"/>
      <c r="O11" s="129"/>
      <c r="P11" s="130"/>
      <c r="Q11" s="128">
        <f t="shared" si="0"/>
        <v>12000</v>
      </c>
      <c r="R11" s="68"/>
    </row>
    <row r="12" spans="1:18" s="1" customFormat="1" ht="14.45" customHeight="1" x14ac:dyDescent="0.25">
      <c r="A12" s="125">
        <v>8</v>
      </c>
      <c r="B12" s="124">
        <v>1</v>
      </c>
      <c r="C12" s="125" t="s">
        <v>511</v>
      </c>
      <c r="D12" s="125" t="str">
        <f t="shared" si="1"/>
        <v>3</v>
      </c>
      <c r="E12" s="125">
        <v>372</v>
      </c>
      <c r="F12" s="141" t="s">
        <v>91</v>
      </c>
      <c r="G12" s="129">
        <v>6000</v>
      </c>
      <c r="H12" s="130"/>
      <c r="I12" s="129"/>
      <c r="J12" s="126"/>
      <c r="K12" s="126"/>
      <c r="L12" s="130"/>
      <c r="M12" s="129"/>
      <c r="N12" s="130"/>
      <c r="O12" s="129"/>
      <c r="P12" s="130"/>
      <c r="Q12" s="128">
        <f t="shared" si="0"/>
        <v>6000</v>
      </c>
      <c r="R12" s="68"/>
    </row>
    <row r="13" spans="1:18" s="1" customFormat="1" ht="14.45" customHeight="1" x14ac:dyDescent="0.25">
      <c r="A13" s="125">
        <v>9</v>
      </c>
      <c r="B13" s="124">
        <v>1</v>
      </c>
      <c r="C13" s="125" t="s">
        <v>511</v>
      </c>
      <c r="D13" s="125" t="str">
        <f t="shared" si="1"/>
        <v>3</v>
      </c>
      <c r="E13" s="125">
        <v>375</v>
      </c>
      <c r="F13" s="141" t="s">
        <v>93</v>
      </c>
      <c r="G13" s="129">
        <v>36000</v>
      </c>
      <c r="H13" s="130"/>
      <c r="I13" s="129"/>
      <c r="J13" s="126"/>
      <c r="K13" s="126"/>
      <c r="L13" s="130"/>
      <c r="M13" s="129"/>
      <c r="N13" s="130"/>
      <c r="O13" s="129"/>
      <c r="P13" s="130"/>
      <c r="Q13" s="128">
        <f t="shared" si="0"/>
        <v>36000</v>
      </c>
      <c r="R13" s="68"/>
    </row>
    <row r="14" spans="1:18" s="1" customFormat="1" ht="14.45" customHeight="1" x14ac:dyDescent="0.25">
      <c r="A14" s="125">
        <v>10</v>
      </c>
      <c r="B14" s="124">
        <v>2</v>
      </c>
      <c r="C14" s="125" t="s">
        <v>226</v>
      </c>
      <c r="D14" s="125">
        <v>1</v>
      </c>
      <c r="E14" s="125">
        <v>113</v>
      </c>
      <c r="F14" s="141" t="s">
        <v>11</v>
      </c>
      <c r="G14" s="140">
        <v>877032</v>
      </c>
      <c r="H14" s="130"/>
      <c r="I14" s="129"/>
      <c r="J14" s="126"/>
      <c r="K14" s="126"/>
      <c r="L14" s="130"/>
      <c r="M14" s="129"/>
      <c r="N14" s="130"/>
      <c r="O14" s="129"/>
      <c r="P14" s="130"/>
      <c r="Q14" s="128">
        <f t="shared" si="0"/>
        <v>877032</v>
      </c>
      <c r="R14" s="68"/>
    </row>
    <row r="15" spans="1:18" s="1" customFormat="1" ht="14.45" customHeight="1" x14ac:dyDescent="0.25">
      <c r="A15" s="125">
        <v>11</v>
      </c>
      <c r="B15" s="124">
        <v>2</v>
      </c>
      <c r="C15" s="125" t="s">
        <v>226</v>
      </c>
      <c r="D15" s="125">
        <v>1</v>
      </c>
      <c r="E15" s="125">
        <v>122</v>
      </c>
      <c r="F15" s="141"/>
      <c r="G15" s="129">
        <v>186379.46400000001</v>
      </c>
      <c r="H15" s="130"/>
      <c r="I15" s="129"/>
      <c r="J15" s="126"/>
      <c r="K15" s="126"/>
      <c r="L15" s="130"/>
      <c r="M15" s="129"/>
      <c r="N15" s="130"/>
      <c r="O15" s="129"/>
      <c r="P15" s="130"/>
      <c r="Q15" s="128">
        <f t="shared" si="0"/>
        <v>186379.46400000001</v>
      </c>
      <c r="R15" s="68"/>
    </row>
    <row r="16" spans="1:18" s="1" customFormat="1" ht="14.45" customHeight="1" x14ac:dyDescent="0.25">
      <c r="A16" s="125">
        <v>12</v>
      </c>
      <c r="B16" s="124">
        <v>2</v>
      </c>
      <c r="C16" s="125" t="s">
        <v>226</v>
      </c>
      <c r="D16" s="125">
        <v>1</v>
      </c>
      <c r="E16" s="125">
        <v>132</v>
      </c>
      <c r="F16" s="141"/>
      <c r="G16" s="129">
        <v>83294.880427135184</v>
      </c>
      <c r="H16" s="130"/>
      <c r="I16" s="129"/>
      <c r="J16" s="126"/>
      <c r="K16" s="126"/>
      <c r="L16" s="130"/>
      <c r="M16" s="129"/>
      <c r="N16" s="130"/>
      <c r="O16" s="129"/>
      <c r="P16" s="130"/>
      <c r="Q16" s="128">
        <f t="shared" si="0"/>
        <v>83294.880427135184</v>
      </c>
      <c r="R16" s="68"/>
    </row>
    <row r="17" spans="1:18" s="1" customFormat="1" ht="14.45" customHeight="1" x14ac:dyDescent="0.25">
      <c r="A17" s="125">
        <v>13</v>
      </c>
      <c r="B17" s="124">
        <v>2</v>
      </c>
      <c r="C17" s="125" t="s">
        <v>226</v>
      </c>
      <c r="D17" s="125">
        <v>1</v>
      </c>
      <c r="E17" s="125">
        <v>132</v>
      </c>
      <c r="F17" s="141"/>
      <c r="G17" s="129">
        <v>28084.638322494953</v>
      </c>
      <c r="H17" s="130"/>
      <c r="I17" s="129"/>
      <c r="J17" s="126"/>
      <c r="K17" s="126"/>
      <c r="L17" s="130"/>
      <c r="M17" s="129"/>
      <c r="N17" s="130"/>
      <c r="O17" s="129"/>
      <c r="P17" s="130"/>
      <c r="Q17" s="128">
        <f t="shared" si="0"/>
        <v>28084.638322494953</v>
      </c>
      <c r="R17" s="68"/>
    </row>
    <row r="18" spans="1:18" s="1" customFormat="1" ht="14.45" customHeight="1" x14ac:dyDescent="0.25">
      <c r="A18" s="125">
        <v>14</v>
      </c>
      <c r="B18" s="124">
        <v>2</v>
      </c>
      <c r="C18" s="125" t="s">
        <v>226</v>
      </c>
      <c r="D18" s="125" t="str">
        <f t="shared" ref="D18:D40" si="2">MID(E18,1,1)</f>
        <v>2</v>
      </c>
      <c r="E18" s="125">
        <v>211</v>
      </c>
      <c r="F18" s="141" t="s">
        <v>19</v>
      </c>
      <c r="G18" s="129">
        <v>12000</v>
      </c>
      <c r="H18" s="130"/>
      <c r="I18" s="129"/>
      <c r="J18" s="126"/>
      <c r="K18" s="126"/>
      <c r="L18" s="130"/>
      <c r="M18" s="129"/>
      <c r="N18" s="130"/>
      <c r="O18" s="129"/>
      <c r="P18" s="130"/>
      <c r="Q18" s="128">
        <f t="shared" si="0"/>
        <v>12000</v>
      </c>
      <c r="R18" s="68"/>
    </row>
    <row r="19" spans="1:18" s="1" customFormat="1" ht="14.45" customHeight="1" x14ac:dyDescent="0.25">
      <c r="A19" s="125">
        <v>15</v>
      </c>
      <c r="B19" s="124">
        <v>2</v>
      </c>
      <c r="C19" s="125" t="s">
        <v>226</v>
      </c>
      <c r="D19" s="125" t="str">
        <f t="shared" si="2"/>
        <v>2</v>
      </c>
      <c r="E19" s="125">
        <v>212</v>
      </c>
      <c r="F19" s="141" t="s">
        <v>20</v>
      </c>
      <c r="G19" s="129">
        <v>12000</v>
      </c>
      <c r="H19" s="130"/>
      <c r="I19" s="129"/>
      <c r="J19" s="126"/>
      <c r="K19" s="126"/>
      <c r="L19" s="130"/>
      <c r="M19" s="129"/>
      <c r="N19" s="130"/>
      <c r="O19" s="129"/>
      <c r="P19" s="130"/>
      <c r="Q19" s="128">
        <f t="shared" si="0"/>
        <v>12000</v>
      </c>
      <c r="R19" s="68"/>
    </row>
    <row r="20" spans="1:18" s="1" customFormat="1" ht="14.45" customHeight="1" x14ac:dyDescent="0.25">
      <c r="A20" s="125">
        <v>16</v>
      </c>
      <c r="B20" s="124">
        <v>2</v>
      </c>
      <c r="C20" s="125" t="s">
        <v>226</v>
      </c>
      <c r="D20" s="125" t="str">
        <f t="shared" si="2"/>
        <v>2</v>
      </c>
      <c r="E20" s="125">
        <v>214</v>
      </c>
      <c r="F20" s="141" t="s">
        <v>22</v>
      </c>
      <c r="G20" s="129">
        <v>1500</v>
      </c>
      <c r="H20" s="131"/>
      <c r="I20" s="129"/>
      <c r="J20" s="126"/>
      <c r="K20" s="126"/>
      <c r="L20" s="130"/>
      <c r="M20" s="129"/>
      <c r="N20" s="130"/>
      <c r="O20" s="129"/>
      <c r="P20" s="130"/>
      <c r="Q20" s="128">
        <f t="shared" si="0"/>
        <v>1500</v>
      </c>
      <c r="R20" s="68"/>
    </row>
    <row r="21" spans="1:18" s="1" customFormat="1" ht="14.45" customHeight="1" x14ac:dyDescent="0.25">
      <c r="A21" s="125">
        <v>17</v>
      </c>
      <c r="B21" s="124">
        <v>2</v>
      </c>
      <c r="C21" s="125" t="s">
        <v>226</v>
      </c>
      <c r="D21" s="125" t="str">
        <f t="shared" si="2"/>
        <v>2</v>
      </c>
      <c r="E21" s="125">
        <v>215</v>
      </c>
      <c r="F21" s="141" t="s">
        <v>23</v>
      </c>
      <c r="G21" s="129">
        <v>6000</v>
      </c>
      <c r="H21" s="130"/>
      <c r="I21" s="129"/>
      <c r="J21" s="126"/>
      <c r="K21" s="126"/>
      <c r="L21" s="130"/>
      <c r="M21" s="129"/>
      <c r="N21" s="130"/>
      <c r="O21" s="129"/>
      <c r="P21" s="130"/>
      <c r="Q21" s="128">
        <f t="shared" si="0"/>
        <v>6000</v>
      </c>
      <c r="R21" s="68"/>
    </row>
    <row r="22" spans="1:18" s="1" customFormat="1" ht="14.45" customHeight="1" x14ac:dyDescent="0.25">
      <c r="A22" s="125">
        <v>18</v>
      </c>
      <c r="B22" s="124">
        <v>2</v>
      </c>
      <c r="C22" s="125" t="s">
        <v>226</v>
      </c>
      <c r="D22" s="125" t="str">
        <f t="shared" si="2"/>
        <v>2</v>
      </c>
      <c r="E22" s="125">
        <v>221</v>
      </c>
      <c r="F22" s="141" t="s">
        <v>27</v>
      </c>
      <c r="G22" s="129">
        <v>100000</v>
      </c>
      <c r="H22" s="130"/>
      <c r="I22" s="129"/>
      <c r="J22" s="126"/>
      <c r="K22" s="126"/>
      <c r="L22" s="130"/>
      <c r="M22" s="129"/>
      <c r="N22" s="130"/>
      <c r="O22" s="129"/>
      <c r="P22" s="130"/>
      <c r="Q22" s="128">
        <f t="shared" si="0"/>
        <v>100000</v>
      </c>
      <c r="R22" s="68"/>
    </row>
    <row r="23" spans="1:18" s="1" customFormat="1" ht="14.45" customHeight="1" x14ac:dyDescent="0.25">
      <c r="A23" s="125">
        <v>19</v>
      </c>
      <c r="B23" s="124">
        <v>2</v>
      </c>
      <c r="C23" s="125" t="s">
        <v>226</v>
      </c>
      <c r="D23" s="125" t="str">
        <f t="shared" si="2"/>
        <v>2</v>
      </c>
      <c r="E23" s="125">
        <v>261</v>
      </c>
      <c r="F23" s="141" t="s">
        <v>43</v>
      </c>
      <c r="G23" s="129">
        <v>60000</v>
      </c>
      <c r="H23" s="130"/>
      <c r="I23" s="129"/>
      <c r="J23" s="126"/>
      <c r="K23" s="126"/>
      <c r="L23" s="130"/>
      <c r="M23" s="129"/>
      <c r="N23" s="130"/>
      <c r="O23" s="129"/>
      <c r="P23" s="130"/>
      <c r="Q23" s="128">
        <f t="shared" si="0"/>
        <v>60000</v>
      </c>
      <c r="R23" s="68"/>
    </row>
    <row r="24" spans="1:18" s="1" customFormat="1" ht="14.45" customHeight="1" x14ac:dyDescent="0.25">
      <c r="A24" s="125">
        <v>20</v>
      </c>
      <c r="B24" s="124">
        <v>2</v>
      </c>
      <c r="C24" s="125" t="s">
        <v>226</v>
      </c>
      <c r="D24" s="125" t="str">
        <f t="shared" si="2"/>
        <v>2</v>
      </c>
      <c r="E24" s="125">
        <v>261</v>
      </c>
      <c r="F24" s="141" t="s">
        <v>319</v>
      </c>
      <c r="G24" s="129">
        <v>200000</v>
      </c>
      <c r="H24" s="130"/>
      <c r="I24" s="129"/>
      <c r="J24" s="126"/>
      <c r="K24" s="126"/>
      <c r="L24" s="130"/>
      <c r="M24" s="129"/>
      <c r="N24" s="130"/>
      <c r="O24" s="129"/>
      <c r="P24" s="130"/>
      <c r="Q24" s="128">
        <f t="shared" si="0"/>
        <v>200000</v>
      </c>
      <c r="R24" s="68"/>
    </row>
    <row r="25" spans="1:18" s="1" customFormat="1" ht="14.45" customHeight="1" x14ac:dyDescent="0.25">
      <c r="A25" s="125">
        <v>21</v>
      </c>
      <c r="B25" s="124">
        <v>2</v>
      </c>
      <c r="C25" s="125" t="s">
        <v>226</v>
      </c>
      <c r="D25" s="125" t="str">
        <f t="shared" si="2"/>
        <v>2</v>
      </c>
      <c r="E25" s="125">
        <v>294</v>
      </c>
      <c r="F25" s="141" t="s">
        <v>52</v>
      </c>
      <c r="G25" s="129">
        <v>2000</v>
      </c>
      <c r="H25" s="130"/>
      <c r="I25" s="129"/>
      <c r="J25" s="126"/>
      <c r="K25" s="126"/>
      <c r="L25" s="130"/>
      <c r="M25" s="129"/>
      <c r="N25" s="130"/>
      <c r="O25" s="129"/>
      <c r="P25" s="130"/>
      <c r="Q25" s="128">
        <f t="shared" si="0"/>
        <v>2000</v>
      </c>
      <c r="R25" s="68"/>
    </row>
    <row r="26" spans="1:18" s="1" customFormat="1" ht="14.45" customHeight="1" x14ac:dyDescent="0.25">
      <c r="A26" s="125">
        <v>22</v>
      </c>
      <c r="B26" s="124">
        <v>2</v>
      </c>
      <c r="C26" s="125" t="s">
        <v>226</v>
      </c>
      <c r="D26" s="125" t="str">
        <f t="shared" si="2"/>
        <v>3</v>
      </c>
      <c r="E26" s="125">
        <v>315</v>
      </c>
      <c r="F26" s="141" t="s">
        <v>59</v>
      </c>
      <c r="G26" s="129">
        <v>12000</v>
      </c>
      <c r="H26" s="130"/>
      <c r="I26" s="129"/>
      <c r="J26" s="126"/>
      <c r="K26" s="126"/>
      <c r="L26" s="130"/>
      <c r="M26" s="129"/>
      <c r="N26" s="130"/>
      <c r="O26" s="129"/>
      <c r="P26" s="130"/>
      <c r="Q26" s="128">
        <f t="shared" si="0"/>
        <v>12000</v>
      </c>
      <c r="R26" s="68"/>
    </row>
    <row r="27" spans="1:18" s="1" customFormat="1" ht="14.45" customHeight="1" x14ac:dyDescent="0.25">
      <c r="A27" s="125">
        <v>23</v>
      </c>
      <c r="B27" s="124">
        <v>2</v>
      </c>
      <c r="C27" s="125" t="s">
        <v>226</v>
      </c>
      <c r="D27" s="125" t="str">
        <f t="shared" si="2"/>
        <v>3</v>
      </c>
      <c r="E27" s="125">
        <v>371</v>
      </c>
      <c r="F27" s="141" t="s">
        <v>90</v>
      </c>
      <c r="G27" s="129">
        <v>30000</v>
      </c>
      <c r="H27" s="130"/>
      <c r="I27" s="129"/>
      <c r="J27" s="126"/>
      <c r="K27" s="126"/>
      <c r="L27" s="130"/>
      <c r="M27" s="129"/>
      <c r="N27" s="130"/>
      <c r="O27" s="129"/>
      <c r="P27" s="130"/>
      <c r="Q27" s="128">
        <f t="shared" si="0"/>
        <v>30000</v>
      </c>
      <c r="R27" s="68"/>
    </row>
    <row r="28" spans="1:18" s="1" customFormat="1" ht="14.45" customHeight="1" x14ac:dyDescent="0.25">
      <c r="A28" s="125">
        <v>24</v>
      </c>
      <c r="B28" s="124">
        <v>2</v>
      </c>
      <c r="C28" s="125" t="s">
        <v>226</v>
      </c>
      <c r="D28" s="125" t="str">
        <f t="shared" si="2"/>
        <v>3</v>
      </c>
      <c r="E28" s="125">
        <v>372</v>
      </c>
      <c r="F28" s="141" t="s">
        <v>91</v>
      </c>
      <c r="G28" s="129">
        <v>24000</v>
      </c>
      <c r="H28" s="130"/>
      <c r="I28" s="129"/>
      <c r="J28" s="126"/>
      <c r="K28" s="126"/>
      <c r="L28" s="130"/>
      <c r="M28" s="129"/>
      <c r="N28" s="130"/>
      <c r="O28" s="129"/>
      <c r="P28" s="130"/>
      <c r="Q28" s="128">
        <f t="shared" si="0"/>
        <v>24000</v>
      </c>
      <c r="R28" s="68"/>
    </row>
    <row r="29" spans="1:18" s="1" customFormat="1" ht="14.45" customHeight="1" x14ac:dyDescent="0.25">
      <c r="A29" s="125">
        <v>25</v>
      </c>
      <c r="B29" s="124">
        <v>2</v>
      </c>
      <c r="C29" s="125" t="s">
        <v>226</v>
      </c>
      <c r="D29" s="125" t="str">
        <f t="shared" si="2"/>
        <v>3</v>
      </c>
      <c r="E29" s="125">
        <v>375</v>
      </c>
      <c r="F29" s="141" t="s">
        <v>93</v>
      </c>
      <c r="G29" s="129">
        <v>121400</v>
      </c>
      <c r="H29" s="130"/>
      <c r="I29" s="129"/>
      <c r="J29" s="126"/>
      <c r="K29" s="126"/>
      <c r="L29" s="130"/>
      <c r="M29" s="129"/>
      <c r="N29" s="130"/>
      <c r="O29" s="129"/>
      <c r="P29" s="130"/>
      <c r="Q29" s="128">
        <f t="shared" si="0"/>
        <v>121400</v>
      </c>
      <c r="R29" s="68"/>
    </row>
    <row r="30" spans="1:18" s="1" customFormat="1" ht="14.45" customHeight="1" x14ac:dyDescent="0.25">
      <c r="A30" s="125">
        <v>26</v>
      </c>
      <c r="B30" s="124">
        <v>2</v>
      </c>
      <c r="C30" s="125" t="s">
        <v>226</v>
      </c>
      <c r="D30" s="125" t="str">
        <f t="shared" si="2"/>
        <v>3</v>
      </c>
      <c r="E30" s="125">
        <v>376</v>
      </c>
      <c r="F30" s="141" t="s">
        <v>94</v>
      </c>
      <c r="G30" s="129">
        <v>20000</v>
      </c>
      <c r="H30" s="130"/>
      <c r="I30" s="129"/>
      <c r="J30" s="126"/>
      <c r="K30" s="126"/>
      <c r="L30" s="130"/>
      <c r="M30" s="129"/>
      <c r="N30" s="130"/>
      <c r="O30" s="129"/>
      <c r="P30" s="130"/>
      <c r="Q30" s="128">
        <f t="shared" si="0"/>
        <v>20000</v>
      </c>
      <c r="R30" s="68"/>
    </row>
    <row r="31" spans="1:18" s="1" customFormat="1" ht="14.45" customHeight="1" x14ac:dyDescent="0.25">
      <c r="A31" s="125">
        <v>27</v>
      </c>
      <c r="B31" s="124">
        <v>2</v>
      </c>
      <c r="C31" s="125" t="s">
        <v>226</v>
      </c>
      <c r="D31" s="125" t="str">
        <f t="shared" si="2"/>
        <v>3</v>
      </c>
      <c r="E31" s="125">
        <v>381</v>
      </c>
      <c r="F31" s="141" t="s">
        <v>97</v>
      </c>
      <c r="G31" s="129">
        <v>80000</v>
      </c>
      <c r="H31" s="130"/>
      <c r="I31" s="129"/>
      <c r="J31" s="126"/>
      <c r="K31" s="126"/>
      <c r="L31" s="130"/>
      <c r="M31" s="129"/>
      <c r="N31" s="130"/>
      <c r="O31" s="129"/>
      <c r="P31" s="130"/>
      <c r="Q31" s="128">
        <f t="shared" si="0"/>
        <v>80000</v>
      </c>
      <c r="R31" s="68"/>
    </row>
    <row r="32" spans="1:18" s="1" customFormat="1" ht="14.45" customHeight="1" x14ac:dyDescent="0.25">
      <c r="A32" s="125">
        <v>28</v>
      </c>
      <c r="B32" s="124">
        <v>2</v>
      </c>
      <c r="C32" s="125" t="s">
        <v>226</v>
      </c>
      <c r="D32" s="125" t="str">
        <f t="shared" si="2"/>
        <v>3</v>
      </c>
      <c r="E32" s="125">
        <v>382</v>
      </c>
      <c r="F32" s="141" t="s">
        <v>98</v>
      </c>
      <c r="G32" s="129">
        <v>80000</v>
      </c>
      <c r="H32" s="130"/>
      <c r="I32" s="129"/>
      <c r="J32" s="126"/>
      <c r="K32" s="126"/>
      <c r="L32" s="130"/>
      <c r="M32" s="129"/>
      <c r="N32" s="130"/>
      <c r="O32" s="129"/>
      <c r="P32" s="130"/>
      <c r="Q32" s="128">
        <f t="shared" si="0"/>
        <v>80000</v>
      </c>
      <c r="R32" s="68"/>
    </row>
    <row r="33" spans="1:18" s="1" customFormat="1" ht="14.45" customHeight="1" x14ac:dyDescent="0.25">
      <c r="A33" s="125">
        <v>29</v>
      </c>
      <c r="B33" s="124">
        <v>2</v>
      </c>
      <c r="C33" s="125" t="s">
        <v>226</v>
      </c>
      <c r="D33" s="125" t="str">
        <f t="shared" si="2"/>
        <v>3</v>
      </c>
      <c r="E33" s="125">
        <v>383</v>
      </c>
      <c r="F33" s="141" t="s">
        <v>99</v>
      </c>
      <c r="G33" s="129">
        <v>4000</v>
      </c>
      <c r="H33" s="130"/>
      <c r="I33" s="129"/>
      <c r="J33" s="126"/>
      <c r="K33" s="126"/>
      <c r="L33" s="130"/>
      <c r="M33" s="129"/>
      <c r="N33" s="130"/>
      <c r="O33" s="129"/>
      <c r="P33" s="130"/>
      <c r="Q33" s="128">
        <f t="shared" si="0"/>
        <v>4000</v>
      </c>
      <c r="R33" s="68"/>
    </row>
    <row r="34" spans="1:18" s="1" customFormat="1" ht="14.45" customHeight="1" x14ac:dyDescent="0.25">
      <c r="A34" s="125">
        <v>30</v>
      </c>
      <c r="B34" s="124">
        <v>2</v>
      </c>
      <c r="C34" s="125" t="s">
        <v>226</v>
      </c>
      <c r="D34" s="125" t="str">
        <f t="shared" si="2"/>
        <v>4</v>
      </c>
      <c r="E34" s="125">
        <v>442</v>
      </c>
      <c r="F34" s="141" t="s">
        <v>104</v>
      </c>
      <c r="G34" s="129">
        <v>120000</v>
      </c>
      <c r="H34" s="130"/>
      <c r="I34" s="129"/>
      <c r="J34" s="126"/>
      <c r="K34" s="126"/>
      <c r="L34" s="130"/>
      <c r="M34" s="129"/>
      <c r="N34" s="130"/>
      <c r="O34" s="129"/>
      <c r="P34" s="130"/>
      <c r="Q34" s="128">
        <f t="shared" si="0"/>
        <v>120000</v>
      </c>
      <c r="R34" s="68"/>
    </row>
    <row r="35" spans="1:18" s="1" customFormat="1" ht="14.45" customHeight="1" x14ac:dyDescent="0.25">
      <c r="A35" s="125">
        <v>31</v>
      </c>
      <c r="B35" s="124">
        <v>2</v>
      </c>
      <c r="C35" s="125" t="s">
        <v>226</v>
      </c>
      <c r="D35" s="125" t="str">
        <f t="shared" si="2"/>
        <v>4</v>
      </c>
      <c r="E35" s="125">
        <v>445</v>
      </c>
      <c r="F35" s="141" t="s">
        <v>105</v>
      </c>
      <c r="G35" s="129">
        <v>40000</v>
      </c>
      <c r="H35" s="130"/>
      <c r="I35" s="129"/>
      <c r="J35" s="126"/>
      <c r="K35" s="126"/>
      <c r="L35" s="130"/>
      <c r="M35" s="129"/>
      <c r="N35" s="130"/>
      <c r="O35" s="129"/>
      <c r="P35" s="130"/>
      <c r="Q35" s="128">
        <f t="shared" si="0"/>
        <v>40000</v>
      </c>
      <c r="R35" s="68"/>
    </row>
    <row r="36" spans="1:18" s="1" customFormat="1" ht="14.45" customHeight="1" x14ac:dyDescent="0.25">
      <c r="A36" s="125">
        <v>32</v>
      </c>
      <c r="B36" s="124">
        <v>2</v>
      </c>
      <c r="C36" s="125" t="s">
        <v>226</v>
      </c>
      <c r="D36" s="125" t="str">
        <f t="shared" si="2"/>
        <v>4</v>
      </c>
      <c r="E36" s="125">
        <v>447</v>
      </c>
      <c r="F36" s="141" t="s">
        <v>106</v>
      </c>
      <c r="G36" s="129">
        <v>2640000</v>
      </c>
      <c r="H36" s="130"/>
      <c r="I36" s="129"/>
      <c r="J36" s="126"/>
      <c r="K36" s="126"/>
      <c r="L36" s="130"/>
      <c r="M36" s="129"/>
      <c r="N36" s="130"/>
      <c r="O36" s="129"/>
      <c r="P36" s="130"/>
      <c r="Q36" s="128">
        <f t="shared" si="0"/>
        <v>2640000</v>
      </c>
      <c r="R36" s="68"/>
    </row>
    <row r="37" spans="1:18" s="1" customFormat="1" ht="14.45" customHeight="1" x14ac:dyDescent="0.25">
      <c r="A37" s="125">
        <v>33</v>
      </c>
      <c r="B37" s="124">
        <v>2</v>
      </c>
      <c r="C37" s="125" t="s">
        <v>226</v>
      </c>
      <c r="D37" s="125" t="str">
        <f t="shared" si="2"/>
        <v>4</v>
      </c>
      <c r="E37" s="125">
        <v>447</v>
      </c>
      <c r="F37" s="141" t="s">
        <v>106</v>
      </c>
      <c r="G37" s="129">
        <v>500000</v>
      </c>
      <c r="H37" s="130"/>
      <c r="I37" s="129"/>
      <c r="J37" s="126"/>
      <c r="K37" s="126"/>
      <c r="L37" s="130"/>
      <c r="M37" s="129"/>
      <c r="N37" s="130"/>
      <c r="O37" s="129"/>
      <c r="P37" s="130"/>
      <c r="Q37" s="128">
        <f t="shared" si="0"/>
        <v>500000</v>
      </c>
      <c r="R37" s="68"/>
    </row>
    <row r="38" spans="1:18" s="1" customFormat="1" ht="14.45" customHeight="1" x14ac:dyDescent="0.25">
      <c r="A38" s="125">
        <v>34</v>
      </c>
      <c r="B38" s="124">
        <v>2</v>
      </c>
      <c r="C38" s="125" t="s">
        <v>226</v>
      </c>
      <c r="D38" s="125" t="str">
        <f t="shared" si="2"/>
        <v>4</v>
      </c>
      <c r="E38" s="125">
        <v>448</v>
      </c>
      <c r="F38" s="141" t="s">
        <v>107</v>
      </c>
      <c r="G38" s="129">
        <v>150000</v>
      </c>
      <c r="H38" s="130"/>
      <c r="I38" s="129"/>
      <c r="J38" s="126"/>
      <c r="K38" s="126"/>
      <c r="L38" s="130"/>
      <c r="M38" s="129"/>
      <c r="N38" s="130"/>
      <c r="O38" s="129"/>
      <c r="P38" s="130"/>
      <c r="Q38" s="128">
        <f t="shared" si="0"/>
        <v>150000</v>
      </c>
      <c r="R38" s="68"/>
    </row>
    <row r="39" spans="1:18" s="1" customFormat="1" ht="14.45" customHeight="1" x14ac:dyDescent="0.25">
      <c r="A39" s="125">
        <v>35</v>
      </c>
      <c r="B39" s="124">
        <v>2</v>
      </c>
      <c r="C39" s="125" t="s">
        <v>226</v>
      </c>
      <c r="D39" s="125" t="str">
        <f t="shared" si="2"/>
        <v>5</v>
      </c>
      <c r="E39" s="125">
        <v>511</v>
      </c>
      <c r="F39" s="141" t="s">
        <v>109</v>
      </c>
      <c r="G39" s="129">
        <v>20000</v>
      </c>
      <c r="H39" s="130"/>
      <c r="I39" s="129"/>
      <c r="J39" s="126"/>
      <c r="K39" s="126"/>
      <c r="L39" s="130"/>
      <c r="M39" s="129"/>
      <c r="N39" s="130"/>
      <c r="O39" s="129"/>
      <c r="P39" s="130"/>
      <c r="Q39" s="128">
        <f t="shared" si="0"/>
        <v>20000</v>
      </c>
      <c r="R39" s="68"/>
    </row>
    <row r="40" spans="1:18" s="1" customFormat="1" ht="14.45" customHeight="1" x14ac:dyDescent="0.25">
      <c r="A40" s="125">
        <v>36</v>
      </c>
      <c r="B40" s="124">
        <v>2</v>
      </c>
      <c r="C40" s="125" t="s">
        <v>226</v>
      </c>
      <c r="D40" s="125" t="str">
        <f t="shared" si="2"/>
        <v>5</v>
      </c>
      <c r="E40" s="125">
        <v>515</v>
      </c>
      <c r="F40" s="141" t="s">
        <v>111</v>
      </c>
      <c r="G40" s="129">
        <v>20000</v>
      </c>
      <c r="H40" s="130"/>
      <c r="I40" s="129"/>
      <c r="J40" s="126"/>
      <c r="K40" s="126"/>
      <c r="L40" s="130"/>
      <c r="M40" s="129"/>
      <c r="N40" s="130"/>
      <c r="O40" s="129"/>
      <c r="P40" s="130"/>
      <c r="Q40" s="128">
        <f t="shared" si="0"/>
        <v>20000</v>
      </c>
      <c r="R40" s="68"/>
    </row>
    <row r="41" spans="1:18" s="1" customFormat="1" ht="14.45" customHeight="1" x14ac:dyDescent="0.25">
      <c r="A41" s="125">
        <v>37</v>
      </c>
      <c r="B41" s="124">
        <v>3</v>
      </c>
      <c r="C41" s="125" t="s">
        <v>208</v>
      </c>
      <c r="D41" s="125">
        <v>1</v>
      </c>
      <c r="E41" s="125">
        <v>113</v>
      </c>
      <c r="F41" s="141" t="s">
        <v>11</v>
      </c>
      <c r="G41" s="129">
        <v>467860.00320000004</v>
      </c>
      <c r="H41" s="146"/>
      <c r="I41" s="147"/>
      <c r="J41" s="148"/>
      <c r="K41" s="148"/>
      <c r="L41" s="146"/>
      <c r="M41" s="147"/>
      <c r="N41" s="146"/>
      <c r="O41" s="147"/>
      <c r="P41" s="146"/>
      <c r="Q41" s="128">
        <f t="shared" si="0"/>
        <v>467860.00320000004</v>
      </c>
      <c r="R41" s="68"/>
    </row>
    <row r="42" spans="1:18" s="1" customFormat="1" ht="14.45" customHeight="1" x14ac:dyDescent="0.25">
      <c r="A42" s="125">
        <v>38</v>
      </c>
      <c r="B42" s="124">
        <v>3</v>
      </c>
      <c r="C42" s="125" t="s">
        <v>208</v>
      </c>
      <c r="D42" s="125">
        <v>1</v>
      </c>
      <c r="E42" s="125">
        <v>132</v>
      </c>
      <c r="F42" s="141"/>
      <c r="G42" s="129">
        <v>70499.607056673005</v>
      </c>
      <c r="H42" s="146"/>
      <c r="I42" s="147"/>
      <c r="J42" s="148"/>
      <c r="K42" s="148"/>
      <c r="L42" s="146"/>
      <c r="M42" s="147"/>
      <c r="N42" s="146"/>
      <c r="O42" s="147"/>
      <c r="P42" s="146"/>
      <c r="Q42" s="128">
        <f t="shared" si="0"/>
        <v>70499.607056673005</v>
      </c>
      <c r="R42" s="68"/>
    </row>
    <row r="43" spans="1:18" s="1" customFormat="1" ht="14.45" customHeight="1" x14ac:dyDescent="0.25">
      <c r="A43" s="125">
        <v>39</v>
      </c>
      <c r="B43" s="124">
        <v>3</v>
      </c>
      <c r="C43" s="125" t="s">
        <v>208</v>
      </c>
      <c r="D43" s="125" t="str">
        <f t="shared" ref="D43:D51" si="3">MID(E43,1,1)</f>
        <v>2</v>
      </c>
      <c r="E43" s="125">
        <v>211</v>
      </c>
      <c r="F43" s="141" t="s">
        <v>19</v>
      </c>
      <c r="G43" s="129">
        <v>8000</v>
      </c>
      <c r="H43" s="146"/>
      <c r="I43" s="147"/>
      <c r="J43" s="148"/>
      <c r="K43" s="148"/>
      <c r="L43" s="146"/>
      <c r="M43" s="147"/>
      <c r="N43" s="146"/>
      <c r="O43" s="147"/>
      <c r="P43" s="146"/>
      <c r="Q43" s="128">
        <f t="shared" si="0"/>
        <v>8000</v>
      </c>
      <c r="R43" s="68"/>
    </row>
    <row r="44" spans="1:18" s="1" customFormat="1" ht="14.45" customHeight="1" x14ac:dyDescent="0.25">
      <c r="A44" s="125">
        <v>40</v>
      </c>
      <c r="B44" s="124">
        <v>3</v>
      </c>
      <c r="C44" s="125" t="s">
        <v>208</v>
      </c>
      <c r="D44" s="125" t="str">
        <f t="shared" si="3"/>
        <v>2</v>
      </c>
      <c r="E44" s="125">
        <v>212</v>
      </c>
      <c r="F44" s="141" t="s">
        <v>20</v>
      </c>
      <c r="G44" s="129">
        <v>15000</v>
      </c>
      <c r="H44" s="146"/>
      <c r="I44" s="147"/>
      <c r="J44" s="148"/>
      <c r="K44" s="148"/>
      <c r="L44" s="146"/>
      <c r="M44" s="147"/>
      <c r="N44" s="146"/>
      <c r="O44" s="147"/>
      <c r="P44" s="146"/>
      <c r="Q44" s="128">
        <f t="shared" si="0"/>
        <v>15000</v>
      </c>
      <c r="R44" s="68"/>
    </row>
    <row r="45" spans="1:18" s="1" customFormat="1" ht="14.45" customHeight="1" x14ac:dyDescent="0.25">
      <c r="A45" s="125">
        <v>41</v>
      </c>
      <c r="B45" s="124">
        <v>3</v>
      </c>
      <c r="C45" s="125" t="s">
        <v>208</v>
      </c>
      <c r="D45" s="125" t="str">
        <f t="shared" si="3"/>
        <v>2</v>
      </c>
      <c r="E45" s="125">
        <v>214</v>
      </c>
      <c r="F45" s="141" t="s">
        <v>22</v>
      </c>
      <c r="G45" s="129">
        <v>1500</v>
      </c>
      <c r="H45" s="146"/>
      <c r="I45" s="147"/>
      <c r="J45" s="148"/>
      <c r="K45" s="148"/>
      <c r="L45" s="146"/>
      <c r="M45" s="147"/>
      <c r="N45" s="146"/>
      <c r="O45" s="147"/>
      <c r="P45" s="146"/>
      <c r="Q45" s="128">
        <f t="shared" si="0"/>
        <v>1500</v>
      </c>
      <c r="R45" s="68"/>
    </row>
    <row r="46" spans="1:18" s="1" customFormat="1" ht="14.45" customHeight="1" x14ac:dyDescent="0.25">
      <c r="A46" s="125">
        <v>42</v>
      </c>
      <c r="B46" s="124">
        <v>3</v>
      </c>
      <c r="C46" s="125" t="s">
        <v>208</v>
      </c>
      <c r="D46" s="125" t="str">
        <f t="shared" si="3"/>
        <v>2</v>
      </c>
      <c r="E46" s="125">
        <v>261</v>
      </c>
      <c r="F46" s="141" t="s">
        <v>43</v>
      </c>
      <c r="G46" s="129">
        <v>12000</v>
      </c>
      <c r="H46" s="146"/>
      <c r="I46" s="147"/>
      <c r="J46" s="148"/>
      <c r="K46" s="148"/>
      <c r="L46" s="146"/>
      <c r="M46" s="147"/>
      <c r="N46" s="146"/>
      <c r="O46" s="147"/>
      <c r="P46" s="146"/>
      <c r="Q46" s="128">
        <f t="shared" si="0"/>
        <v>12000</v>
      </c>
      <c r="R46" s="68"/>
    </row>
    <row r="47" spans="1:18" s="1" customFormat="1" ht="14.45" customHeight="1" x14ac:dyDescent="0.25">
      <c r="A47" s="125">
        <v>43</v>
      </c>
      <c r="B47" s="124">
        <v>3</v>
      </c>
      <c r="C47" s="125" t="s">
        <v>208</v>
      </c>
      <c r="D47" s="125" t="str">
        <f t="shared" si="3"/>
        <v>3</v>
      </c>
      <c r="E47" s="125">
        <v>318</v>
      </c>
      <c r="F47" s="141" t="s">
        <v>62</v>
      </c>
      <c r="G47" s="129">
        <v>4800</v>
      </c>
      <c r="H47" s="146"/>
      <c r="I47" s="147"/>
      <c r="J47" s="148"/>
      <c r="K47" s="148"/>
      <c r="L47" s="146"/>
      <c r="M47" s="147"/>
      <c r="N47" s="146"/>
      <c r="O47" s="147"/>
      <c r="P47" s="146"/>
      <c r="Q47" s="128">
        <f t="shared" si="0"/>
        <v>4800</v>
      </c>
      <c r="R47" s="68"/>
    </row>
    <row r="48" spans="1:18" s="1" customFormat="1" ht="14.45" customHeight="1" x14ac:dyDescent="0.25">
      <c r="A48" s="125">
        <v>44</v>
      </c>
      <c r="B48" s="124">
        <v>3</v>
      </c>
      <c r="C48" s="125" t="s">
        <v>208</v>
      </c>
      <c r="D48" s="125" t="str">
        <f t="shared" si="3"/>
        <v>3</v>
      </c>
      <c r="E48" s="125">
        <v>353</v>
      </c>
      <c r="F48" s="141" t="s">
        <v>78</v>
      </c>
      <c r="G48" s="129">
        <v>3000</v>
      </c>
      <c r="H48" s="146"/>
      <c r="I48" s="147"/>
      <c r="J48" s="148"/>
      <c r="K48" s="148"/>
      <c r="L48" s="146"/>
      <c r="M48" s="147"/>
      <c r="N48" s="146"/>
      <c r="O48" s="147"/>
      <c r="P48" s="146"/>
      <c r="Q48" s="128">
        <f t="shared" si="0"/>
        <v>3000</v>
      </c>
      <c r="R48" s="68" t="s">
        <v>312</v>
      </c>
    </row>
    <row r="49" spans="1:18" s="1" customFormat="1" ht="14.45" customHeight="1" x14ac:dyDescent="0.25">
      <c r="A49" s="125">
        <v>45</v>
      </c>
      <c r="B49" s="124">
        <v>3</v>
      </c>
      <c r="C49" s="125" t="s">
        <v>208</v>
      </c>
      <c r="D49" s="125" t="str">
        <f t="shared" si="3"/>
        <v>3</v>
      </c>
      <c r="E49" s="125">
        <v>375</v>
      </c>
      <c r="F49" s="141" t="s">
        <v>93</v>
      </c>
      <c r="G49" s="129">
        <v>12000</v>
      </c>
      <c r="H49" s="146"/>
      <c r="I49" s="147"/>
      <c r="J49" s="148"/>
      <c r="K49" s="148"/>
      <c r="L49" s="146"/>
      <c r="M49" s="147"/>
      <c r="N49" s="146"/>
      <c r="O49" s="147"/>
      <c r="P49" s="146"/>
      <c r="Q49" s="128">
        <f t="shared" si="0"/>
        <v>12000</v>
      </c>
      <c r="R49" s="68"/>
    </row>
    <row r="50" spans="1:18" s="1" customFormat="1" ht="14.45" customHeight="1" x14ac:dyDescent="0.25">
      <c r="A50" s="125">
        <v>46</v>
      </c>
      <c r="B50" s="124">
        <v>3</v>
      </c>
      <c r="C50" s="125" t="s">
        <v>208</v>
      </c>
      <c r="D50" s="125" t="str">
        <f t="shared" si="3"/>
        <v>3</v>
      </c>
      <c r="E50" s="125">
        <v>383</v>
      </c>
      <c r="F50" s="141" t="s">
        <v>99</v>
      </c>
      <c r="G50" s="129">
        <v>4500</v>
      </c>
      <c r="H50" s="146"/>
      <c r="I50" s="147"/>
      <c r="J50" s="148"/>
      <c r="K50" s="148"/>
      <c r="L50" s="146"/>
      <c r="M50" s="147"/>
      <c r="N50" s="146"/>
      <c r="O50" s="147"/>
      <c r="P50" s="146"/>
      <c r="Q50" s="128">
        <f t="shared" si="0"/>
        <v>4500</v>
      </c>
      <c r="R50" s="68"/>
    </row>
    <row r="51" spans="1:18" s="1" customFormat="1" ht="14.45" customHeight="1" x14ac:dyDescent="0.25">
      <c r="A51" s="125">
        <v>47</v>
      </c>
      <c r="B51" s="124">
        <v>3</v>
      </c>
      <c r="C51" s="125" t="s">
        <v>208</v>
      </c>
      <c r="D51" s="125" t="str">
        <f t="shared" si="3"/>
        <v>5</v>
      </c>
      <c r="E51" s="125">
        <v>515</v>
      </c>
      <c r="F51" s="141" t="s">
        <v>111</v>
      </c>
      <c r="G51" s="129">
        <v>10000</v>
      </c>
      <c r="H51" s="146"/>
      <c r="I51" s="147"/>
      <c r="J51" s="148"/>
      <c r="K51" s="148"/>
      <c r="L51" s="146"/>
      <c r="M51" s="147"/>
      <c r="N51" s="146"/>
      <c r="O51" s="147"/>
      <c r="P51" s="146"/>
      <c r="Q51" s="128">
        <f t="shared" si="0"/>
        <v>10000</v>
      </c>
      <c r="R51" s="68"/>
    </row>
    <row r="52" spans="1:18" s="1" customFormat="1" ht="14.45" customHeight="1" x14ac:dyDescent="0.25">
      <c r="A52" s="125">
        <v>48</v>
      </c>
      <c r="B52" s="124">
        <v>4</v>
      </c>
      <c r="C52" s="125" t="s">
        <v>220</v>
      </c>
      <c r="D52" s="125">
        <v>1</v>
      </c>
      <c r="E52" s="125">
        <v>113</v>
      </c>
      <c r="F52" s="141" t="s">
        <v>11</v>
      </c>
      <c r="G52" s="129">
        <v>415288.00079999998</v>
      </c>
      <c r="H52" s="146"/>
      <c r="I52" s="147"/>
      <c r="J52" s="148"/>
      <c r="K52" s="148"/>
      <c r="L52" s="146"/>
      <c r="M52" s="147"/>
      <c r="N52" s="146"/>
      <c r="O52" s="147"/>
      <c r="P52" s="146"/>
      <c r="Q52" s="128">
        <f t="shared" si="0"/>
        <v>415288.00079999998</v>
      </c>
      <c r="R52" s="68"/>
    </row>
    <row r="53" spans="1:18" s="1" customFormat="1" ht="14.45" customHeight="1" x14ac:dyDescent="0.25">
      <c r="A53" s="125">
        <v>49</v>
      </c>
      <c r="B53" s="124">
        <v>4</v>
      </c>
      <c r="C53" s="125" t="s">
        <v>220</v>
      </c>
      <c r="D53" s="125">
        <v>1</v>
      </c>
      <c r="E53" s="125">
        <v>122</v>
      </c>
      <c r="F53" s="141"/>
      <c r="G53" s="129">
        <v>178849.902</v>
      </c>
      <c r="H53" s="146"/>
      <c r="I53" s="147"/>
      <c r="J53" s="148"/>
      <c r="K53" s="148"/>
      <c r="L53" s="146"/>
      <c r="M53" s="147"/>
      <c r="N53" s="146"/>
      <c r="O53" s="147"/>
      <c r="P53" s="146"/>
      <c r="Q53" s="128">
        <f t="shared" si="0"/>
        <v>178849.902</v>
      </c>
      <c r="R53" s="68"/>
    </row>
    <row r="54" spans="1:18" s="1" customFormat="1" ht="14.45" customHeight="1" x14ac:dyDescent="0.25">
      <c r="A54" s="125">
        <v>50</v>
      </c>
      <c r="B54" s="124">
        <v>4</v>
      </c>
      <c r="C54" s="125" t="s">
        <v>220</v>
      </c>
      <c r="D54" s="125">
        <v>1</v>
      </c>
      <c r="E54" s="125">
        <v>132</v>
      </c>
      <c r="F54" s="141"/>
      <c r="G54" s="129">
        <v>62577.781112944911</v>
      </c>
      <c r="H54" s="146"/>
      <c r="I54" s="147"/>
      <c r="J54" s="148"/>
      <c r="K54" s="148"/>
      <c r="L54" s="146"/>
      <c r="M54" s="147"/>
      <c r="N54" s="146"/>
      <c r="O54" s="147"/>
      <c r="P54" s="146"/>
      <c r="Q54" s="128">
        <f t="shared" si="0"/>
        <v>62577.781112944911</v>
      </c>
      <c r="R54" s="68"/>
    </row>
    <row r="55" spans="1:18" s="1" customFormat="1" ht="14.45" customHeight="1" x14ac:dyDescent="0.25">
      <c r="A55" s="125">
        <v>51</v>
      </c>
      <c r="B55" s="124">
        <v>4</v>
      </c>
      <c r="C55" s="125" t="s">
        <v>220</v>
      </c>
      <c r="D55" s="125">
        <v>1</v>
      </c>
      <c r="E55" s="125">
        <v>132</v>
      </c>
      <c r="F55" s="141"/>
      <c r="G55" s="129">
        <v>26950.044301466962</v>
      </c>
      <c r="H55" s="146"/>
      <c r="I55" s="147"/>
      <c r="J55" s="148"/>
      <c r="K55" s="148"/>
      <c r="L55" s="146"/>
      <c r="M55" s="147"/>
      <c r="N55" s="146"/>
      <c r="O55" s="147"/>
      <c r="P55" s="146"/>
      <c r="Q55" s="128">
        <f t="shared" si="0"/>
        <v>26950.044301466962</v>
      </c>
      <c r="R55" s="68"/>
    </row>
    <row r="56" spans="1:18" s="1" customFormat="1" ht="14.45" customHeight="1" x14ac:dyDescent="0.25">
      <c r="A56" s="125">
        <v>52</v>
      </c>
      <c r="B56" s="124">
        <v>4</v>
      </c>
      <c r="C56" s="125" t="s">
        <v>220</v>
      </c>
      <c r="D56" s="125" t="str">
        <f t="shared" ref="D56:D71" si="4">MID(E56,1,1)</f>
        <v>1</v>
      </c>
      <c r="E56" s="125">
        <v>152</v>
      </c>
      <c r="F56" s="141" t="s">
        <v>8</v>
      </c>
      <c r="G56" s="129">
        <v>1467398</v>
      </c>
      <c r="H56" s="146"/>
      <c r="I56" s="147">
        <v>0</v>
      </c>
      <c r="J56" s="148">
        <v>0</v>
      </c>
      <c r="K56" s="148">
        <v>0</v>
      </c>
      <c r="L56" s="146">
        <v>0</v>
      </c>
      <c r="M56" s="147">
        <v>0</v>
      </c>
      <c r="N56" s="146">
        <v>0</v>
      </c>
      <c r="O56" s="147">
        <v>0</v>
      </c>
      <c r="P56" s="146">
        <v>0</v>
      </c>
      <c r="Q56" s="128">
        <f t="shared" si="0"/>
        <v>1467398</v>
      </c>
      <c r="R56" s="68"/>
    </row>
    <row r="57" spans="1:18" s="1" customFormat="1" ht="14.45" customHeight="1" x14ac:dyDescent="0.25">
      <c r="A57" s="125">
        <v>53</v>
      </c>
      <c r="B57" s="124">
        <v>4</v>
      </c>
      <c r="C57" s="125" t="s">
        <v>220</v>
      </c>
      <c r="D57" s="125" t="str">
        <f t="shared" si="4"/>
        <v>2</v>
      </c>
      <c r="E57" s="125">
        <v>211</v>
      </c>
      <c r="F57" s="141" t="s">
        <v>19</v>
      </c>
      <c r="G57" s="129">
        <v>12000</v>
      </c>
      <c r="H57" s="146"/>
      <c r="I57" s="147">
        <v>0</v>
      </c>
      <c r="J57" s="148">
        <v>0</v>
      </c>
      <c r="K57" s="148">
        <v>0</v>
      </c>
      <c r="L57" s="146">
        <v>0</v>
      </c>
      <c r="M57" s="147">
        <v>0</v>
      </c>
      <c r="N57" s="146">
        <v>0</v>
      </c>
      <c r="O57" s="147">
        <v>0</v>
      </c>
      <c r="P57" s="146">
        <v>0</v>
      </c>
      <c r="Q57" s="128">
        <f t="shared" si="0"/>
        <v>12000</v>
      </c>
      <c r="R57" s="68"/>
    </row>
    <row r="58" spans="1:18" s="1" customFormat="1" ht="14.45" customHeight="1" x14ac:dyDescent="0.25">
      <c r="A58" s="125">
        <v>54</v>
      </c>
      <c r="B58" s="124">
        <v>4</v>
      </c>
      <c r="C58" s="125" t="s">
        <v>220</v>
      </c>
      <c r="D58" s="125" t="str">
        <f t="shared" si="4"/>
        <v>2</v>
      </c>
      <c r="E58" s="125">
        <v>212</v>
      </c>
      <c r="F58" s="141" t="s">
        <v>20</v>
      </c>
      <c r="G58" s="129">
        <v>12000</v>
      </c>
      <c r="H58" s="146"/>
      <c r="I58" s="147">
        <v>0</v>
      </c>
      <c r="J58" s="148">
        <v>0</v>
      </c>
      <c r="K58" s="148">
        <v>0</v>
      </c>
      <c r="L58" s="146">
        <v>0</v>
      </c>
      <c r="M58" s="147">
        <v>0</v>
      </c>
      <c r="N58" s="146">
        <v>0</v>
      </c>
      <c r="O58" s="147">
        <v>0</v>
      </c>
      <c r="P58" s="146">
        <v>0</v>
      </c>
      <c r="Q58" s="128">
        <f t="shared" si="0"/>
        <v>12000</v>
      </c>
      <c r="R58" s="68"/>
    </row>
    <row r="59" spans="1:18" s="1" customFormat="1" ht="14.45" customHeight="1" x14ac:dyDescent="0.25">
      <c r="A59" s="125">
        <v>55</v>
      </c>
      <c r="B59" s="124">
        <v>4</v>
      </c>
      <c r="C59" s="125" t="s">
        <v>220</v>
      </c>
      <c r="D59" s="125" t="str">
        <f t="shared" si="4"/>
        <v>2</v>
      </c>
      <c r="E59" s="125">
        <v>214</v>
      </c>
      <c r="F59" s="141" t="s">
        <v>22</v>
      </c>
      <c r="G59" s="129">
        <v>1500</v>
      </c>
      <c r="H59" s="146"/>
      <c r="I59" s="147">
        <v>0</v>
      </c>
      <c r="J59" s="148">
        <v>0</v>
      </c>
      <c r="K59" s="148">
        <v>0</v>
      </c>
      <c r="L59" s="146">
        <v>0</v>
      </c>
      <c r="M59" s="147">
        <v>0</v>
      </c>
      <c r="N59" s="146">
        <v>0</v>
      </c>
      <c r="O59" s="147">
        <v>0</v>
      </c>
      <c r="P59" s="146">
        <v>0</v>
      </c>
      <c r="Q59" s="128">
        <f t="shared" si="0"/>
        <v>1500</v>
      </c>
      <c r="R59" s="68"/>
    </row>
    <row r="60" spans="1:18" s="1" customFormat="1" ht="14.45" customHeight="1" x14ac:dyDescent="0.25">
      <c r="A60" s="125">
        <v>56</v>
      </c>
      <c r="B60" s="124">
        <v>4</v>
      </c>
      <c r="C60" s="125" t="s">
        <v>220</v>
      </c>
      <c r="D60" s="125" t="str">
        <f t="shared" si="4"/>
        <v>2</v>
      </c>
      <c r="E60" s="125">
        <v>215</v>
      </c>
      <c r="F60" s="141" t="s">
        <v>23</v>
      </c>
      <c r="G60" s="129">
        <v>5000</v>
      </c>
      <c r="H60" s="146"/>
      <c r="I60" s="147">
        <v>0</v>
      </c>
      <c r="J60" s="148">
        <v>0</v>
      </c>
      <c r="K60" s="148">
        <v>0</v>
      </c>
      <c r="L60" s="146">
        <v>0</v>
      </c>
      <c r="M60" s="147">
        <v>0</v>
      </c>
      <c r="N60" s="146">
        <v>0</v>
      </c>
      <c r="O60" s="147">
        <v>0</v>
      </c>
      <c r="P60" s="146">
        <v>0</v>
      </c>
      <c r="Q60" s="128">
        <f t="shared" si="0"/>
        <v>5000</v>
      </c>
      <c r="R60" s="68"/>
    </row>
    <row r="61" spans="1:18" s="1" customFormat="1" ht="14.45" customHeight="1" x14ac:dyDescent="0.25">
      <c r="A61" s="125">
        <v>57</v>
      </c>
      <c r="B61" s="124">
        <v>4</v>
      </c>
      <c r="C61" s="125" t="s">
        <v>220</v>
      </c>
      <c r="D61" s="125" t="str">
        <f t="shared" si="4"/>
        <v>2</v>
      </c>
      <c r="E61" s="125">
        <v>221</v>
      </c>
      <c r="F61" s="141" t="s">
        <v>27</v>
      </c>
      <c r="G61" s="129">
        <v>30000</v>
      </c>
      <c r="H61" s="146"/>
      <c r="I61" s="147">
        <v>0</v>
      </c>
      <c r="J61" s="148">
        <v>0</v>
      </c>
      <c r="K61" s="148">
        <v>0</v>
      </c>
      <c r="L61" s="146">
        <v>0</v>
      </c>
      <c r="M61" s="147">
        <v>0</v>
      </c>
      <c r="N61" s="146">
        <v>0</v>
      </c>
      <c r="O61" s="147">
        <v>0</v>
      </c>
      <c r="P61" s="146">
        <v>0</v>
      </c>
      <c r="Q61" s="128">
        <f t="shared" si="0"/>
        <v>30000</v>
      </c>
      <c r="R61" s="68"/>
    </row>
    <row r="62" spans="1:18" s="1" customFormat="1" ht="14.45" customHeight="1" x14ac:dyDescent="0.25">
      <c r="A62" s="125">
        <v>58</v>
      </c>
      <c r="B62" s="124">
        <v>4</v>
      </c>
      <c r="C62" s="125" t="s">
        <v>220</v>
      </c>
      <c r="D62" s="125" t="str">
        <f t="shared" si="4"/>
        <v>2</v>
      </c>
      <c r="E62" s="125">
        <v>261</v>
      </c>
      <c r="F62" s="141" t="s">
        <v>43</v>
      </c>
      <c r="G62" s="129">
        <v>60000</v>
      </c>
      <c r="H62" s="146"/>
      <c r="I62" s="147">
        <v>0</v>
      </c>
      <c r="J62" s="148">
        <v>0</v>
      </c>
      <c r="K62" s="148">
        <v>0</v>
      </c>
      <c r="L62" s="146">
        <v>0</v>
      </c>
      <c r="M62" s="147">
        <v>0</v>
      </c>
      <c r="N62" s="146">
        <v>0</v>
      </c>
      <c r="O62" s="147">
        <v>0</v>
      </c>
      <c r="P62" s="146">
        <v>0</v>
      </c>
      <c r="Q62" s="128">
        <f t="shared" si="0"/>
        <v>60000</v>
      </c>
      <c r="R62" s="68"/>
    </row>
    <row r="63" spans="1:18" s="1" customFormat="1" ht="14.45" customHeight="1" x14ac:dyDescent="0.25">
      <c r="A63" s="125">
        <v>59</v>
      </c>
      <c r="B63" s="124">
        <v>4</v>
      </c>
      <c r="C63" s="125" t="s">
        <v>220</v>
      </c>
      <c r="D63" s="125" t="str">
        <f t="shared" si="4"/>
        <v>2</v>
      </c>
      <c r="E63" s="125">
        <v>296</v>
      </c>
      <c r="F63" s="141" t="s">
        <v>53</v>
      </c>
      <c r="G63" s="129">
        <v>20000</v>
      </c>
      <c r="H63" s="146"/>
      <c r="I63" s="147">
        <v>0</v>
      </c>
      <c r="J63" s="148">
        <v>0</v>
      </c>
      <c r="K63" s="148">
        <v>0</v>
      </c>
      <c r="L63" s="146">
        <v>0</v>
      </c>
      <c r="M63" s="147">
        <v>0</v>
      </c>
      <c r="N63" s="146">
        <v>0</v>
      </c>
      <c r="O63" s="147">
        <v>0</v>
      </c>
      <c r="P63" s="146">
        <v>0</v>
      </c>
      <c r="Q63" s="128">
        <f t="shared" si="0"/>
        <v>20000</v>
      </c>
      <c r="R63" s="68"/>
    </row>
    <row r="64" spans="1:18" s="1" customFormat="1" ht="14.45" customHeight="1" x14ac:dyDescent="0.25">
      <c r="A64" s="125">
        <v>60</v>
      </c>
      <c r="B64" s="124">
        <v>4</v>
      </c>
      <c r="C64" s="125" t="s">
        <v>220</v>
      </c>
      <c r="D64" s="125" t="str">
        <f t="shared" si="4"/>
        <v>3</v>
      </c>
      <c r="E64" s="125">
        <v>315</v>
      </c>
      <c r="F64" s="141" t="s">
        <v>59</v>
      </c>
      <c r="G64" s="129">
        <v>18000</v>
      </c>
      <c r="H64" s="146"/>
      <c r="I64" s="147">
        <v>0</v>
      </c>
      <c r="J64" s="148">
        <v>0</v>
      </c>
      <c r="K64" s="148">
        <v>0</v>
      </c>
      <c r="L64" s="146">
        <v>0</v>
      </c>
      <c r="M64" s="147">
        <v>0</v>
      </c>
      <c r="N64" s="146">
        <v>0</v>
      </c>
      <c r="O64" s="147">
        <v>0</v>
      </c>
      <c r="P64" s="146">
        <v>0</v>
      </c>
      <c r="Q64" s="128">
        <f t="shared" si="0"/>
        <v>18000</v>
      </c>
      <c r="R64" s="68"/>
    </row>
    <row r="65" spans="1:18" s="1" customFormat="1" ht="14.45" customHeight="1" x14ac:dyDescent="0.25">
      <c r="A65" s="125">
        <v>61</v>
      </c>
      <c r="B65" s="124">
        <v>4</v>
      </c>
      <c r="C65" s="125" t="s">
        <v>220</v>
      </c>
      <c r="D65" s="125" t="str">
        <f t="shared" si="4"/>
        <v>3</v>
      </c>
      <c r="E65" s="125">
        <v>318</v>
      </c>
      <c r="F65" s="141" t="s">
        <v>62</v>
      </c>
      <c r="G65" s="129">
        <v>4800</v>
      </c>
      <c r="H65" s="146"/>
      <c r="I65" s="147">
        <v>0</v>
      </c>
      <c r="J65" s="148">
        <v>0</v>
      </c>
      <c r="K65" s="148">
        <v>0</v>
      </c>
      <c r="L65" s="146">
        <v>0</v>
      </c>
      <c r="M65" s="147">
        <v>0</v>
      </c>
      <c r="N65" s="146">
        <v>0</v>
      </c>
      <c r="O65" s="147">
        <v>0</v>
      </c>
      <c r="P65" s="146">
        <v>0</v>
      </c>
      <c r="Q65" s="128">
        <f t="shared" si="0"/>
        <v>4800</v>
      </c>
      <c r="R65" s="68"/>
    </row>
    <row r="66" spans="1:18" s="1" customFormat="1" ht="14.45" customHeight="1" x14ac:dyDescent="0.25">
      <c r="A66" s="125">
        <v>62</v>
      </c>
      <c r="B66" s="124">
        <v>4</v>
      </c>
      <c r="C66" s="125" t="s">
        <v>220</v>
      </c>
      <c r="D66" s="125" t="str">
        <f t="shared" si="4"/>
        <v>3</v>
      </c>
      <c r="E66" s="125">
        <v>331</v>
      </c>
      <c r="F66" s="141" t="s">
        <v>67</v>
      </c>
      <c r="G66" s="129">
        <v>360000</v>
      </c>
      <c r="H66" s="146"/>
      <c r="I66" s="147">
        <v>0</v>
      </c>
      <c r="J66" s="148">
        <v>0</v>
      </c>
      <c r="K66" s="148">
        <v>0</v>
      </c>
      <c r="L66" s="146">
        <v>0</v>
      </c>
      <c r="M66" s="147">
        <v>0</v>
      </c>
      <c r="N66" s="146">
        <v>0</v>
      </c>
      <c r="O66" s="147">
        <v>0</v>
      </c>
      <c r="P66" s="146">
        <v>0</v>
      </c>
      <c r="Q66" s="128">
        <f t="shared" si="0"/>
        <v>360000</v>
      </c>
      <c r="R66" s="68"/>
    </row>
    <row r="67" spans="1:18" s="1" customFormat="1" ht="14.45" customHeight="1" x14ac:dyDescent="0.25">
      <c r="A67" s="125">
        <v>63</v>
      </c>
      <c r="B67" s="124">
        <v>4</v>
      </c>
      <c r="C67" s="125" t="s">
        <v>220</v>
      </c>
      <c r="D67" s="125" t="str">
        <f t="shared" si="4"/>
        <v>3</v>
      </c>
      <c r="E67" s="125">
        <v>353</v>
      </c>
      <c r="F67" s="141" t="s">
        <v>78</v>
      </c>
      <c r="G67" s="129">
        <v>6000</v>
      </c>
      <c r="H67" s="146"/>
      <c r="I67" s="147">
        <v>0</v>
      </c>
      <c r="J67" s="148">
        <v>0</v>
      </c>
      <c r="K67" s="148">
        <v>0</v>
      </c>
      <c r="L67" s="146">
        <v>0</v>
      </c>
      <c r="M67" s="147">
        <v>0</v>
      </c>
      <c r="N67" s="146">
        <v>0</v>
      </c>
      <c r="O67" s="147">
        <v>0</v>
      </c>
      <c r="P67" s="146">
        <v>0</v>
      </c>
      <c r="Q67" s="128">
        <f t="shared" si="0"/>
        <v>6000</v>
      </c>
      <c r="R67" s="68"/>
    </row>
    <row r="68" spans="1:18" s="1" customFormat="1" ht="14.45" customHeight="1" x14ac:dyDescent="0.25">
      <c r="A68" s="125">
        <v>64</v>
      </c>
      <c r="B68" s="124">
        <v>4</v>
      </c>
      <c r="C68" s="125" t="s">
        <v>220</v>
      </c>
      <c r="D68" s="125" t="str">
        <f t="shared" si="4"/>
        <v>3</v>
      </c>
      <c r="E68" s="125">
        <v>355</v>
      </c>
      <c r="F68" s="141" t="s">
        <v>79</v>
      </c>
      <c r="G68" s="129">
        <v>10000</v>
      </c>
      <c r="H68" s="146"/>
      <c r="I68" s="147">
        <v>0</v>
      </c>
      <c r="J68" s="148">
        <v>0</v>
      </c>
      <c r="K68" s="148">
        <v>0</v>
      </c>
      <c r="L68" s="146">
        <v>0</v>
      </c>
      <c r="M68" s="147">
        <v>0</v>
      </c>
      <c r="N68" s="146">
        <v>0</v>
      </c>
      <c r="O68" s="147">
        <v>0</v>
      </c>
      <c r="P68" s="146">
        <v>0</v>
      </c>
      <c r="Q68" s="128">
        <f t="shared" si="0"/>
        <v>10000</v>
      </c>
      <c r="R68" s="68"/>
    </row>
    <row r="69" spans="1:18" s="1" customFormat="1" ht="14.45" customHeight="1" x14ac:dyDescent="0.25">
      <c r="A69" s="125">
        <v>65</v>
      </c>
      <c r="B69" s="124">
        <v>4</v>
      </c>
      <c r="C69" s="125" t="s">
        <v>220</v>
      </c>
      <c r="D69" s="125" t="str">
        <f t="shared" si="4"/>
        <v>3</v>
      </c>
      <c r="E69" s="125">
        <v>371</v>
      </c>
      <c r="F69" s="141" t="s">
        <v>90</v>
      </c>
      <c r="G69" s="129">
        <v>15000</v>
      </c>
      <c r="H69" s="146"/>
      <c r="I69" s="147">
        <v>0</v>
      </c>
      <c r="J69" s="148">
        <v>0</v>
      </c>
      <c r="K69" s="148">
        <v>0</v>
      </c>
      <c r="L69" s="146">
        <v>0</v>
      </c>
      <c r="M69" s="147">
        <v>0</v>
      </c>
      <c r="N69" s="146">
        <v>0</v>
      </c>
      <c r="O69" s="147">
        <v>0</v>
      </c>
      <c r="P69" s="146">
        <v>0</v>
      </c>
      <c r="Q69" s="128">
        <f t="shared" si="0"/>
        <v>15000</v>
      </c>
      <c r="R69" s="68"/>
    </row>
    <row r="70" spans="1:18" s="1" customFormat="1" ht="14.45" customHeight="1" x14ac:dyDescent="0.25">
      <c r="A70" s="125">
        <v>66</v>
      </c>
      <c r="B70" s="124">
        <v>4</v>
      </c>
      <c r="C70" s="125" t="s">
        <v>220</v>
      </c>
      <c r="D70" s="125" t="str">
        <f t="shared" si="4"/>
        <v>3</v>
      </c>
      <c r="E70" s="125">
        <v>375</v>
      </c>
      <c r="F70" s="141" t="s">
        <v>93</v>
      </c>
      <c r="G70" s="129">
        <v>30000</v>
      </c>
      <c r="H70" s="146"/>
      <c r="I70" s="147">
        <v>0</v>
      </c>
      <c r="J70" s="148">
        <v>0</v>
      </c>
      <c r="K70" s="148">
        <v>0</v>
      </c>
      <c r="L70" s="146">
        <v>0</v>
      </c>
      <c r="M70" s="147">
        <v>0</v>
      </c>
      <c r="N70" s="146">
        <v>0</v>
      </c>
      <c r="O70" s="147">
        <v>0</v>
      </c>
      <c r="P70" s="146">
        <v>0</v>
      </c>
      <c r="Q70" s="128">
        <f t="shared" ref="Q70:Q133" si="5">SUM(G70:P70)</f>
        <v>30000</v>
      </c>
      <c r="R70" s="68"/>
    </row>
    <row r="71" spans="1:18" s="1" customFormat="1" ht="14.45" customHeight="1" x14ac:dyDescent="0.25">
      <c r="A71" s="125">
        <v>67</v>
      </c>
      <c r="B71" s="124">
        <v>4</v>
      </c>
      <c r="C71" s="125" t="s">
        <v>220</v>
      </c>
      <c r="D71" s="125" t="str">
        <f t="shared" si="4"/>
        <v>3</v>
      </c>
      <c r="E71" s="125">
        <v>376</v>
      </c>
      <c r="F71" s="141" t="s">
        <v>94</v>
      </c>
      <c r="G71" s="129">
        <v>1000</v>
      </c>
      <c r="H71" s="146"/>
      <c r="I71" s="147">
        <v>0</v>
      </c>
      <c r="J71" s="148">
        <v>0</v>
      </c>
      <c r="K71" s="148">
        <v>0</v>
      </c>
      <c r="L71" s="146">
        <v>0</v>
      </c>
      <c r="M71" s="147">
        <v>0</v>
      </c>
      <c r="N71" s="146">
        <v>0</v>
      </c>
      <c r="O71" s="147">
        <v>0</v>
      </c>
      <c r="P71" s="146">
        <v>0</v>
      </c>
      <c r="Q71" s="128">
        <f t="shared" si="5"/>
        <v>1000</v>
      </c>
      <c r="R71" s="68"/>
    </row>
    <row r="72" spans="1:18" s="1" customFormat="1" ht="14.45" customHeight="1" x14ac:dyDescent="0.25">
      <c r="A72" s="125">
        <v>68</v>
      </c>
      <c r="B72" s="124">
        <v>5</v>
      </c>
      <c r="C72" s="125" t="s">
        <v>309</v>
      </c>
      <c r="D72" s="125">
        <v>1</v>
      </c>
      <c r="E72" s="125">
        <v>113</v>
      </c>
      <c r="F72" s="141" t="s">
        <v>11</v>
      </c>
      <c r="G72" s="129">
        <v>105924.024</v>
      </c>
      <c r="H72" s="146"/>
      <c r="I72" s="147"/>
      <c r="J72" s="148"/>
      <c r="K72" s="148"/>
      <c r="L72" s="146"/>
      <c r="M72" s="147"/>
      <c r="N72" s="146"/>
      <c r="O72" s="147"/>
      <c r="P72" s="146"/>
      <c r="Q72" s="128">
        <f t="shared" si="5"/>
        <v>105924.024</v>
      </c>
      <c r="R72" s="68"/>
    </row>
    <row r="73" spans="1:18" s="1" customFormat="1" ht="14.45" customHeight="1" x14ac:dyDescent="0.25">
      <c r="A73" s="125">
        <v>69</v>
      </c>
      <c r="B73" s="124">
        <v>5</v>
      </c>
      <c r="C73" s="125" t="s">
        <v>309</v>
      </c>
      <c r="D73" s="125">
        <v>1</v>
      </c>
      <c r="E73" s="125">
        <v>132</v>
      </c>
      <c r="F73" s="141"/>
      <c r="G73" s="129">
        <v>15961.189284798433</v>
      </c>
      <c r="H73" s="146"/>
      <c r="I73" s="147"/>
      <c r="J73" s="148"/>
      <c r="K73" s="148"/>
      <c r="L73" s="146"/>
      <c r="M73" s="147"/>
      <c r="N73" s="146"/>
      <c r="O73" s="147"/>
      <c r="P73" s="146"/>
      <c r="Q73" s="128">
        <f t="shared" si="5"/>
        <v>15961.189284798433</v>
      </c>
      <c r="R73" s="68"/>
    </row>
    <row r="74" spans="1:18" s="1" customFormat="1" ht="14.45" customHeight="1" x14ac:dyDescent="0.25">
      <c r="A74" s="125">
        <v>70</v>
      </c>
      <c r="B74" s="124">
        <v>5</v>
      </c>
      <c r="C74" s="125" t="s">
        <v>223</v>
      </c>
      <c r="D74" s="125" t="str">
        <f t="shared" ref="D74:D89" si="6">MID(E74,1,1)</f>
        <v>2</v>
      </c>
      <c r="E74" s="125">
        <v>211</v>
      </c>
      <c r="F74" s="141" t="s">
        <v>19</v>
      </c>
      <c r="G74" s="129">
        <v>6500</v>
      </c>
      <c r="H74" s="146"/>
      <c r="I74" s="147">
        <v>0</v>
      </c>
      <c r="J74" s="148">
        <v>0</v>
      </c>
      <c r="K74" s="148">
        <v>0</v>
      </c>
      <c r="L74" s="146">
        <v>0</v>
      </c>
      <c r="M74" s="147">
        <v>0</v>
      </c>
      <c r="N74" s="146">
        <v>0</v>
      </c>
      <c r="O74" s="147">
        <v>0</v>
      </c>
      <c r="P74" s="146">
        <v>0</v>
      </c>
      <c r="Q74" s="128">
        <f t="shared" si="5"/>
        <v>6500</v>
      </c>
      <c r="R74" s="68"/>
    </row>
    <row r="75" spans="1:18" s="1" customFormat="1" ht="14.45" customHeight="1" x14ac:dyDescent="0.25">
      <c r="A75" s="125">
        <v>71</v>
      </c>
      <c r="B75" s="124">
        <v>5</v>
      </c>
      <c r="C75" s="125" t="s">
        <v>223</v>
      </c>
      <c r="D75" s="125" t="str">
        <f t="shared" si="6"/>
        <v>2</v>
      </c>
      <c r="E75" s="125">
        <v>212</v>
      </c>
      <c r="F75" s="141" t="s">
        <v>20</v>
      </c>
      <c r="G75" s="129">
        <v>6000</v>
      </c>
      <c r="H75" s="146"/>
      <c r="I75" s="147">
        <v>0</v>
      </c>
      <c r="J75" s="148">
        <v>0</v>
      </c>
      <c r="K75" s="148">
        <v>0</v>
      </c>
      <c r="L75" s="146">
        <v>0</v>
      </c>
      <c r="M75" s="147">
        <v>0</v>
      </c>
      <c r="N75" s="146">
        <v>0</v>
      </c>
      <c r="O75" s="147">
        <v>0</v>
      </c>
      <c r="P75" s="146">
        <v>0</v>
      </c>
      <c r="Q75" s="128">
        <f t="shared" si="5"/>
        <v>6000</v>
      </c>
      <c r="R75" s="68"/>
    </row>
    <row r="76" spans="1:18" s="1" customFormat="1" ht="14.45" customHeight="1" x14ac:dyDescent="0.25">
      <c r="A76" s="125">
        <v>72</v>
      </c>
      <c r="B76" s="124">
        <v>5</v>
      </c>
      <c r="C76" s="125" t="s">
        <v>223</v>
      </c>
      <c r="D76" s="125" t="str">
        <f t="shared" si="6"/>
        <v>2</v>
      </c>
      <c r="E76" s="125">
        <v>215</v>
      </c>
      <c r="F76" s="141" t="s">
        <v>23</v>
      </c>
      <c r="G76" s="129">
        <v>2000</v>
      </c>
      <c r="H76" s="146"/>
      <c r="I76" s="147">
        <v>0</v>
      </c>
      <c r="J76" s="148">
        <v>0</v>
      </c>
      <c r="K76" s="148">
        <v>0</v>
      </c>
      <c r="L76" s="146">
        <v>0</v>
      </c>
      <c r="M76" s="147">
        <v>0</v>
      </c>
      <c r="N76" s="146">
        <v>0</v>
      </c>
      <c r="O76" s="147">
        <v>0</v>
      </c>
      <c r="P76" s="146">
        <v>0</v>
      </c>
      <c r="Q76" s="128">
        <f t="shared" si="5"/>
        <v>2000</v>
      </c>
      <c r="R76" s="68"/>
    </row>
    <row r="77" spans="1:18" s="1" customFormat="1" ht="14.45" customHeight="1" x14ac:dyDescent="0.25">
      <c r="A77" s="125">
        <v>73</v>
      </c>
      <c r="B77" s="124">
        <v>5</v>
      </c>
      <c r="C77" s="125" t="s">
        <v>223</v>
      </c>
      <c r="D77" s="125" t="str">
        <f t="shared" si="6"/>
        <v>2</v>
      </c>
      <c r="E77" s="125">
        <v>217</v>
      </c>
      <c r="F77" s="141" t="s">
        <v>25</v>
      </c>
      <c r="G77" s="129">
        <v>3000</v>
      </c>
      <c r="H77" s="146"/>
      <c r="I77" s="147">
        <v>0</v>
      </c>
      <c r="J77" s="148">
        <v>0</v>
      </c>
      <c r="K77" s="148">
        <v>0</v>
      </c>
      <c r="L77" s="146">
        <v>0</v>
      </c>
      <c r="M77" s="147">
        <v>0</v>
      </c>
      <c r="N77" s="146">
        <v>0</v>
      </c>
      <c r="O77" s="147">
        <v>0</v>
      </c>
      <c r="P77" s="146">
        <v>0</v>
      </c>
      <c r="Q77" s="128">
        <f t="shared" si="5"/>
        <v>3000</v>
      </c>
      <c r="R77" s="68"/>
    </row>
    <row r="78" spans="1:18" s="1" customFormat="1" ht="14.45" customHeight="1" x14ac:dyDescent="0.25">
      <c r="A78" s="125">
        <v>74</v>
      </c>
      <c r="B78" s="124">
        <v>5</v>
      </c>
      <c r="C78" s="125" t="s">
        <v>223</v>
      </c>
      <c r="D78" s="125" t="str">
        <f t="shared" si="6"/>
        <v>2</v>
      </c>
      <c r="E78" s="125">
        <v>221</v>
      </c>
      <c r="F78" s="141" t="s">
        <v>27</v>
      </c>
      <c r="G78" s="129">
        <v>1000</v>
      </c>
      <c r="H78" s="146"/>
      <c r="I78" s="147">
        <v>0</v>
      </c>
      <c r="J78" s="148">
        <v>0</v>
      </c>
      <c r="K78" s="148">
        <v>0</v>
      </c>
      <c r="L78" s="146">
        <v>0</v>
      </c>
      <c r="M78" s="147">
        <v>0</v>
      </c>
      <c r="N78" s="146">
        <v>0</v>
      </c>
      <c r="O78" s="147">
        <v>0</v>
      </c>
      <c r="P78" s="146">
        <v>0</v>
      </c>
      <c r="Q78" s="128">
        <f t="shared" si="5"/>
        <v>1000</v>
      </c>
      <c r="R78" s="68"/>
    </row>
    <row r="79" spans="1:18" s="1" customFormat="1" ht="14.45" customHeight="1" x14ac:dyDescent="0.25">
      <c r="A79" s="125">
        <v>75</v>
      </c>
      <c r="B79" s="124">
        <v>5</v>
      </c>
      <c r="C79" s="125" t="s">
        <v>223</v>
      </c>
      <c r="D79" s="125" t="str">
        <f t="shared" si="6"/>
        <v>2</v>
      </c>
      <c r="E79" s="125">
        <v>223</v>
      </c>
      <c r="F79" s="141" t="s">
        <v>29</v>
      </c>
      <c r="G79" s="129">
        <v>1000</v>
      </c>
      <c r="H79" s="146"/>
      <c r="I79" s="147">
        <v>0</v>
      </c>
      <c r="J79" s="148">
        <v>0</v>
      </c>
      <c r="K79" s="148">
        <v>0</v>
      </c>
      <c r="L79" s="146">
        <v>0</v>
      </c>
      <c r="M79" s="147">
        <v>0</v>
      </c>
      <c r="N79" s="146">
        <v>0</v>
      </c>
      <c r="O79" s="147">
        <v>0</v>
      </c>
      <c r="P79" s="146">
        <v>0</v>
      </c>
      <c r="Q79" s="128">
        <f t="shared" si="5"/>
        <v>1000</v>
      </c>
      <c r="R79" s="68"/>
    </row>
    <row r="80" spans="1:18" s="1" customFormat="1" ht="14.45" customHeight="1" x14ac:dyDescent="0.25">
      <c r="A80" s="125">
        <v>76</v>
      </c>
      <c r="B80" s="124">
        <v>5</v>
      </c>
      <c r="C80" s="125" t="s">
        <v>223</v>
      </c>
      <c r="D80" s="125" t="str">
        <f t="shared" si="6"/>
        <v>2</v>
      </c>
      <c r="E80" s="125">
        <v>244</v>
      </c>
      <c r="F80" s="141" t="s">
        <v>34</v>
      </c>
      <c r="G80" s="129">
        <v>1000</v>
      </c>
      <c r="H80" s="146"/>
      <c r="I80" s="147">
        <v>0</v>
      </c>
      <c r="J80" s="148">
        <v>0</v>
      </c>
      <c r="K80" s="148">
        <v>0</v>
      </c>
      <c r="L80" s="146">
        <v>0</v>
      </c>
      <c r="M80" s="147">
        <v>0</v>
      </c>
      <c r="N80" s="146">
        <v>0</v>
      </c>
      <c r="O80" s="147">
        <v>0</v>
      </c>
      <c r="P80" s="146">
        <v>0</v>
      </c>
      <c r="Q80" s="128">
        <f t="shared" si="5"/>
        <v>1000</v>
      </c>
      <c r="R80" s="68"/>
    </row>
    <row r="81" spans="1:18" s="1" customFormat="1" ht="14.45" customHeight="1" x14ac:dyDescent="0.25">
      <c r="A81" s="125">
        <v>77</v>
      </c>
      <c r="B81" s="124">
        <v>5</v>
      </c>
      <c r="C81" s="125" t="s">
        <v>223</v>
      </c>
      <c r="D81" s="125" t="str">
        <f t="shared" si="6"/>
        <v>2</v>
      </c>
      <c r="E81" s="125">
        <v>261</v>
      </c>
      <c r="F81" s="141" t="s">
        <v>43</v>
      </c>
      <c r="G81" s="129">
        <v>20000</v>
      </c>
      <c r="H81" s="146"/>
      <c r="I81" s="147">
        <v>0</v>
      </c>
      <c r="J81" s="148">
        <v>0</v>
      </c>
      <c r="K81" s="148">
        <v>0</v>
      </c>
      <c r="L81" s="146">
        <v>0</v>
      </c>
      <c r="M81" s="147">
        <v>0</v>
      </c>
      <c r="N81" s="146">
        <v>0</v>
      </c>
      <c r="O81" s="147">
        <v>0</v>
      </c>
      <c r="P81" s="146">
        <v>0</v>
      </c>
      <c r="Q81" s="128">
        <f t="shared" si="5"/>
        <v>20000</v>
      </c>
      <c r="R81" s="68"/>
    </row>
    <row r="82" spans="1:18" s="1" customFormat="1" ht="14.45" customHeight="1" x14ac:dyDescent="0.25">
      <c r="A82" s="125">
        <v>78</v>
      </c>
      <c r="B82" s="124">
        <v>5</v>
      </c>
      <c r="C82" s="125" t="s">
        <v>223</v>
      </c>
      <c r="D82" s="125" t="str">
        <f t="shared" si="6"/>
        <v>2</v>
      </c>
      <c r="E82" s="125">
        <v>274</v>
      </c>
      <c r="F82" s="141" t="s">
        <v>47</v>
      </c>
      <c r="G82" s="129">
        <v>1000</v>
      </c>
      <c r="H82" s="146"/>
      <c r="I82" s="147">
        <v>0</v>
      </c>
      <c r="J82" s="148">
        <v>0</v>
      </c>
      <c r="K82" s="148">
        <v>0</v>
      </c>
      <c r="L82" s="146">
        <v>0</v>
      </c>
      <c r="M82" s="147">
        <v>0</v>
      </c>
      <c r="N82" s="146">
        <v>0</v>
      </c>
      <c r="O82" s="147">
        <v>0</v>
      </c>
      <c r="P82" s="146">
        <v>0</v>
      </c>
      <c r="Q82" s="128">
        <f t="shared" si="5"/>
        <v>1000</v>
      </c>
      <c r="R82" s="68"/>
    </row>
    <row r="83" spans="1:18" s="1" customFormat="1" ht="14.45" customHeight="1" x14ac:dyDescent="0.25">
      <c r="A83" s="125">
        <v>79</v>
      </c>
      <c r="B83" s="124">
        <v>5</v>
      </c>
      <c r="C83" s="125" t="s">
        <v>223</v>
      </c>
      <c r="D83" s="125" t="str">
        <f t="shared" si="6"/>
        <v>3</v>
      </c>
      <c r="E83" s="125">
        <v>334</v>
      </c>
      <c r="F83" s="141" t="s">
        <v>69</v>
      </c>
      <c r="G83" s="129">
        <v>10000</v>
      </c>
      <c r="H83" s="146"/>
      <c r="I83" s="147">
        <v>0</v>
      </c>
      <c r="J83" s="148">
        <v>0</v>
      </c>
      <c r="K83" s="148">
        <v>0</v>
      </c>
      <c r="L83" s="146">
        <v>0</v>
      </c>
      <c r="M83" s="147">
        <v>0</v>
      </c>
      <c r="N83" s="146">
        <v>0</v>
      </c>
      <c r="O83" s="147">
        <v>0</v>
      </c>
      <c r="P83" s="146">
        <v>0</v>
      </c>
      <c r="Q83" s="128">
        <f t="shared" si="5"/>
        <v>10000</v>
      </c>
      <c r="R83" s="68"/>
    </row>
    <row r="84" spans="1:18" s="1" customFormat="1" ht="14.45" customHeight="1" x14ac:dyDescent="0.25">
      <c r="A84" s="125">
        <v>80</v>
      </c>
      <c r="B84" s="124">
        <v>5</v>
      </c>
      <c r="C84" s="125" t="s">
        <v>223</v>
      </c>
      <c r="D84" s="125" t="str">
        <f t="shared" si="6"/>
        <v>3</v>
      </c>
      <c r="E84" s="125">
        <v>372</v>
      </c>
      <c r="F84" s="141" t="s">
        <v>91</v>
      </c>
      <c r="G84" s="129">
        <v>4000</v>
      </c>
      <c r="H84" s="146"/>
      <c r="I84" s="147">
        <v>0</v>
      </c>
      <c r="J84" s="148">
        <v>0</v>
      </c>
      <c r="K84" s="148">
        <v>0</v>
      </c>
      <c r="L84" s="146">
        <v>0</v>
      </c>
      <c r="M84" s="147">
        <v>0</v>
      </c>
      <c r="N84" s="146">
        <v>0</v>
      </c>
      <c r="O84" s="147">
        <v>0</v>
      </c>
      <c r="P84" s="146">
        <v>0</v>
      </c>
      <c r="Q84" s="128">
        <f t="shared" si="5"/>
        <v>4000</v>
      </c>
      <c r="R84" s="68"/>
    </row>
    <row r="85" spans="1:18" s="1" customFormat="1" ht="14.45" customHeight="1" x14ac:dyDescent="0.25">
      <c r="A85" s="125">
        <v>81</v>
      </c>
      <c r="B85" s="124">
        <v>5</v>
      </c>
      <c r="C85" s="125" t="s">
        <v>223</v>
      </c>
      <c r="D85" s="125" t="str">
        <f t="shared" si="6"/>
        <v>3</v>
      </c>
      <c r="E85" s="125">
        <v>375</v>
      </c>
      <c r="F85" s="141" t="s">
        <v>93</v>
      </c>
      <c r="G85" s="129">
        <v>4000</v>
      </c>
      <c r="H85" s="146"/>
      <c r="I85" s="147">
        <v>0</v>
      </c>
      <c r="J85" s="148">
        <v>0</v>
      </c>
      <c r="K85" s="148">
        <v>0</v>
      </c>
      <c r="L85" s="146">
        <v>0</v>
      </c>
      <c r="M85" s="147">
        <v>0</v>
      </c>
      <c r="N85" s="146">
        <v>0</v>
      </c>
      <c r="O85" s="147">
        <v>0</v>
      </c>
      <c r="P85" s="146">
        <v>0</v>
      </c>
      <c r="Q85" s="128">
        <f t="shared" si="5"/>
        <v>4000</v>
      </c>
      <c r="R85" s="68"/>
    </row>
    <row r="86" spans="1:18" s="1" customFormat="1" ht="14.45" customHeight="1" x14ac:dyDescent="0.25">
      <c r="A86" s="125">
        <v>82</v>
      </c>
      <c r="B86" s="124">
        <v>5</v>
      </c>
      <c r="C86" s="125" t="s">
        <v>223</v>
      </c>
      <c r="D86" s="125" t="str">
        <f t="shared" si="6"/>
        <v>3</v>
      </c>
      <c r="E86" s="125">
        <v>382</v>
      </c>
      <c r="F86" s="141" t="s">
        <v>98</v>
      </c>
      <c r="G86" s="129">
        <v>10000</v>
      </c>
      <c r="H86" s="146"/>
      <c r="I86" s="147">
        <v>0</v>
      </c>
      <c r="J86" s="148">
        <v>0</v>
      </c>
      <c r="K86" s="148">
        <v>0</v>
      </c>
      <c r="L86" s="146">
        <v>0</v>
      </c>
      <c r="M86" s="147">
        <v>0</v>
      </c>
      <c r="N86" s="146">
        <v>0</v>
      </c>
      <c r="O86" s="147">
        <v>0</v>
      </c>
      <c r="P86" s="146">
        <v>0</v>
      </c>
      <c r="Q86" s="128">
        <f t="shared" si="5"/>
        <v>10000</v>
      </c>
      <c r="R86" s="68"/>
    </row>
    <row r="87" spans="1:18" s="1" customFormat="1" ht="14.45" customHeight="1" x14ac:dyDescent="0.25">
      <c r="A87" s="125">
        <v>83</v>
      </c>
      <c r="B87" s="124">
        <v>5</v>
      </c>
      <c r="C87" s="125" t="s">
        <v>223</v>
      </c>
      <c r="D87" s="125" t="str">
        <f t="shared" si="6"/>
        <v>3</v>
      </c>
      <c r="E87" s="125">
        <v>383</v>
      </c>
      <c r="F87" s="141" t="s">
        <v>99</v>
      </c>
      <c r="G87" s="129">
        <v>2000</v>
      </c>
      <c r="H87" s="146"/>
      <c r="I87" s="147">
        <v>0</v>
      </c>
      <c r="J87" s="148">
        <v>0</v>
      </c>
      <c r="K87" s="148">
        <v>0</v>
      </c>
      <c r="L87" s="146">
        <v>0</v>
      </c>
      <c r="M87" s="147">
        <v>0</v>
      </c>
      <c r="N87" s="146">
        <v>0</v>
      </c>
      <c r="O87" s="147">
        <v>0</v>
      </c>
      <c r="P87" s="146">
        <v>0</v>
      </c>
      <c r="Q87" s="128">
        <f t="shared" si="5"/>
        <v>2000</v>
      </c>
      <c r="R87" s="68"/>
    </row>
    <row r="88" spans="1:18" s="1" customFormat="1" ht="14.45" customHeight="1" x14ac:dyDescent="0.25">
      <c r="A88" s="125">
        <v>84</v>
      </c>
      <c r="B88" s="124">
        <v>5</v>
      </c>
      <c r="C88" s="125" t="s">
        <v>223</v>
      </c>
      <c r="D88" s="125" t="str">
        <f t="shared" si="6"/>
        <v>5</v>
      </c>
      <c r="E88" s="125">
        <v>511</v>
      </c>
      <c r="F88" s="141" t="s">
        <v>109</v>
      </c>
      <c r="G88" s="129">
        <v>11204</v>
      </c>
      <c r="H88" s="146"/>
      <c r="I88" s="147">
        <v>0</v>
      </c>
      <c r="J88" s="148">
        <v>0</v>
      </c>
      <c r="K88" s="148">
        <v>0</v>
      </c>
      <c r="L88" s="146">
        <v>0</v>
      </c>
      <c r="M88" s="147">
        <v>0</v>
      </c>
      <c r="N88" s="146">
        <v>0</v>
      </c>
      <c r="O88" s="147">
        <v>0</v>
      </c>
      <c r="P88" s="146">
        <v>0</v>
      </c>
      <c r="Q88" s="128">
        <f t="shared" si="5"/>
        <v>11204</v>
      </c>
      <c r="R88" s="68"/>
    </row>
    <row r="89" spans="1:18" s="1" customFormat="1" ht="14.45" customHeight="1" x14ac:dyDescent="0.25">
      <c r="A89" s="125">
        <v>85</v>
      </c>
      <c r="B89" s="124">
        <v>5</v>
      </c>
      <c r="C89" s="125" t="s">
        <v>223</v>
      </c>
      <c r="D89" s="125" t="str">
        <f t="shared" si="6"/>
        <v>5</v>
      </c>
      <c r="E89" s="125">
        <v>591</v>
      </c>
      <c r="F89" s="141" t="s">
        <v>122</v>
      </c>
      <c r="G89" s="129">
        <v>5000</v>
      </c>
      <c r="H89" s="146"/>
      <c r="I89" s="147">
        <v>0</v>
      </c>
      <c r="J89" s="148">
        <v>0</v>
      </c>
      <c r="K89" s="148">
        <v>0</v>
      </c>
      <c r="L89" s="146">
        <v>0</v>
      </c>
      <c r="M89" s="147">
        <v>0</v>
      </c>
      <c r="N89" s="146">
        <v>0</v>
      </c>
      <c r="O89" s="147">
        <v>0</v>
      </c>
      <c r="P89" s="146">
        <v>0</v>
      </c>
      <c r="Q89" s="128">
        <f t="shared" si="5"/>
        <v>5000</v>
      </c>
      <c r="R89" s="68"/>
    </row>
    <row r="90" spans="1:18" s="1" customFormat="1" ht="14.45" customHeight="1" x14ac:dyDescent="0.25">
      <c r="A90" s="125">
        <v>445</v>
      </c>
      <c r="B90" s="124">
        <v>6</v>
      </c>
      <c r="C90" s="125" t="s">
        <v>218</v>
      </c>
      <c r="D90" s="125">
        <v>1</v>
      </c>
      <c r="E90" s="125">
        <v>113</v>
      </c>
      <c r="F90" s="141" t="s">
        <v>11</v>
      </c>
      <c r="G90" s="129">
        <v>506591.00640000007</v>
      </c>
      <c r="H90" s="146"/>
      <c r="I90" s="147"/>
      <c r="J90" s="148"/>
      <c r="K90" s="148"/>
      <c r="L90" s="146"/>
      <c r="M90" s="147"/>
      <c r="N90" s="146"/>
      <c r="O90" s="147"/>
      <c r="P90" s="146"/>
      <c r="Q90" s="128">
        <f t="shared" si="5"/>
        <v>506591.00640000007</v>
      </c>
      <c r="R90" s="68"/>
    </row>
    <row r="91" spans="1:18" s="1" customFormat="1" ht="14.45" customHeight="1" x14ac:dyDescent="0.25">
      <c r="A91" s="125">
        <v>446</v>
      </c>
      <c r="B91" s="124">
        <v>6</v>
      </c>
      <c r="C91" s="125" t="s">
        <v>218</v>
      </c>
      <c r="D91" s="125">
        <v>1</v>
      </c>
      <c r="E91" s="125">
        <v>132</v>
      </c>
      <c r="F91" s="142" t="s">
        <v>13</v>
      </c>
      <c r="G91" s="129">
        <v>76335.798412708857</v>
      </c>
      <c r="H91" s="146"/>
      <c r="I91" s="147"/>
      <c r="J91" s="148"/>
      <c r="K91" s="148"/>
      <c r="L91" s="146"/>
      <c r="M91" s="147"/>
      <c r="N91" s="146"/>
      <c r="O91" s="147"/>
      <c r="P91" s="146"/>
      <c r="Q91" s="128">
        <f t="shared" si="5"/>
        <v>76335.798412708857</v>
      </c>
      <c r="R91" s="68"/>
    </row>
    <row r="92" spans="1:18" s="1" customFormat="1" ht="14.45" customHeight="1" x14ac:dyDescent="0.25">
      <c r="A92" s="125">
        <v>449</v>
      </c>
      <c r="B92" s="124">
        <v>6</v>
      </c>
      <c r="C92" s="125" t="s">
        <v>218</v>
      </c>
      <c r="D92" s="125" t="str">
        <f t="shared" ref="D92:D103" si="7">MID(E92,1,1)</f>
        <v>2</v>
      </c>
      <c r="E92" s="125">
        <v>211</v>
      </c>
      <c r="F92" s="141" t="s">
        <v>19</v>
      </c>
      <c r="G92" s="129">
        <v>15000</v>
      </c>
      <c r="H92" s="146"/>
      <c r="I92" s="147">
        <v>0</v>
      </c>
      <c r="J92" s="148">
        <v>0</v>
      </c>
      <c r="K92" s="148">
        <v>0</v>
      </c>
      <c r="L92" s="146">
        <v>0</v>
      </c>
      <c r="M92" s="147">
        <v>0</v>
      </c>
      <c r="N92" s="146">
        <v>0</v>
      </c>
      <c r="O92" s="147">
        <v>0</v>
      </c>
      <c r="P92" s="146">
        <v>0</v>
      </c>
      <c r="Q92" s="128">
        <f t="shared" si="5"/>
        <v>15000</v>
      </c>
      <c r="R92" s="68"/>
    </row>
    <row r="93" spans="1:18" s="1" customFormat="1" ht="14.45" customHeight="1" x14ac:dyDescent="0.25">
      <c r="A93" s="125">
        <v>452</v>
      </c>
      <c r="B93" s="124">
        <v>6</v>
      </c>
      <c r="C93" s="125" t="s">
        <v>218</v>
      </c>
      <c r="D93" s="125" t="str">
        <f t="shared" si="7"/>
        <v>2</v>
      </c>
      <c r="E93" s="125">
        <v>212</v>
      </c>
      <c r="F93" s="141" t="s">
        <v>20</v>
      </c>
      <c r="G93" s="129">
        <v>6000</v>
      </c>
      <c r="H93" s="146"/>
      <c r="I93" s="147">
        <v>0</v>
      </c>
      <c r="J93" s="148">
        <v>0</v>
      </c>
      <c r="K93" s="148">
        <v>0</v>
      </c>
      <c r="L93" s="146">
        <v>0</v>
      </c>
      <c r="M93" s="147">
        <v>0</v>
      </c>
      <c r="N93" s="146">
        <v>0</v>
      </c>
      <c r="O93" s="147">
        <v>0</v>
      </c>
      <c r="P93" s="146">
        <v>0</v>
      </c>
      <c r="Q93" s="128">
        <f t="shared" si="5"/>
        <v>6000</v>
      </c>
      <c r="R93" s="68"/>
    </row>
    <row r="94" spans="1:18" s="1" customFormat="1" ht="14.45" customHeight="1" x14ac:dyDescent="0.25">
      <c r="A94" s="125">
        <v>456</v>
      </c>
      <c r="B94" s="124">
        <v>6</v>
      </c>
      <c r="C94" s="125" t="s">
        <v>218</v>
      </c>
      <c r="D94" s="125" t="str">
        <f t="shared" si="7"/>
        <v>2</v>
      </c>
      <c r="E94" s="125">
        <v>218</v>
      </c>
      <c r="F94" s="141" t="s">
        <v>26</v>
      </c>
      <c r="G94" s="129">
        <v>10000</v>
      </c>
      <c r="H94" s="146"/>
      <c r="I94" s="147">
        <v>0</v>
      </c>
      <c r="J94" s="148">
        <v>0</v>
      </c>
      <c r="K94" s="148">
        <v>0</v>
      </c>
      <c r="L94" s="146">
        <v>0</v>
      </c>
      <c r="M94" s="147">
        <v>0</v>
      </c>
      <c r="N94" s="146">
        <v>0</v>
      </c>
      <c r="O94" s="147">
        <v>0</v>
      </c>
      <c r="P94" s="146">
        <v>0</v>
      </c>
      <c r="Q94" s="128">
        <f t="shared" si="5"/>
        <v>10000</v>
      </c>
      <c r="R94" s="68"/>
    </row>
    <row r="95" spans="1:18" s="1" customFormat="1" ht="14.45" customHeight="1" x14ac:dyDescent="0.25">
      <c r="A95" s="125">
        <v>468</v>
      </c>
      <c r="B95" s="124">
        <v>6</v>
      </c>
      <c r="C95" s="125" t="s">
        <v>218</v>
      </c>
      <c r="D95" s="125" t="str">
        <f t="shared" si="7"/>
        <v>2</v>
      </c>
      <c r="E95" s="125">
        <v>261</v>
      </c>
      <c r="F95" s="141" t="s">
        <v>43</v>
      </c>
      <c r="G95" s="129">
        <v>9600</v>
      </c>
      <c r="H95" s="146"/>
      <c r="I95" s="147">
        <v>0</v>
      </c>
      <c r="J95" s="148">
        <v>0</v>
      </c>
      <c r="K95" s="148">
        <v>0</v>
      </c>
      <c r="L95" s="146">
        <v>0</v>
      </c>
      <c r="M95" s="147">
        <v>0</v>
      </c>
      <c r="N95" s="146">
        <v>0</v>
      </c>
      <c r="O95" s="147">
        <v>0</v>
      </c>
      <c r="P95" s="146">
        <v>0</v>
      </c>
      <c r="Q95" s="128">
        <f t="shared" si="5"/>
        <v>9600</v>
      </c>
      <c r="R95" s="68"/>
    </row>
    <row r="96" spans="1:18" s="1" customFormat="1" ht="14.45" customHeight="1" x14ac:dyDescent="0.25">
      <c r="A96" s="125">
        <v>473</v>
      </c>
      <c r="B96" s="124">
        <v>6</v>
      </c>
      <c r="C96" s="125" t="s">
        <v>218</v>
      </c>
      <c r="D96" s="125" t="str">
        <f t="shared" si="7"/>
        <v>2</v>
      </c>
      <c r="E96" s="125">
        <v>294</v>
      </c>
      <c r="F96" s="141" t="s">
        <v>52</v>
      </c>
      <c r="G96" s="129">
        <v>2000</v>
      </c>
      <c r="H96" s="146"/>
      <c r="I96" s="147">
        <v>0</v>
      </c>
      <c r="J96" s="148">
        <v>0</v>
      </c>
      <c r="K96" s="148">
        <v>0</v>
      </c>
      <c r="L96" s="146">
        <v>0</v>
      </c>
      <c r="M96" s="147">
        <v>0</v>
      </c>
      <c r="N96" s="146">
        <v>0</v>
      </c>
      <c r="O96" s="147">
        <v>0</v>
      </c>
      <c r="P96" s="146">
        <v>0</v>
      </c>
      <c r="Q96" s="128">
        <f t="shared" si="5"/>
        <v>2000</v>
      </c>
      <c r="R96" s="68"/>
    </row>
    <row r="97" spans="1:18" s="1" customFormat="1" ht="14.45" customHeight="1" x14ac:dyDescent="0.25">
      <c r="A97" s="125">
        <v>475</v>
      </c>
      <c r="B97" s="124">
        <v>6</v>
      </c>
      <c r="C97" s="125" t="s">
        <v>218</v>
      </c>
      <c r="D97" s="125" t="str">
        <f t="shared" si="7"/>
        <v>3</v>
      </c>
      <c r="E97" s="125">
        <v>314</v>
      </c>
      <c r="F97" s="141" t="s">
        <v>58</v>
      </c>
      <c r="G97" s="129">
        <v>18000</v>
      </c>
      <c r="H97" s="146"/>
      <c r="I97" s="147">
        <v>0</v>
      </c>
      <c r="J97" s="148">
        <v>0</v>
      </c>
      <c r="K97" s="148">
        <v>0</v>
      </c>
      <c r="L97" s="146">
        <v>0</v>
      </c>
      <c r="M97" s="147">
        <v>0</v>
      </c>
      <c r="N97" s="146">
        <v>0</v>
      </c>
      <c r="O97" s="147">
        <v>0</v>
      </c>
      <c r="P97" s="146">
        <v>0</v>
      </c>
      <c r="Q97" s="128">
        <f t="shared" si="5"/>
        <v>18000</v>
      </c>
      <c r="R97" s="68"/>
    </row>
    <row r="98" spans="1:18" s="1" customFormat="1" ht="14.45" customHeight="1" x14ac:dyDescent="0.25">
      <c r="A98" s="125">
        <v>477</v>
      </c>
      <c r="B98" s="124">
        <v>6</v>
      </c>
      <c r="C98" s="125" t="s">
        <v>218</v>
      </c>
      <c r="D98" s="125" t="str">
        <f t="shared" si="7"/>
        <v>3</v>
      </c>
      <c r="E98" s="125">
        <v>323</v>
      </c>
      <c r="F98" s="141" t="s">
        <v>65</v>
      </c>
      <c r="G98" s="129">
        <v>15000</v>
      </c>
      <c r="H98" s="146"/>
      <c r="I98" s="147">
        <v>0</v>
      </c>
      <c r="J98" s="148">
        <v>0</v>
      </c>
      <c r="K98" s="148">
        <v>0</v>
      </c>
      <c r="L98" s="146">
        <v>0</v>
      </c>
      <c r="M98" s="147">
        <v>0</v>
      </c>
      <c r="N98" s="146">
        <v>0</v>
      </c>
      <c r="O98" s="147">
        <v>0</v>
      </c>
      <c r="P98" s="146">
        <v>0</v>
      </c>
      <c r="Q98" s="128">
        <f t="shared" si="5"/>
        <v>15000</v>
      </c>
      <c r="R98" s="68"/>
    </row>
    <row r="99" spans="1:18" s="1" customFormat="1" ht="14.45" customHeight="1" x14ac:dyDescent="0.25">
      <c r="A99" s="125">
        <v>479</v>
      </c>
      <c r="B99" s="124">
        <v>6</v>
      </c>
      <c r="C99" s="125" t="s">
        <v>218</v>
      </c>
      <c r="D99" s="125" t="str">
        <f t="shared" si="7"/>
        <v>3</v>
      </c>
      <c r="E99" s="125">
        <v>353</v>
      </c>
      <c r="F99" s="141" t="s">
        <v>78</v>
      </c>
      <c r="G99" s="129">
        <v>5000</v>
      </c>
      <c r="H99" s="146"/>
      <c r="I99" s="147">
        <v>0</v>
      </c>
      <c r="J99" s="148">
        <v>0</v>
      </c>
      <c r="K99" s="148">
        <v>0</v>
      </c>
      <c r="L99" s="146">
        <v>0</v>
      </c>
      <c r="M99" s="147">
        <v>0</v>
      </c>
      <c r="N99" s="146">
        <v>0</v>
      </c>
      <c r="O99" s="147">
        <v>0</v>
      </c>
      <c r="P99" s="146">
        <v>0</v>
      </c>
      <c r="Q99" s="128">
        <f t="shared" si="5"/>
        <v>5000</v>
      </c>
      <c r="R99" s="68"/>
    </row>
    <row r="100" spans="1:18" s="1" customFormat="1" ht="14.45" customHeight="1" x14ac:dyDescent="0.25">
      <c r="A100" s="125">
        <v>487</v>
      </c>
      <c r="B100" s="124">
        <v>6</v>
      </c>
      <c r="C100" s="125" t="s">
        <v>218</v>
      </c>
      <c r="D100" s="125" t="str">
        <f t="shared" si="7"/>
        <v>3</v>
      </c>
      <c r="E100" s="125">
        <v>375</v>
      </c>
      <c r="F100" s="141" t="s">
        <v>93</v>
      </c>
      <c r="G100" s="129">
        <v>2000</v>
      </c>
      <c r="H100" s="146"/>
      <c r="I100" s="147">
        <v>0</v>
      </c>
      <c r="J100" s="148">
        <v>0</v>
      </c>
      <c r="K100" s="148">
        <v>0</v>
      </c>
      <c r="L100" s="146">
        <v>0</v>
      </c>
      <c r="M100" s="147">
        <v>0</v>
      </c>
      <c r="N100" s="146">
        <v>0</v>
      </c>
      <c r="O100" s="147">
        <v>0</v>
      </c>
      <c r="P100" s="146">
        <v>0</v>
      </c>
      <c r="Q100" s="128">
        <f t="shared" si="5"/>
        <v>2000</v>
      </c>
      <c r="R100" s="68"/>
    </row>
    <row r="101" spans="1:18" s="1" customFormat="1" ht="14.45" customHeight="1" x14ac:dyDescent="0.25">
      <c r="A101" s="125">
        <v>488</v>
      </c>
      <c r="B101" s="124">
        <v>6</v>
      </c>
      <c r="C101" s="125" t="s">
        <v>218</v>
      </c>
      <c r="D101" s="125" t="str">
        <f t="shared" si="7"/>
        <v>3</v>
      </c>
      <c r="E101" s="125">
        <v>382</v>
      </c>
      <c r="F101" s="141" t="s">
        <v>98</v>
      </c>
      <c r="G101" s="129">
        <v>8000</v>
      </c>
      <c r="H101" s="146"/>
      <c r="I101" s="147">
        <v>0</v>
      </c>
      <c r="J101" s="148">
        <v>0</v>
      </c>
      <c r="K101" s="148">
        <v>0</v>
      </c>
      <c r="L101" s="146">
        <v>0</v>
      </c>
      <c r="M101" s="147">
        <v>0</v>
      </c>
      <c r="N101" s="146">
        <v>0</v>
      </c>
      <c r="O101" s="147">
        <v>0</v>
      </c>
      <c r="P101" s="146">
        <v>0</v>
      </c>
      <c r="Q101" s="128">
        <f t="shared" si="5"/>
        <v>8000</v>
      </c>
      <c r="R101" s="68"/>
    </row>
    <row r="102" spans="1:18" s="1" customFormat="1" ht="14.45" customHeight="1" x14ac:dyDescent="0.25">
      <c r="A102" s="125">
        <v>492</v>
      </c>
      <c r="B102" s="124">
        <v>6</v>
      </c>
      <c r="C102" s="125" t="s">
        <v>218</v>
      </c>
      <c r="D102" s="125" t="str">
        <f t="shared" si="7"/>
        <v>5</v>
      </c>
      <c r="E102" s="125">
        <v>511</v>
      </c>
      <c r="F102" s="141" t="s">
        <v>109</v>
      </c>
      <c r="G102" s="129">
        <v>12000</v>
      </c>
      <c r="H102" s="146"/>
      <c r="I102" s="147">
        <v>0</v>
      </c>
      <c r="J102" s="148">
        <v>0</v>
      </c>
      <c r="K102" s="148">
        <v>0</v>
      </c>
      <c r="L102" s="146">
        <v>0</v>
      </c>
      <c r="M102" s="147">
        <v>0</v>
      </c>
      <c r="N102" s="146">
        <v>0</v>
      </c>
      <c r="O102" s="147">
        <v>0</v>
      </c>
      <c r="P102" s="146">
        <v>0</v>
      </c>
      <c r="Q102" s="128">
        <f t="shared" si="5"/>
        <v>12000</v>
      </c>
      <c r="R102" s="68"/>
    </row>
    <row r="103" spans="1:18" s="1" customFormat="1" ht="14.45" customHeight="1" x14ac:dyDescent="0.25">
      <c r="A103" s="125">
        <v>495</v>
      </c>
      <c r="B103" s="124">
        <v>6</v>
      </c>
      <c r="C103" s="125" t="s">
        <v>218</v>
      </c>
      <c r="D103" s="125" t="str">
        <f t="shared" si="7"/>
        <v>5</v>
      </c>
      <c r="E103" s="125">
        <v>515</v>
      </c>
      <c r="F103" s="141" t="s">
        <v>111</v>
      </c>
      <c r="G103" s="129">
        <v>12000</v>
      </c>
      <c r="H103" s="146"/>
      <c r="I103" s="147">
        <v>0</v>
      </c>
      <c r="J103" s="148">
        <v>0</v>
      </c>
      <c r="K103" s="148">
        <v>0</v>
      </c>
      <c r="L103" s="146">
        <v>0</v>
      </c>
      <c r="M103" s="147">
        <v>0</v>
      </c>
      <c r="N103" s="146">
        <v>0</v>
      </c>
      <c r="O103" s="147">
        <v>0</v>
      </c>
      <c r="P103" s="146">
        <v>0</v>
      </c>
      <c r="Q103" s="128">
        <f t="shared" si="5"/>
        <v>12000</v>
      </c>
      <c r="R103" s="68"/>
    </row>
    <row r="104" spans="1:18" s="1" customFormat="1" ht="14.45" customHeight="1" x14ac:dyDescent="0.25">
      <c r="A104" s="125">
        <v>86</v>
      </c>
      <c r="B104" s="124">
        <v>7</v>
      </c>
      <c r="C104" s="125" t="s">
        <v>211</v>
      </c>
      <c r="D104" s="125">
        <v>1</v>
      </c>
      <c r="E104" s="125">
        <v>113</v>
      </c>
      <c r="F104" s="141" t="s">
        <v>11</v>
      </c>
      <c r="G104" s="129">
        <v>437754.41519999999</v>
      </c>
      <c r="H104" s="146"/>
      <c r="I104" s="147"/>
      <c r="J104" s="148"/>
      <c r="K104" s="148"/>
      <c r="L104" s="146"/>
      <c r="M104" s="147"/>
      <c r="N104" s="146"/>
      <c r="O104" s="147"/>
      <c r="P104" s="146"/>
      <c r="Q104" s="128">
        <f t="shared" si="5"/>
        <v>437754.41519999999</v>
      </c>
      <c r="R104" s="68"/>
    </row>
    <row r="105" spans="1:18" s="1" customFormat="1" ht="14.45" customHeight="1" x14ac:dyDescent="0.25">
      <c r="A105" s="125">
        <v>87</v>
      </c>
      <c r="B105" s="124">
        <v>7</v>
      </c>
      <c r="C105" s="125" t="s">
        <v>211</v>
      </c>
      <c r="D105" s="125">
        <v>1</v>
      </c>
      <c r="E105" s="125">
        <v>122</v>
      </c>
      <c r="F105" s="141"/>
      <c r="G105" s="129">
        <v>214891.92720000001</v>
      </c>
      <c r="H105" s="146"/>
      <c r="I105" s="147"/>
      <c r="J105" s="148"/>
      <c r="K105" s="148"/>
      <c r="L105" s="146"/>
      <c r="M105" s="147"/>
      <c r="N105" s="146"/>
      <c r="O105" s="147"/>
      <c r="P105" s="146"/>
      <c r="Q105" s="128">
        <f t="shared" si="5"/>
        <v>214891.92720000001</v>
      </c>
      <c r="R105" s="68"/>
    </row>
    <row r="106" spans="1:18" s="1" customFormat="1" ht="14.45" customHeight="1" x14ac:dyDescent="0.25">
      <c r="A106" s="125">
        <v>88</v>
      </c>
      <c r="B106" s="124">
        <v>7</v>
      </c>
      <c r="C106" s="125" t="s">
        <v>211</v>
      </c>
      <c r="D106" s="125">
        <v>1</v>
      </c>
      <c r="E106" s="125">
        <v>132</v>
      </c>
      <c r="F106" s="141"/>
      <c r="G106" s="129">
        <v>65963.138647975124</v>
      </c>
      <c r="H106" s="146"/>
      <c r="I106" s="147"/>
      <c r="J106" s="148"/>
      <c r="K106" s="148"/>
      <c r="L106" s="146"/>
      <c r="M106" s="147"/>
      <c r="N106" s="146"/>
      <c r="O106" s="147"/>
      <c r="P106" s="146"/>
      <c r="Q106" s="128">
        <f t="shared" si="5"/>
        <v>65963.138647975124</v>
      </c>
      <c r="R106" s="68"/>
    </row>
    <row r="107" spans="1:18" s="1" customFormat="1" ht="14.45" customHeight="1" x14ac:dyDescent="0.25">
      <c r="A107" s="125">
        <v>89</v>
      </c>
      <c r="B107" s="124">
        <v>7</v>
      </c>
      <c r="C107" s="125" t="s">
        <v>211</v>
      </c>
      <c r="D107" s="125">
        <v>1</v>
      </c>
      <c r="E107" s="125">
        <v>132</v>
      </c>
      <c r="F107" s="141"/>
      <c r="G107" s="129">
        <v>32381.046303663134</v>
      </c>
      <c r="H107" s="146"/>
      <c r="I107" s="147"/>
      <c r="J107" s="148"/>
      <c r="K107" s="148"/>
      <c r="L107" s="146"/>
      <c r="M107" s="147"/>
      <c r="N107" s="146"/>
      <c r="O107" s="147"/>
      <c r="P107" s="146"/>
      <c r="Q107" s="128">
        <f t="shared" si="5"/>
        <v>32381.046303663134</v>
      </c>
      <c r="R107" s="68"/>
    </row>
    <row r="108" spans="1:18" s="1" customFormat="1" ht="14.45" customHeight="1" x14ac:dyDescent="0.25">
      <c r="A108" s="125">
        <v>90</v>
      </c>
      <c r="B108" s="124">
        <v>7</v>
      </c>
      <c r="C108" s="125" t="s">
        <v>211</v>
      </c>
      <c r="D108" s="125" t="str">
        <f t="shared" ref="D108:D135" si="8">MID(E108,1,1)</f>
        <v>2</v>
      </c>
      <c r="E108" s="125">
        <v>211</v>
      </c>
      <c r="F108" s="141" t="s">
        <v>19</v>
      </c>
      <c r="G108" s="129">
        <v>7000</v>
      </c>
      <c r="H108" s="146"/>
      <c r="I108" s="147">
        <v>0</v>
      </c>
      <c r="J108" s="148">
        <v>0</v>
      </c>
      <c r="K108" s="148">
        <v>0</v>
      </c>
      <c r="L108" s="146">
        <v>0</v>
      </c>
      <c r="M108" s="147">
        <v>0</v>
      </c>
      <c r="N108" s="146">
        <v>0</v>
      </c>
      <c r="O108" s="147">
        <v>0</v>
      </c>
      <c r="P108" s="146">
        <v>0</v>
      </c>
      <c r="Q108" s="128">
        <f t="shared" si="5"/>
        <v>7000</v>
      </c>
      <c r="R108" s="68"/>
    </row>
    <row r="109" spans="1:18" s="1" customFormat="1" ht="14.45" customHeight="1" x14ac:dyDescent="0.25">
      <c r="A109" s="125">
        <v>91</v>
      </c>
      <c r="B109" s="124">
        <v>7</v>
      </c>
      <c r="C109" s="125" t="s">
        <v>211</v>
      </c>
      <c r="D109" s="125" t="str">
        <f t="shared" si="8"/>
        <v>2</v>
      </c>
      <c r="E109" s="125">
        <v>212</v>
      </c>
      <c r="F109" s="141" t="s">
        <v>20</v>
      </c>
      <c r="G109" s="129">
        <v>4500</v>
      </c>
      <c r="H109" s="146"/>
      <c r="I109" s="147">
        <v>0</v>
      </c>
      <c r="J109" s="148">
        <v>0</v>
      </c>
      <c r="K109" s="148">
        <v>0</v>
      </c>
      <c r="L109" s="146">
        <v>0</v>
      </c>
      <c r="M109" s="147">
        <v>0</v>
      </c>
      <c r="N109" s="146">
        <v>0</v>
      </c>
      <c r="O109" s="147">
        <v>0</v>
      </c>
      <c r="P109" s="146">
        <v>0</v>
      </c>
      <c r="Q109" s="128">
        <f t="shared" si="5"/>
        <v>4500</v>
      </c>
      <c r="R109" s="68"/>
    </row>
    <row r="110" spans="1:18" s="1" customFormat="1" ht="14.45" customHeight="1" x14ac:dyDescent="0.25">
      <c r="A110" s="125">
        <v>92</v>
      </c>
      <c r="B110" s="124">
        <v>7</v>
      </c>
      <c r="C110" s="125" t="s">
        <v>211</v>
      </c>
      <c r="D110" s="125" t="str">
        <f t="shared" si="8"/>
        <v>2</v>
      </c>
      <c r="E110" s="125">
        <v>216</v>
      </c>
      <c r="F110" s="141" t="s">
        <v>24</v>
      </c>
      <c r="G110" s="129">
        <v>9000</v>
      </c>
      <c r="H110" s="146"/>
      <c r="I110" s="147">
        <v>0</v>
      </c>
      <c r="J110" s="148">
        <v>0</v>
      </c>
      <c r="K110" s="148">
        <v>0</v>
      </c>
      <c r="L110" s="146">
        <v>0</v>
      </c>
      <c r="M110" s="147">
        <v>0</v>
      </c>
      <c r="N110" s="146">
        <v>0</v>
      </c>
      <c r="O110" s="147">
        <v>0</v>
      </c>
      <c r="P110" s="146">
        <v>0</v>
      </c>
      <c r="Q110" s="128">
        <f t="shared" si="5"/>
        <v>9000</v>
      </c>
      <c r="R110" s="68"/>
    </row>
    <row r="111" spans="1:18" s="1" customFormat="1" x14ac:dyDescent="0.25">
      <c r="A111" s="125">
        <v>93</v>
      </c>
      <c r="B111" s="124">
        <v>7</v>
      </c>
      <c r="C111" s="125" t="s">
        <v>211</v>
      </c>
      <c r="D111" s="125" t="str">
        <f t="shared" si="8"/>
        <v>2</v>
      </c>
      <c r="E111" s="125">
        <v>217</v>
      </c>
      <c r="F111" s="141" t="s">
        <v>25</v>
      </c>
      <c r="G111" s="129">
        <v>10000</v>
      </c>
      <c r="H111" s="146"/>
      <c r="I111" s="147">
        <v>0</v>
      </c>
      <c r="J111" s="148">
        <v>0</v>
      </c>
      <c r="K111" s="148">
        <v>0</v>
      </c>
      <c r="L111" s="146">
        <v>0</v>
      </c>
      <c r="M111" s="147">
        <v>0</v>
      </c>
      <c r="N111" s="146">
        <v>0</v>
      </c>
      <c r="O111" s="147">
        <v>0</v>
      </c>
      <c r="P111" s="146">
        <v>0</v>
      </c>
      <c r="Q111" s="128">
        <f t="shared" si="5"/>
        <v>10000</v>
      </c>
      <c r="R111" s="68"/>
    </row>
    <row r="112" spans="1:18" s="1" customFormat="1" ht="14.45" customHeight="1" x14ac:dyDescent="0.25">
      <c r="A112" s="125">
        <v>94</v>
      </c>
      <c r="B112" s="124">
        <v>7</v>
      </c>
      <c r="C112" s="125" t="s">
        <v>211</v>
      </c>
      <c r="D112" s="125" t="str">
        <f t="shared" si="8"/>
        <v>2</v>
      </c>
      <c r="E112" s="125">
        <v>221</v>
      </c>
      <c r="F112" s="141" t="s">
        <v>27</v>
      </c>
      <c r="G112" s="129">
        <v>5000</v>
      </c>
      <c r="H112" s="146"/>
      <c r="I112" s="147">
        <v>0</v>
      </c>
      <c r="J112" s="148">
        <v>0</v>
      </c>
      <c r="K112" s="148">
        <v>0</v>
      </c>
      <c r="L112" s="146">
        <v>0</v>
      </c>
      <c r="M112" s="147">
        <v>0</v>
      </c>
      <c r="N112" s="146">
        <v>0</v>
      </c>
      <c r="O112" s="147">
        <v>0</v>
      </c>
      <c r="P112" s="146">
        <v>0</v>
      </c>
      <c r="Q112" s="128">
        <f t="shared" si="5"/>
        <v>5000</v>
      </c>
      <c r="R112" s="68"/>
    </row>
    <row r="113" spans="1:18" s="1" customFormat="1" ht="14.45" customHeight="1" x14ac:dyDescent="0.25">
      <c r="A113" s="125">
        <v>95</v>
      </c>
      <c r="B113" s="124">
        <v>7</v>
      </c>
      <c r="C113" s="125" t="s">
        <v>211</v>
      </c>
      <c r="D113" s="125" t="str">
        <f t="shared" si="8"/>
        <v>2</v>
      </c>
      <c r="E113" s="125">
        <v>222</v>
      </c>
      <c r="F113" s="141" t="s">
        <v>28</v>
      </c>
      <c r="G113" s="129">
        <v>900</v>
      </c>
      <c r="H113" s="146"/>
      <c r="I113" s="147"/>
      <c r="J113" s="148"/>
      <c r="K113" s="148"/>
      <c r="L113" s="146"/>
      <c r="M113" s="147"/>
      <c r="N113" s="146"/>
      <c r="O113" s="147"/>
      <c r="P113" s="146"/>
      <c r="Q113" s="128">
        <f t="shared" si="5"/>
        <v>900</v>
      </c>
      <c r="R113" s="68"/>
    </row>
    <row r="114" spans="1:18" s="1" customFormat="1" ht="14.45" customHeight="1" x14ac:dyDescent="0.25">
      <c r="A114" s="125">
        <v>96</v>
      </c>
      <c r="B114" s="124">
        <v>7</v>
      </c>
      <c r="C114" s="125" t="s">
        <v>211</v>
      </c>
      <c r="D114" s="125" t="str">
        <f t="shared" si="8"/>
        <v>2</v>
      </c>
      <c r="E114" s="125">
        <v>223</v>
      </c>
      <c r="F114" s="141" t="s">
        <v>29</v>
      </c>
      <c r="G114" s="129">
        <v>600</v>
      </c>
      <c r="H114" s="146"/>
      <c r="I114" s="147"/>
      <c r="J114" s="148"/>
      <c r="K114" s="148"/>
      <c r="L114" s="146"/>
      <c r="M114" s="147"/>
      <c r="N114" s="146"/>
      <c r="O114" s="147"/>
      <c r="P114" s="146"/>
      <c r="Q114" s="128">
        <f t="shared" si="5"/>
        <v>600</v>
      </c>
      <c r="R114" s="68"/>
    </row>
    <row r="115" spans="1:18" s="1" customFormat="1" ht="14.45" customHeight="1" x14ac:dyDescent="0.25">
      <c r="A115" s="125">
        <v>97</v>
      </c>
      <c r="B115" s="124">
        <v>7</v>
      </c>
      <c r="C115" s="125" t="s">
        <v>211</v>
      </c>
      <c r="D115" s="125" t="str">
        <f t="shared" si="8"/>
        <v>2</v>
      </c>
      <c r="E115" s="125">
        <v>242</v>
      </c>
      <c r="F115" s="141" t="s">
        <v>32</v>
      </c>
      <c r="G115" s="129">
        <v>20000</v>
      </c>
      <c r="H115" s="146"/>
      <c r="I115" s="147">
        <v>0</v>
      </c>
      <c r="J115" s="148">
        <v>0</v>
      </c>
      <c r="K115" s="148">
        <v>0</v>
      </c>
      <c r="L115" s="146">
        <v>0</v>
      </c>
      <c r="M115" s="147">
        <v>0</v>
      </c>
      <c r="N115" s="146">
        <v>0</v>
      </c>
      <c r="O115" s="147">
        <v>0</v>
      </c>
      <c r="P115" s="146">
        <v>0</v>
      </c>
      <c r="Q115" s="128">
        <f t="shared" si="5"/>
        <v>20000</v>
      </c>
      <c r="R115" s="68"/>
    </row>
    <row r="116" spans="1:18" s="1" customFormat="1" ht="14.45" customHeight="1" x14ac:dyDescent="0.25">
      <c r="A116" s="125">
        <v>98</v>
      </c>
      <c r="B116" s="124">
        <v>7</v>
      </c>
      <c r="C116" s="125" t="s">
        <v>211</v>
      </c>
      <c r="D116" s="125" t="str">
        <f t="shared" si="8"/>
        <v>2</v>
      </c>
      <c r="E116" s="125">
        <v>243</v>
      </c>
      <c r="F116" s="141" t="s">
        <v>33</v>
      </c>
      <c r="G116" s="129">
        <v>1500</v>
      </c>
      <c r="H116" s="146"/>
      <c r="I116" s="147">
        <v>0</v>
      </c>
      <c r="J116" s="148">
        <v>0</v>
      </c>
      <c r="K116" s="148">
        <v>0</v>
      </c>
      <c r="L116" s="146">
        <v>0</v>
      </c>
      <c r="M116" s="147">
        <v>0</v>
      </c>
      <c r="N116" s="146">
        <v>0</v>
      </c>
      <c r="O116" s="147">
        <v>0</v>
      </c>
      <c r="P116" s="146">
        <v>0</v>
      </c>
      <c r="Q116" s="128">
        <f t="shared" si="5"/>
        <v>1500</v>
      </c>
      <c r="R116" s="68"/>
    </row>
    <row r="117" spans="1:18" s="1" customFormat="1" ht="14.45" customHeight="1" x14ac:dyDescent="0.25">
      <c r="A117" s="125">
        <v>99</v>
      </c>
      <c r="B117" s="124">
        <v>7</v>
      </c>
      <c r="C117" s="125" t="s">
        <v>211</v>
      </c>
      <c r="D117" s="125" t="str">
        <f t="shared" si="8"/>
        <v>2</v>
      </c>
      <c r="E117" s="125">
        <v>245</v>
      </c>
      <c r="F117" s="141" t="s">
        <v>35</v>
      </c>
      <c r="G117" s="129">
        <v>1000</v>
      </c>
      <c r="H117" s="146"/>
      <c r="I117" s="147">
        <v>0</v>
      </c>
      <c r="J117" s="148">
        <v>0</v>
      </c>
      <c r="K117" s="148">
        <v>0</v>
      </c>
      <c r="L117" s="146">
        <v>0</v>
      </c>
      <c r="M117" s="147">
        <v>0</v>
      </c>
      <c r="N117" s="146">
        <v>0</v>
      </c>
      <c r="O117" s="147">
        <v>0</v>
      </c>
      <c r="P117" s="146">
        <v>0</v>
      </c>
      <c r="Q117" s="128">
        <f t="shared" si="5"/>
        <v>1000</v>
      </c>
      <c r="R117" s="68"/>
    </row>
    <row r="118" spans="1:18" s="1" customFormat="1" ht="14.45" customHeight="1" x14ac:dyDescent="0.25">
      <c r="A118" s="125">
        <v>100</v>
      </c>
      <c r="B118" s="124">
        <v>7</v>
      </c>
      <c r="C118" s="125" t="s">
        <v>211</v>
      </c>
      <c r="D118" s="125" t="str">
        <f t="shared" si="8"/>
        <v>2</v>
      </c>
      <c r="E118" s="125">
        <v>261</v>
      </c>
      <c r="F118" s="141" t="s">
        <v>43</v>
      </c>
      <c r="G118" s="129">
        <v>20000</v>
      </c>
      <c r="H118" s="146"/>
      <c r="I118" s="147">
        <v>0</v>
      </c>
      <c r="J118" s="148">
        <v>0</v>
      </c>
      <c r="K118" s="148">
        <v>0</v>
      </c>
      <c r="L118" s="146">
        <v>0</v>
      </c>
      <c r="M118" s="147">
        <v>0</v>
      </c>
      <c r="N118" s="146">
        <v>0</v>
      </c>
      <c r="O118" s="147">
        <v>0</v>
      </c>
      <c r="P118" s="146">
        <v>0</v>
      </c>
      <c r="Q118" s="128">
        <f t="shared" si="5"/>
        <v>20000</v>
      </c>
      <c r="R118" s="68"/>
    </row>
    <row r="119" spans="1:18" s="1" customFormat="1" ht="14.45" customHeight="1" x14ac:dyDescent="0.25">
      <c r="A119" s="125">
        <v>101</v>
      </c>
      <c r="B119" s="124">
        <v>7</v>
      </c>
      <c r="C119" s="125" t="s">
        <v>211</v>
      </c>
      <c r="D119" s="125" t="str">
        <f t="shared" si="8"/>
        <v>2</v>
      </c>
      <c r="E119" s="125">
        <v>274</v>
      </c>
      <c r="F119" s="141" t="s">
        <v>47</v>
      </c>
      <c r="G119" s="129">
        <v>20000</v>
      </c>
      <c r="H119" s="146"/>
      <c r="I119" s="147">
        <v>0</v>
      </c>
      <c r="J119" s="148">
        <v>0</v>
      </c>
      <c r="K119" s="148">
        <v>0</v>
      </c>
      <c r="L119" s="146">
        <v>0</v>
      </c>
      <c r="M119" s="147">
        <v>0</v>
      </c>
      <c r="N119" s="146">
        <v>0</v>
      </c>
      <c r="O119" s="147">
        <v>0</v>
      </c>
      <c r="P119" s="146">
        <v>0</v>
      </c>
      <c r="Q119" s="128">
        <f t="shared" si="5"/>
        <v>20000</v>
      </c>
      <c r="R119" s="68"/>
    </row>
    <row r="120" spans="1:18" s="1" customFormat="1" ht="14.45" customHeight="1" x14ac:dyDescent="0.25">
      <c r="A120" s="125">
        <v>102</v>
      </c>
      <c r="B120" s="124">
        <v>7</v>
      </c>
      <c r="C120" s="125" t="s">
        <v>211</v>
      </c>
      <c r="D120" s="125" t="str">
        <f t="shared" si="8"/>
        <v>2</v>
      </c>
      <c r="E120" s="125">
        <v>275</v>
      </c>
      <c r="F120" s="141" t="s">
        <v>48</v>
      </c>
      <c r="G120" s="129">
        <v>5000</v>
      </c>
      <c r="H120" s="146"/>
      <c r="I120" s="147">
        <v>0</v>
      </c>
      <c r="J120" s="148">
        <v>0</v>
      </c>
      <c r="K120" s="148">
        <v>0</v>
      </c>
      <c r="L120" s="146">
        <v>0</v>
      </c>
      <c r="M120" s="147">
        <v>0</v>
      </c>
      <c r="N120" s="146">
        <v>0</v>
      </c>
      <c r="O120" s="147">
        <v>0</v>
      </c>
      <c r="P120" s="146">
        <v>0</v>
      </c>
      <c r="Q120" s="128">
        <f t="shared" si="5"/>
        <v>5000</v>
      </c>
      <c r="R120" s="68"/>
    </row>
    <row r="121" spans="1:18" s="1" customFormat="1" ht="14.45" customHeight="1" x14ac:dyDescent="0.25">
      <c r="A121" s="125">
        <v>103</v>
      </c>
      <c r="B121" s="124">
        <v>7</v>
      </c>
      <c r="C121" s="125" t="s">
        <v>211</v>
      </c>
      <c r="D121" s="125" t="str">
        <f t="shared" si="8"/>
        <v>2</v>
      </c>
      <c r="E121" s="125">
        <v>296</v>
      </c>
      <c r="F121" s="141" t="s">
        <v>53</v>
      </c>
      <c r="G121" s="129">
        <v>12000</v>
      </c>
      <c r="H121" s="146"/>
      <c r="I121" s="147">
        <v>0</v>
      </c>
      <c r="J121" s="148">
        <v>0</v>
      </c>
      <c r="K121" s="148">
        <v>0</v>
      </c>
      <c r="L121" s="146">
        <v>0</v>
      </c>
      <c r="M121" s="147">
        <v>0</v>
      </c>
      <c r="N121" s="146">
        <v>0</v>
      </c>
      <c r="O121" s="147">
        <v>0</v>
      </c>
      <c r="P121" s="146">
        <v>0</v>
      </c>
      <c r="Q121" s="128">
        <f t="shared" si="5"/>
        <v>12000</v>
      </c>
      <c r="R121" s="68"/>
    </row>
    <row r="122" spans="1:18" s="1" customFormat="1" ht="14.45" customHeight="1" x14ac:dyDescent="0.25">
      <c r="A122" s="125">
        <v>104</v>
      </c>
      <c r="B122" s="124">
        <v>7</v>
      </c>
      <c r="C122" s="125" t="s">
        <v>211</v>
      </c>
      <c r="D122" s="125" t="str">
        <f t="shared" si="8"/>
        <v>3</v>
      </c>
      <c r="E122" s="125">
        <v>313</v>
      </c>
      <c r="F122" s="141" t="s">
        <v>57</v>
      </c>
      <c r="G122" s="129">
        <v>6000</v>
      </c>
      <c r="H122" s="146"/>
      <c r="I122" s="147">
        <v>0</v>
      </c>
      <c r="J122" s="148">
        <v>0</v>
      </c>
      <c r="K122" s="148">
        <v>0</v>
      </c>
      <c r="L122" s="146">
        <v>0</v>
      </c>
      <c r="M122" s="147">
        <v>0</v>
      </c>
      <c r="N122" s="146">
        <v>0</v>
      </c>
      <c r="O122" s="147">
        <v>0</v>
      </c>
      <c r="P122" s="146">
        <v>0</v>
      </c>
      <c r="Q122" s="128">
        <f t="shared" si="5"/>
        <v>6000</v>
      </c>
      <c r="R122" s="68"/>
    </row>
    <row r="123" spans="1:18" s="1" customFormat="1" ht="14.45" customHeight="1" x14ac:dyDescent="0.25">
      <c r="A123" s="125">
        <v>105</v>
      </c>
      <c r="B123" s="124">
        <v>7</v>
      </c>
      <c r="C123" s="125" t="s">
        <v>211</v>
      </c>
      <c r="D123" s="125" t="str">
        <f t="shared" si="8"/>
        <v>3</v>
      </c>
      <c r="E123" s="125">
        <v>314</v>
      </c>
      <c r="F123" s="143" t="s">
        <v>58</v>
      </c>
      <c r="G123" s="129">
        <v>3000</v>
      </c>
      <c r="H123" s="146"/>
      <c r="I123" s="147"/>
      <c r="J123" s="148"/>
      <c r="K123" s="148"/>
      <c r="L123" s="146"/>
      <c r="M123" s="147"/>
      <c r="N123" s="146"/>
      <c r="O123" s="147"/>
      <c r="P123" s="146"/>
      <c r="Q123" s="128">
        <f t="shared" si="5"/>
        <v>3000</v>
      </c>
      <c r="R123" s="68"/>
    </row>
    <row r="124" spans="1:18" s="1" customFormat="1" ht="14.45" customHeight="1" x14ac:dyDescent="0.25">
      <c r="A124" s="125">
        <v>106</v>
      </c>
      <c r="B124" s="124">
        <v>7</v>
      </c>
      <c r="C124" s="125" t="s">
        <v>211</v>
      </c>
      <c r="D124" s="125" t="str">
        <f t="shared" si="8"/>
        <v>3</v>
      </c>
      <c r="E124" s="125">
        <v>351</v>
      </c>
      <c r="F124" s="143" t="s">
        <v>76</v>
      </c>
      <c r="G124" s="129">
        <v>15000</v>
      </c>
      <c r="H124" s="146"/>
      <c r="I124" s="147">
        <v>0</v>
      </c>
      <c r="J124" s="148">
        <v>0</v>
      </c>
      <c r="K124" s="148">
        <v>0</v>
      </c>
      <c r="L124" s="146">
        <v>0</v>
      </c>
      <c r="M124" s="147">
        <v>0</v>
      </c>
      <c r="N124" s="146">
        <v>0</v>
      </c>
      <c r="O124" s="147">
        <v>0</v>
      </c>
      <c r="P124" s="146">
        <v>0</v>
      </c>
      <c r="Q124" s="128">
        <f t="shared" si="5"/>
        <v>15000</v>
      </c>
      <c r="R124" s="68"/>
    </row>
    <row r="125" spans="1:18" s="1" customFormat="1" ht="14.45" customHeight="1" x14ac:dyDescent="0.25">
      <c r="A125" s="125">
        <v>107</v>
      </c>
      <c r="B125" s="124">
        <v>7</v>
      </c>
      <c r="C125" s="125" t="s">
        <v>211</v>
      </c>
      <c r="D125" s="125" t="str">
        <f t="shared" si="8"/>
        <v>3</v>
      </c>
      <c r="E125" s="125">
        <v>352</v>
      </c>
      <c r="F125" s="143" t="s">
        <v>77</v>
      </c>
      <c r="G125" s="129">
        <v>5000</v>
      </c>
      <c r="H125" s="146"/>
      <c r="I125" s="147">
        <v>0</v>
      </c>
      <c r="J125" s="148">
        <v>0</v>
      </c>
      <c r="K125" s="148">
        <v>0</v>
      </c>
      <c r="L125" s="146">
        <v>0</v>
      </c>
      <c r="M125" s="147">
        <v>0</v>
      </c>
      <c r="N125" s="146">
        <v>0</v>
      </c>
      <c r="O125" s="147">
        <v>0</v>
      </c>
      <c r="P125" s="146">
        <v>0</v>
      </c>
      <c r="Q125" s="128">
        <f t="shared" si="5"/>
        <v>5000</v>
      </c>
      <c r="R125" s="68"/>
    </row>
    <row r="126" spans="1:18" s="1" customFormat="1" ht="14.45" customHeight="1" x14ac:dyDescent="0.25">
      <c r="A126" s="125">
        <v>108</v>
      </c>
      <c r="B126" s="124">
        <v>7</v>
      </c>
      <c r="C126" s="125" t="s">
        <v>211</v>
      </c>
      <c r="D126" s="125" t="str">
        <f t="shared" si="8"/>
        <v>3</v>
      </c>
      <c r="E126" s="125">
        <v>353</v>
      </c>
      <c r="F126" s="141" t="s">
        <v>78</v>
      </c>
      <c r="G126" s="129">
        <v>3000</v>
      </c>
      <c r="H126" s="146"/>
      <c r="I126" s="147">
        <v>0</v>
      </c>
      <c r="J126" s="148">
        <v>0</v>
      </c>
      <c r="K126" s="148">
        <v>0</v>
      </c>
      <c r="L126" s="146">
        <v>0</v>
      </c>
      <c r="M126" s="147">
        <v>0</v>
      </c>
      <c r="N126" s="146">
        <v>0</v>
      </c>
      <c r="O126" s="147">
        <v>0</v>
      </c>
      <c r="P126" s="146">
        <v>0</v>
      </c>
      <c r="Q126" s="128">
        <f t="shared" si="5"/>
        <v>3000</v>
      </c>
      <c r="R126" s="68"/>
    </row>
    <row r="127" spans="1:18" s="1" customFormat="1" ht="14.45" customHeight="1" x14ac:dyDescent="0.25">
      <c r="A127" s="125">
        <v>109</v>
      </c>
      <c r="B127" s="124">
        <v>7</v>
      </c>
      <c r="C127" s="125" t="s">
        <v>211</v>
      </c>
      <c r="D127" s="125" t="str">
        <f t="shared" si="8"/>
        <v>3</v>
      </c>
      <c r="E127" s="125">
        <v>355</v>
      </c>
      <c r="F127" s="141" t="s">
        <v>79</v>
      </c>
      <c r="G127" s="129">
        <v>15000</v>
      </c>
      <c r="H127" s="146"/>
      <c r="I127" s="147">
        <v>0</v>
      </c>
      <c r="J127" s="148">
        <v>0</v>
      </c>
      <c r="K127" s="148">
        <v>0</v>
      </c>
      <c r="L127" s="146">
        <v>0</v>
      </c>
      <c r="M127" s="147">
        <v>0</v>
      </c>
      <c r="N127" s="146">
        <v>0</v>
      </c>
      <c r="O127" s="147">
        <v>0</v>
      </c>
      <c r="P127" s="146">
        <v>0</v>
      </c>
      <c r="Q127" s="128">
        <f t="shared" si="5"/>
        <v>15000</v>
      </c>
      <c r="R127" s="68"/>
    </row>
    <row r="128" spans="1:18" s="1" customFormat="1" ht="14.45" customHeight="1" x14ac:dyDescent="0.25">
      <c r="A128" s="125">
        <v>110</v>
      </c>
      <c r="B128" s="124">
        <v>7</v>
      </c>
      <c r="C128" s="125" t="s">
        <v>211</v>
      </c>
      <c r="D128" s="125" t="str">
        <f t="shared" si="8"/>
        <v>3</v>
      </c>
      <c r="E128" s="125">
        <v>361</v>
      </c>
      <c r="F128" s="141" t="s">
        <v>83</v>
      </c>
      <c r="G128" s="129">
        <v>20000</v>
      </c>
      <c r="H128" s="146"/>
      <c r="I128" s="147">
        <v>0</v>
      </c>
      <c r="J128" s="148">
        <v>0</v>
      </c>
      <c r="K128" s="148">
        <v>0</v>
      </c>
      <c r="L128" s="146">
        <v>0</v>
      </c>
      <c r="M128" s="147">
        <v>0</v>
      </c>
      <c r="N128" s="146">
        <v>0</v>
      </c>
      <c r="O128" s="147">
        <v>0</v>
      </c>
      <c r="P128" s="146">
        <v>0</v>
      </c>
      <c r="Q128" s="128">
        <f t="shared" si="5"/>
        <v>20000</v>
      </c>
      <c r="R128" s="68"/>
    </row>
    <row r="129" spans="1:18" s="1" customFormat="1" ht="14.45" customHeight="1" x14ac:dyDescent="0.25">
      <c r="A129" s="125">
        <v>111</v>
      </c>
      <c r="B129" s="124">
        <v>7</v>
      </c>
      <c r="C129" s="125" t="s">
        <v>211</v>
      </c>
      <c r="D129" s="125" t="str">
        <f t="shared" si="8"/>
        <v>3</v>
      </c>
      <c r="E129" s="125">
        <v>375</v>
      </c>
      <c r="F129" s="141" t="s">
        <v>93</v>
      </c>
      <c r="G129" s="129">
        <v>20000</v>
      </c>
      <c r="H129" s="146"/>
      <c r="I129" s="147">
        <v>0</v>
      </c>
      <c r="J129" s="148">
        <v>0</v>
      </c>
      <c r="K129" s="148">
        <v>0</v>
      </c>
      <c r="L129" s="146">
        <v>0</v>
      </c>
      <c r="M129" s="147">
        <v>0</v>
      </c>
      <c r="N129" s="146">
        <v>0</v>
      </c>
      <c r="O129" s="147">
        <v>0</v>
      </c>
      <c r="P129" s="146">
        <v>0</v>
      </c>
      <c r="Q129" s="128">
        <f t="shared" si="5"/>
        <v>20000</v>
      </c>
      <c r="R129" s="68"/>
    </row>
    <row r="130" spans="1:18" s="1" customFormat="1" ht="14.45" customHeight="1" x14ac:dyDescent="0.25">
      <c r="A130" s="125">
        <v>112</v>
      </c>
      <c r="B130" s="124">
        <v>7</v>
      </c>
      <c r="C130" s="125" t="s">
        <v>211</v>
      </c>
      <c r="D130" s="125" t="str">
        <f t="shared" si="8"/>
        <v>3</v>
      </c>
      <c r="E130" s="125">
        <v>375</v>
      </c>
      <c r="F130" s="141" t="s">
        <v>93</v>
      </c>
      <c r="G130" s="129">
        <v>6000</v>
      </c>
      <c r="H130" s="146"/>
      <c r="I130" s="147"/>
      <c r="J130" s="148"/>
      <c r="K130" s="148"/>
      <c r="L130" s="146"/>
      <c r="M130" s="147"/>
      <c r="N130" s="146"/>
      <c r="O130" s="147"/>
      <c r="P130" s="146"/>
      <c r="Q130" s="128">
        <f t="shared" si="5"/>
        <v>6000</v>
      </c>
      <c r="R130" s="68"/>
    </row>
    <row r="131" spans="1:18" s="1" customFormat="1" ht="14.45" customHeight="1" x14ac:dyDescent="0.25">
      <c r="A131" s="125">
        <v>113</v>
      </c>
      <c r="B131" s="124">
        <v>7</v>
      </c>
      <c r="C131" s="125" t="s">
        <v>211</v>
      </c>
      <c r="D131" s="125" t="str">
        <f t="shared" si="8"/>
        <v>3</v>
      </c>
      <c r="E131" s="125">
        <v>379</v>
      </c>
      <c r="F131" s="141" t="s">
        <v>96</v>
      </c>
      <c r="G131" s="129">
        <v>5000</v>
      </c>
      <c r="H131" s="146"/>
      <c r="I131" s="147">
        <v>0</v>
      </c>
      <c r="J131" s="148">
        <v>0</v>
      </c>
      <c r="K131" s="148">
        <v>0</v>
      </c>
      <c r="L131" s="146">
        <v>0</v>
      </c>
      <c r="M131" s="147">
        <v>0</v>
      </c>
      <c r="N131" s="146">
        <v>0</v>
      </c>
      <c r="O131" s="147">
        <v>0</v>
      </c>
      <c r="P131" s="146">
        <v>0</v>
      </c>
      <c r="Q131" s="128">
        <f t="shared" si="5"/>
        <v>5000</v>
      </c>
      <c r="R131" s="68"/>
    </row>
    <row r="132" spans="1:18" s="1" customFormat="1" ht="14.45" customHeight="1" x14ac:dyDescent="0.25">
      <c r="A132" s="125">
        <v>114</v>
      </c>
      <c r="B132" s="124">
        <v>7</v>
      </c>
      <c r="C132" s="125" t="s">
        <v>211</v>
      </c>
      <c r="D132" s="125" t="str">
        <f t="shared" si="8"/>
        <v>3</v>
      </c>
      <c r="E132" s="125">
        <v>382</v>
      </c>
      <c r="F132" s="141" t="s">
        <v>98</v>
      </c>
      <c r="G132" s="129">
        <v>120000</v>
      </c>
      <c r="H132" s="146"/>
      <c r="I132" s="147">
        <v>0</v>
      </c>
      <c r="J132" s="148">
        <v>0</v>
      </c>
      <c r="K132" s="148">
        <v>0</v>
      </c>
      <c r="L132" s="146">
        <v>0</v>
      </c>
      <c r="M132" s="147">
        <v>0</v>
      </c>
      <c r="N132" s="146">
        <v>0</v>
      </c>
      <c r="O132" s="147">
        <v>0</v>
      </c>
      <c r="P132" s="146">
        <v>0</v>
      </c>
      <c r="Q132" s="128">
        <f t="shared" si="5"/>
        <v>120000</v>
      </c>
      <c r="R132" s="68"/>
    </row>
    <row r="133" spans="1:18" s="1" customFormat="1" ht="14.45" customHeight="1" x14ac:dyDescent="0.25">
      <c r="A133" s="125">
        <v>115</v>
      </c>
      <c r="B133" s="124">
        <v>7</v>
      </c>
      <c r="C133" s="125" t="s">
        <v>211</v>
      </c>
      <c r="D133" s="125" t="str">
        <f t="shared" si="8"/>
        <v>3</v>
      </c>
      <c r="E133" s="125">
        <v>383</v>
      </c>
      <c r="F133" s="141" t="s">
        <v>99</v>
      </c>
      <c r="G133" s="129">
        <v>5000</v>
      </c>
      <c r="H133" s="146"/>
      <c r="I133" s="147">
        <v>0</v>
      </c>
      <c r="J133" s="148">
        <v>0</v>
      </c>
      <c r="K133" s="148">
        <v>0</v>
      </c>
      <c r="L133" s="146">
        <v>0</v>
      </c>
      <c r="M133" s="147">
        <v>0</v>
      </c>
      <c r="N133" s="146">
        <v>0</v>
      </c>
      <c r="O133" s="147">
        <v>0</v>
      </c>
      <c r="P133" s="146">
        <v>0</v>
      </c>
      <c r="Q133" s="128">
        <f t="shared" si="5"/>
        <v>5000</v>
      </c>
      <c r="R133" s="68"/>
    </row>
    <row r="134" spans="1:18" s="1" customFormat="1" ht="14.45" customHeight="1" x14ac:dyDescent="0.25">
      <c r="A134" s="125">
        <v>116</v>
      </c>
      <c r="B134" s="124">
        <v>7</v>
      </c>
      <c r="C134" s="125" t="s">
        <v>211</v>
      </c>
      <c r="D134" s="125" t="str">
        <f t="shared" si="8"/>
        <v>5</v>
      </c>
      <c r="E134" s="125">
        <v>511</v>
      </c>
      <c r="F134" s="141" t="s">
        <v>109</v>
      </c>
      <c r="G134" s="129">
        <v>10000</v>
      </c>
      <c r="H134" s="146"/>
      <c r="I134" s="147">
        <v>0</v>
      </c>
      <c r="J134" s="148">
        <v>0</v>
      </c>
      <c r="K134" s="148">
        <v>0</v>
      </c>
      <c r="L134" s="146">
        <v>0</v>
      </c>
      <c r="M134" s="147">
        <v>0</v>
      </c>
      <c r="N134" s="146">
        <v>0</v>
      </c>
      <c r="O134" s="147">
        <v>0</v>
      </c>
      <c r="P134" s="146">
        <v>0</v>
      </c>
      <c r="Q134" s="128">
        <f t="shared" ref="Q134:Q197" si="9">SUM(G134:P134)</f>
        <v>10000</v>
      </c>
      <c r="R134" s="68"/>
    </row>
    <row r="135" spans="1:18" s="1" customFormat="1" ht="14.45" customHeight="1" x14ac:dyDescent="0.25">
      <c r="A135" s="125">
        <v>117</v>
      </c>
      <c r="B135" s="124">
        <v>7</v>
      </c>
      <c r="C135" s="125" t="s">
        <v>211</v>
      </c>
      <c r="D135" s="125" t="str">
        <f t="shared" si="8"/>
        <v>5</v>
      </c>
      <c r="E135" s="125">
        <v>523</v>
      </c>
      <c r="F135" s="141" t="s">
        <v>115</v>
      </c>
      <c r="G135" s="129">
        <v>2000</v>
      </c>
      <c r="H135" s="146"/>
      <c r="I135" s="147"/>
      <c r="J135" s="148"/>
      <c r="K135" s="148"/>
      <c r="L135" s="146"/>
      <c r="M135" s="147"/>
      <c r="N135" s="146"/>
      <c r="O135" s="147"/>
      <c r="P135" s="146"/>
      <c r="Q135" s="128">
        <f t="shared" si="9"/>
        <v>2000</v>
      </c>
      <c r="R135" s="68"/>
    </row>
    <row r="136" spans="1:18" s="1" customFormat="1" ht="14.45" customHeight="1" x14ac:dyDescent="0.25">
      <c r="A136" s="125">
        <v>118</v>
      </c>
      <c r="B136" s="124">
        <v>8</v>
      </c>
      <c r="C136" s="125" t="s">
        <v>371</v>
      </c>
      <c r="D136" s="125">
        <v>1</v>
      </c>
      <c r="E136" s="125">
        <v>113</v>
      </c>
      <c r="F136" s="141" t="s">
        <v>11</v>
      </c>
      <c r="G136" s="129">
        <v>3524698.9224</v>
      </c>
      <c r="H136" s="146"/>
      <c r="I136" s="147"/>
      <c r="J136" s="148"/>
      <c r="K136" s="148"/>
      <c r="L136" s="146"/>
      <c r="M136" s="147"/>
      <c r="N136" s="146"/>
      <c r="O136" s="147"/>
      <c r="P136" s="146"/>
      <c r="Q136" s="128">
        <f t="shared" si="9"/>
        <v>3524698.9224</v>
      </c>
      <c r="R136" s="68"/>
    </row>
    <row r="137" spans="1:18" s="1" customFormat="1" ht="14.45" customHeight="1" x14ac:dyDescent="0.25">
      <c r="A137" s="125">
        <v>119</v>
      </c>
      <c r="B137" s="124">
        <v>8</v>
      </c>
      <c r="C137" s="125" t="s">
        <v>371</v>
      </c>
      <c r="D137" s="125">
        <v>1</v>
      </c>
      <c r="E137" s="125">
        <v>122</v>
      </c>
      <c r="F137" s="142" t="s">
        <v>12</v>
      </c>
      <c r="G137" s="129">
        <v>216320.54</v>
      </c>
      <c r="H137" s="146"/>
      <c r="I137" s="147"/>
      <c r="J137" s="148"/>
      <c r="K137" s="148"/>
      <c r="L137" s="146"/>
      <c r="M137" s="147"/>
      <c r="N137" s="146"/>
      <c r="O137" s="147"/>
      <c r="P137" s="146"/>
      <c r="Q137" s="128">
        <f t="shared" si="9"/>
        <v>216320.54</v>
      </c>
      <c r="R137" s="68"/>
    </row>
    <row r="138" spans="1:18" s="1" customFormat="1" ht="14.45" customHeight="1" x14ac:dyDescent="0.25">
      <c r="A138" s="125">
        <v>120</v>
      </c>
      <c r="B138" s="124">
        <v>8</v>
      </c>
      <c r="C138" s="125" t="s">
        <v>371</v>
      </c>
      <c r="D138" s="125">
        <v>1</v>
      </c>
      <c r="E138" s="125">
        <v>132</v>
      </c>
      <c r="F138" s="142" t="s">
        <v>13</v>
      </c>
      <c r="G138" s="129">
        <v>531120.17980313383</v>
      </c>
      <c r="H138" s="146"/>
      <c r="I138" s="147"/>
      <c r="J138" s="148"/>
      <c r="K138" s="148"/>
      <c r="L138" s="146"/>
      <c r="M138" s="147"/>
      <c r="N138" s="146"/>
      <c r="O138" s="147"/>
      <c r="P138" s="146"/>
      <c r="Q138" s="128">
        <f t="shared" si="9"/>
        <v>531120.17980313383</v>
      </c>
      <c r="R138" s="68"/>
    </row>
    <row r="139" spans="1:18" s="1" customFormat="1" ht="14.45" customHeight="1" x14ac:dyDescent="0.25">
      <c r="A139" s="125">
        <v>121</v>
      </c>
      <c r="B139" s="124">
        <v>8</v>
      </c>
      <c r="C139" s="125" t="s">
        <v>371</v>
      </c>
      <c r="D139" s="125">
        <v>1</v>
      </c>
      <c r="E139" s="125">
        <v>132</v>
      </c>
      <c r="F139" s="142" t="s">
        <v>13</v>
      </c>
      <c r="G139" s="129">
        <v>190959.19859550378</v>
      </c>
      <c r="H139" s="146"/>
      <c r="I139" s="147"/>
      <c r="J139" s="148"/>
      <c r="K139" s="148"/>
      <c r="L139" s="146"/>
      <c r="M139" s="147"/>
      <c r="N139" s="146"/>
      <c r="O139" s="147"/>
      <c r="P139" s="146"/>
      <c r="Q139" s="128">
        <f t="shared" si="9"/>
        <v>190959.19859550378</v>
      </c>
      <c r="R139" s="68"/>
    </row>
    <row r="140" spans="1:18" s="1" customFormat="1" ht="14.45" customHeight="1" x14ac:dyDescent="0.25">
      <c r="A140" s="125">
        <v>122</v>
      </c>
      <c r="B140" s="124">
        <v>8</v>
      </c>
      <c r="C140" s="125" t="s">
        <v>371</v>
      </c>
      <c r="D140" s="125" t="str">
        <f t="shared" ref="D140:D165" si="10">MID(E140,1,1)</f>
        <v>1</v>
      </c>
      <c r="E140" s="125">
        <v>141</v>
      </c>
      <c r="F140" s="141" t="s">
        <v>15</v>
      </c>
      <c r="G140" s="129">
        <v>39173</v>
      </c>
      <c r="H140" s="146"/>
      <c r="I140" s="147"/>
      <c r="J140" s="148"/>
      <c r="K140" s="148"/>
      <c r="L140" s="146"/>
      <c r="M140" s="147"/>
      <c r="N140" s="146"/>
      <c r="O140" s="147"/>
      <c r="P140" s="146"/>
      <c r="Q140" s="128">
        <f t="shared" si="9"/>
        <v>39173</v>
      </c>
      <c r="R140" s="68"/>
    </row>
    <row r="141" spans="1:18" s="1" customFormat="1" ht="14.45" customHeight="1" x14ac:dyDescent="0.25">
      <c r="A141" s="125">
        <v>123</v>
      </c>
      <c r="B141" s="124">
        <v>8</v>
      </c>
      <c r="C141" s="125" t="s">
        <v>371</v>
      </c>
      <c r="D141" s="125" t="str">
        <f t="shared" si="10"/>
        <v>1</v>
      </c>
      <c r="E141" s="125">
        <v>141</v>
      </c>
      <c r="F141" s="141" t="s">
        <v>15</v>
      </c>
      <c r="G141" s="129">
        <v>248265</v>
      </c>
      <c r="H141" s="146"/>
      <c r="I141" s="147"/>
      <c r="J141" s="148"/>
      <c r="K141" s="148"/>
      <c r="L141" s="146"/>
      <c r="M141" s="147"/>
      <c r="N141" s="146"/>
      <c r="O141" s="147"/>
      <c r="P141" s="146"/>
      <c r="Q141" s="128">
        <f t="shared" si="9"/>
        <v>248265</v>
      </c>
      <c r="R141" s="68"/>
    </row>
    <row r="142" spans="1:18" s="1" customFormat="1" ht="14.45" customHeight="1" x14ac:dyDescent="0.25">
      <c r="A142" s="125">
        <v>124</v>
      </c>
      <c r="B142" s="124">
        <v>8</v>
      </c>
      <c r="C142" s="125" t="s">
        <v>371</v>
      </c>
      <c r="D142" s="125" t="str">
        <f t="shared" si="10"/>
        <v>1</v>
      </c>
      <c r="E142" s="125">
        <v>142</v>
      </c>
      <c r="F142" s="141" t="s">
        <v>16</v>
      </c>
      <c r="G142" s="129">
        <v>6995</v>
      </c>
      <c r="H142" s="146"/>
      <c r="I142" s="147"/>
      <c r="J142" s="148"/>
      <c r="K142" s="148"/>
      <c r="L142" s="146"/>
      <c r="M142" s="147"/>
      <c r="N142" s="146"/>
      <c r="O142" s="147"/>
      <c r="P142" s="146"/>
      <c r="Q142" s="128">
        <f t="shared" si="9"/>
        <v>6995</v>
      </c>
      <c r="R142" s="68"/>
    </row>
    <row r="143" spans="1:18" s="1" customFormat="1" ht="14.45" customHeight="1" x14ac:dyDescent="0.25">
      <c r="A143" s="125">
        <v>125</v>
      </c>
      <c r="B143" s="124">
        <v>8</v>
      </c>
      <c r="C143" s="125" t="s">
        <v>371</v>
      </c>
      <c r="D143" s="125" t="str">
        <f t="shared" si="10"/>
        <v>1</v>
      </c>
      <c r="E143" s="125">
        <v>142</v>
      </c>
      <c r="F143" s="141" t="s">
        <v>16</v>
      </c>
      <c r="G143" s="129">
        <v>44333</v>
      </c>
      <c r="H143" s="146"/>
      <c r="I143" s="147"/>
      <c r="J143" s="148"/>
      <c r="K143" s="148"/>
      <c r="L143" s="146"/>
      <c r="M143" s="147"/>
      <c r="N143" s="146"/>
      <c r="O143" s="147"/>
      <c r="P143" s="146"/>
      <c r="Q143" s="128">
        <f t="shared" si="9"/>
        <v>44333</v>
      </c>
      <c r="R143" s="68"/>
    </row>
    <row r="144" spans="1:18" s="1" customFormat="1" ht="14.45" customHeight="1" x14ac:dyDescent="0.25">
      <c r="A144" s="125">
        <v>126</v>
      </c>
      <c r="B144" s="124">
        <v>8</v>
      </c>
      <c r="C144" s="125" t="s">
        <v>371</v>
      </c>
      <c r="D144" s="125" t="str">
        <f t="shared" si="10"/>
        <v>1</v>
      </c>
      <c r="E144" s="125">
        <v>143</v>
      </c>
      <c r="F144" s="141" t="s">
        <v>17</v>
      </c>
      <c r="G144" s="129">
        <v>2798</v>
      </c>
      <c r="H144" s="146"/>
      <c r="I144" s="147"/>
      <c r="J144" s="148"/>
      <c r="K144" s="148"/>
      <c r="L144" s="146"/>
      <c r="M144" s="147"/>
      <c r="N144" s="146"/>
      <c r="O144" s="147"/>
      <c r="P144" s="146"/>
      <c r="Q144" s="128">
        <f t="shared" si="9"/>
        <v>2798</v>
      </c>
      <c r="R144" s="68"/>
    </row>
    <row r="145" spans="1:18" s="1" customFormat="1" ht="14.45" customHeight="1" x14ac:dyDescent="0.25">
      <c r="A145" s="125">
        <v>127</v>
      </c>
      <c r="B145" s="124">
        <v>8</v>
      </c>
      <c r="C145" s="125" t="s">
        <v>371</v>
      </c>
      <c r="D145" s="125" t="str">
        <f t="shared" si="10"/>
        <v>1</v>
      </c>
      <c r="E145" s="125">
        <v>143</v>
      </c>
      <c r="F145" s="141" t="s">
        <v>17</v>
      </c>
      <c r="G145" s="129">
        <v>22133</v>
      </c>
      <c r="H145" s="146"/>
      <c r="I145" s="147"/>
      <c r="J145" s="148"/>
      <c r="K145" s="148"/>
      <c r="L145" s="146"/>
      <c r="M145" s="147"/>
      <c r="N145" s="146"/>
      <c r="O145" s="147"/>
      <c r="P145" s="146"/>
      <c r="Q145" s="128">
        <f t="shared" si="9"/>
        <v>22133</v>
      </c>
      <c r="R145" s="68"/>
    </row>
    <row r="146" spans="1:18" s="1" customFormat="1" ht="14.45" customHeight="1" x14ac:dyDescent="0.25">
      <c r="A146" s="125">
        <v>128</v>
      </c>
      <c r="B146" s="124">
        <v>8</v>
      </c>
      <c r="C146" s="125" t="s">
        <v>371</v>
      </c>
      <c r="D146" s="125" t="str">
        <f t="shared" si="10"/>
        <v>2</v>
      </c>
      <c r="E146" s="125">
        <v>211</v>
      </c>
      <c r="F146" s="141" t="s">
        <v>19</v>
      </c>
      <c r="G146" s="129">
        <v>90000</v>
      </c>
      <c r="H146" s="146"/>
      <c r="I146" s="147"/>
      <c r="J146" s="148"/>
      <c r="K146" s="148"/>
      <c r="L146" s="146"/>
      <c r="M146" s="147"/>
      <c r="N146" s="146"/>
      <c r="O146" s="147"/>
      <c r="P146" s="146"/>
      <c r="Q146" s="128">
        <f t="shared" si="9"/>
        <v>90000</v>
      </c>
      <c r="R146" s="68"/>
    </row>
    <row r="147" spans="1:18" s="1" customFormat="1" ht="14.45" customHeight="1" x14ac:dyDescent="0.25">
      <c r="A147" s="125">
        <v>129</v>
      </c>
      <c r="B147" s="124">
        <v>8</v>
      </c>
      <c r="C147" s="125" t="s">
        <v>371</v>
      </c>
      <c r="D147" s="125" t="str">
        <f t="shared" si="10"/>
        <v>2</v>
      </c>
      <c r="E147" s="125">
        <v>212</v>
      </c>
      <c r="F147" s="141" t="s">
        <v>20</v>
      </c>
      <c r="G147" s="129">
        <v>20000</v>
      </c>
      <c r="H147" s="146"/>
      <c r="I147" s="147"/>
      <c r="J147" s="148"/>
      <c r="K147" s="148"/>
      <c r="L147" s="146"/>
      <c r="M147" s="147"/>
      <c r="N147" s="146"/>
      <c r="O147" s="147"/>
      <c r="P147" s="146"/>
      <c r="Q147" s="128">
        <f t="shared" si="9"/>
        <v>20000</v>
      </c>
      <c r="R147" s="68"/>
    </row>
    <row r="148" spans="1:18" s="1" customFormat="1" ht="14.45" customHeight="1" x14ac:dyDescent="0.25">
      <c r="A148" s="125">
        <v>130</v>
      </c>
      <c r="B148" s="124">
        <v>8</v>
      </c>
      <c r="C148" s="125" t="s">
        <v>371</v>
      </c>
      <c r="D148" s="125" t="str">
        <f t="shared" si="10"/>
        <v>2</v>
      </c>
      <c r="E148" s="125">
        <v>216</v>
      </c>
      <c r="F148" s="141" t="s">
        <v>24</v>
      </c>
      <c r="G148" s="129">
        <v>250000</v>
      </c>
      <c r="H148" s="146"/>
      <c r="I148" s="147"/>
      <c r="J148" s="148"/>
      <c r="K148" s="148"/>
      <c r="L148" s="146"/>
      <c r="M148" s="147"/>
      <c r="N148" s="146"/>
      <c r="O148" s="147"/>
      <c r="P148" s="146"/>
      <c r="Q148" s="128">
        <f t="shared" si="9"/>
        <v>250000</v>
      </c>
      <c r="R148" s="68"/>
    </row>
    <row r="149" spans="1:18" s="1" customFormat="1" ht="14.45" customHeight="1" x14ac:dyDescent="0.25">
      <c r="A149" s="125">
        <v>131</v>
      </c>
      <c r="B149" s="124">
        <v>8</v>
      </c>
      <c r="C149" s="125" t="s">
        <v>371</v>
      </c>
      <c r="D149" s="125" t="str">
        <f t="shared" si="10"/>
        <v>2</v>
      </c>
      <c r="E149" s="125">
        <v>223</v>
      </c>
      <c r="F149" s="141" t="s">
        <v>29</v>
      </c>
      <c r="G149" s="129">
        <v>5000</v>
      </c>
      <c r="H149" s="146">
        <v>0</v>
      </c>
      <c r="I149" s="147">
        <v>0</v>
      </c>
      <c r="J149" s="148">
        <v>0</v>
      </c>
      <c r="K149" s="148">
        <v>0</v>
      </c>
      <c r="L149" s="146">
        <v>0</v>
      </c>
      <c r="M149" s="147">
        <v>0</v>
      </c>
      <c r="N149" s="146">
        <v>0</v>
      </c>
      <c r="O149" s="147">
        <v>0</v>
      </c>
      <c r="P149" s="146">
        <v>0</v>
      </c>
      <c r="Q149" s="128">
        <f t="shared" si="9"/>
        <v>5000</v>
      </c>
      <c r="R149" s="68"/>
    </row>
    <row r="150" spans="1:18" s="1" customFormat="1" x14ac:dyDescent="0.25">
      <c r="A150" s="125">
        <v>132</v>
      </c>
      <c r="B150" s="124">
        <v>8</v>
      </c>
      <c r="C150" s="125" t="s">
        <v>371</v>
      </c>
      <c r="D150" s="125" t="str">
        <f t="shared" si="10"/>
        <v>2</v>
      </c>
      <c r="E150" s="125">
        <v>253</v>
      </c>
      <c r="F150" s="141" t="s">
        <v>41</v>
      </c>
      <c r="G150" s="129">
        <v>1000000</v>
      </c>
      <c r="H150" s="146"/>
      <c r="I150" s="147"/>
      <c r="J150" s="148"/>
      <c r="K150" s="148"/>
      <c r="L150" s="146"/>
      <c r="M150" s="147"/>
      <c r="N150" s="146"/>
      <c r="O150" s="147"/>
      <c r="P150" s="146"/>
      <c r="Q150" s="128">
        <f t="shared" si="9"/>
        <v>1000000</v>
      </c>
      <c r="R150" s="68"/>
    </row>
    <row r="151" spans="1:18" s="1" customFormat="1" ht="14.45" customHeight="1" x14ac:dyDescent="0.25">
      <c r="A151" s="125">
        <v>133</v>
      </c>
      <c r="B151" s="124">
        <v>8</v>
      </c>
      <c r="C151" s="125" t="s">
        <v>371</v>
      </c>
      <c r="D151" s="125" t="str">
        <f t="shared" si="10"/>
        <v>2</v>
      </c>
      <c r="E151" s="125">
        <v>261</v>
      </c>
      <c r="F151" s="141" t="s">
        <v>43</v>
      </c>
      <c r="G151" s="129">
        <v>101000</v>
      </c>
      <c r="H151" s="146"/>
      <c r="I151" s="147"/>
      <c r="J151" s="148"/>
      <c r="K151" s="148"/>
      <c r="L151" s="146"/>
      <c r="M151" s="147"/>
      <c r="N151" s="146"/>
      <c r="O151" s="147"/>
      <c r="P151" s="146"/>
      <c r="Q151" s="128">
        <f t="shared" si="9"/>
        <v>101000</v>
      </c>
      <c r="R151" s="68"/>
    </row>
    <row r="152" spans="1:18" s="1" customFormat="1" ht="14.45" customHeight="1" x14ac:dyDescent="0.25">
      <c r="A152" s="125">
        <v>134</v>
      </c>
      <c r="B152" s="124">
        <v>8</v>
      </c>
      <c r="C152" s="125" t="s">
        <v>371</v>
      </c>
      <c r="D152" s="125" t="str">
        <f t="shared" si="10"/>
        <v>2</v>
      </c>
      <c r="E152" s="125">
        <v>271</v>
      </c>
      <c r="F152" s="141" t="s">
        <v>44</v>
      </c>
      <c r="G152" s="129">
        <v>150000</v>
      </c>
      <c r="H152" s="146"/>
      <c r="I152" s="147"/>
      <c r="J152" s="148"/>
      <c r="K152" s="148"/>
      <c r="L152" s="146"/>
      <c r="M152" s="147"/>
      <c r="N152" s="146"/>
      <c r="O152" s="147"/>
      <c r="P152" s="146"/>
      <c r="Q152" s="128">
        <f t="shared" si="9"/>
        <v>150000</v>
      </c>
      <c r="R152" s="68"/>
    </row>
    <row r="153" spans="1:18" s="1" customFormat="1" ht="14.45" customHeight="1" x14ac:dyDescent="0.25">
      <c r="A153" s="125">
        <v>135</v>
      </c>
      <c r="B153" s="124">
        <v>8</v>
      </c>
      <c r="C153" s="125" t="s">
        <v>371</v>
      </c>
      <c r="D153" s="125" t="str">
        <f t="shared" si="10"/>
        <v>2</v>
      </c>
      <c r="E153" s="125">
        <v>294</v>
      </c>
      <c r="F153" s="141" t="s">
        <v>52</v>
      </c>
      <c r="G153" s="129">
        <v>30000</v>
      </c>
      <c r="H153" s="146"/>
      <c r="I153" s="147"/>
      <c r="J153" s="148"/>
      <c r="K153" s="148"/>
      <c r="L153" s="146"/>
      <c r="M153" s="147"/>
      <c r="N153" s="146"/>
      <c r="O153" s="147"/>
      <c r="P153" s="146"/>
      <c r="Q153" s="128">
        <f t="shared" si="9"/>
        <v>30000</v>
      </c>
      <c r="R153" s="68"/>
    </row>
    <row r="154" spans="1:18" s="1" customFormat="1" ht="14.45" customHeight="1" x14ac:dyDescent="0.25">
      <c r="A154" s="125">
        <v>136</v>
      </c>
      <c r="B154" s="124">
        <v>8</v>
      </c>
      <c r="C154" s="125" t="s">
        <v>371</v>
      </c>
      <c r="D154" s="125" t="str">
        <f t="shared" si="10"/>
        <v>2</v>
      </c>
      <c r="E154" s="125">
        <v>296</v>
      </c>
      <c r="F154" s="141" t="s">
        <v>53</v>
      </c>
      <c r="G154" s="129">
        <v>240000</v>
      </c>
      <c r="H154" s="146"/>
      <c r="I154" s="147"/>
      <c r="J154" s="148"/>
      <c r="K154" s="148"/>
      <c r="L154" s="146"/>
      <c r="M154" s="147"/>
      <c r="N154" s="146"/>
      <c r="O154" s="147"/>
      <c r="P154" s="146"/>
      <c r="Q154" s="128">
        <f t="shared" si="9"/>
        <v>240000</v>
      </c>
      <c r="R154" s="68"/>
    </row>
    <row r="155" spans="1:18" s="1" customFormat="1" ht="14.45" customHeight="1" x14ac:dyDescent="0.25">
      <c r="A155" s="125">
        <v>137</v>
      </c>
      <c r="B155" s="124">
        <v>8</v>
      </c>
      <c r="C155" s="125" t="s">
        <v>371</v>
      </c>
      <c r="D155" s="125" t="str">
        <f t="shared" si="10"/>
        <v>3</v>
      </c>
      <c r="E155" s="125">
        <v>313</v>
      </c>
      <c r="F155" s="141" t="s">
        <v>57</v>
      </c>
      <c r="G155" s="129">
        <f>12000+6000</f>
        <v>18000</v>
      </c>
      <c r="H155" s="146">
        <v>0</v>
      </c>
      <c r="I155" s="147">
        <v>0</v>
      </c>
      <c r="J155" s="148">
        <v>0</v>
      </c>
      <c r="K155" s="148">
        <v>0</v>
      </c>
      <c r="L155" s="146">
        <v>0</v>
      </c>
      <c r="M155" s="147">
        <v>0</v>
      </c>
      <c r="N155" s="146">
        <v>0</v>
      </c>
      <c r="O155" s="147">
        <v>0</v>
      </c>
      <c r="P155" s="146">
        <v>0</v>
      </c>
      <c r="Q155" s="128">
        <f t="shared" si="9"/>
        <v>18000</v>
      </c>
      <c r="R155" s="68"/>
    </row>
    <row r="156" spans="1:18" s="1" customFormat="1" ht="14.45" customHeight="1" x14ac:dyDescent="0.25">
      <c r="A156" s="125">
        <v>138</v>
      </c>
      <c r="B156" s="124">
        <v>8</v>
      </c>
      <c r="C156" s="125" t="s">
        <v>371</v>
      </c>
      <c r="D156" s="125" t="str">
        <f t="shared" si="10"/>
        <v>3</v>
      </c>
      <c r="E156" s="125">
        <v>315</v>
      </c>
      <c r="F156" s="141" t="s">
        <v>59</v>
      </c>
      <c r="G156" s="129">
        <v>22000</v>
      </c>
      <c r="H156" s="146"/>
      <c r="I156" s="147">
        <v>0</v>
      </c>
      <c r="J156" s="148">
        <v>0</v>
      </c>
      <c r="K156" s="148">
        <v>0</v>
      </c>
      <c r="L156" s="146">
        <v>0</v>
      </c>
      <c r="M156" s="147">
        <v>0</v>
      </c>
      <c r="N156" s="146">
        <v>0</v>
      </c>
      <c r="O156" s="147">
        <v>0</v>
      </c>
      <c r="P156" s="146">
        <v>0</v>
      </c>
      <c r="Q156" s="128">
        <f t="shared" si="9"/>
        <v>22000</v>
      </c>
      <c r="R156" s="68"/>
    </row>
    <row r="157" spans="1:18" s="1" customFormat="1" ht="14.45" customHeight="1" x14ac:dyDescent="0.25">
      <c r="A157" s="125">
        <v>139</v>
      </c>
      <c r="B157" s="124">
        <v>8</v>
      </c>
      <c r="C157" s="125" t="s">
        <v>371</v>
      </c>
      <c r="D157" s="125" t="str">
        <f t="shared" si="10"/>
        <v>3</v>
      </c>
      <c r="E157" s="125">
        <v>321</v>
      </c>
      <c r="F157" s="141" t="s">
        <v>63</v>
      </c>
      <c r="G157" s="129">
        <v>110000</v>
      </c>
      <c r="H157" s="146"/>
      <c r="I157" s="147"/>
      <c r="J157" s="148"/>
      <c r="K157" s="148"/>
      <c r="L157" s="146"/>
      <c r="M157" s="147"/>
      <c r="N157" s="146"/>
      <c r="O157" s="147"/>
      <c r="P157" s="146"/>
      <c r="Q157" s="128">
        <f t="shared" si="9"/>
        <v>110000</v>
      </c>
      <c r="R157" s="68"/>
    </row>
    <row r="158" spans="1:18" s="1" customFormat="1" ht="14.45" customHeight="1" x14ac:dyDescent="0.25">
      <c r="A158" s="125">
        <v>140</v>
      </c>
      <c r="B158" s="124">
        <v>8</v>
      </c>
      <c r="C158" s="125" t="s">
        <v>371</v>
      </c>
      <c r="D158" s="125" t="str">
        <f t="shared" si="10"/>
        <v>3</v>
      </c>
      <c r="E158" s="125">
        <v>322</v>
      </c>
      <c r="F158" s="143" t="s">
        <v>64</v>
      </c>
      <c r="G158" s="129">
        <v>120000</v>
      </c>
      <c r="H158" s="146"/>
      <c r="I158" s="147"/>
      <c r="J158" s="148"/>
      <c r="K158" s="148"/>
      <c r="L158" s="146"/>
      <c r="M158" s="147"/>
      <c r="N158" s="146"/>
      <c r="O158" s="147"/>
      <c r="P158" s="146"/>
      <c r="Q158" s="128">
        <f t="shared" si="9"/>
        <v>120000</v>
      </c>
      <c r="R158" s="68"/>
    </row>
    <row r="159" spans="1:18" s="1" customFormat="1" x14ac:dyDescent="0.25">
      <c r="A159" s="125">
        <v>141</v>
      </c>
      <c r="B159" s="124">
        <v>8</v>
      </c>
      <c r="C159" s="125" t="s">
        <v>371</v>
      </c>
      <c r="D159" s="125" t="str">
        <f t="shared" si="10"/>
        <v>3</v>
      </c>
      <c r="E159" s="125">
        <v>334</v>
      </c>
      <c r="F159" s="143" t="s">
        <v>69</v>
      </c>
      <c r="G159" s="129">
        <v>20000</v>
      </c>
      <c r="H159" s="146"/>
      <c r="I159" s="147"/>
      <c r="J159" s="148"/>
      <c r="K159" s="148"/>
      <c r="L159" s="146"/>
      <c r="M159" s="147"/>
      <c r="N159" s="146"/>
      <c r="O159" s="147"/>
      <c r="P159" s="146"/>
      <c r="Q159" s="128">
        <f t="shared" si="9"/>
        <v>20000</v>
      </c>
      <c r="R159" s="68"/>
    </row>
    <row r="160" spans="1:18" s="1" customFormat="1" ht="14.45" customHeight="1" x14ac:dyDescent="0.25">
      <c r="A160" s="125">
        <v>142</v>
      </c>
      <c r="B160" s="124">
        <v>8</v>
      </c>
      <c r="C160" s="125" t="s">
        <v>371</v>
      </c>
      <c r="D160" s="125" t="str">
        <f t="shared" si="10"/>
        <v>3</v>
      </c>
      <c r="E160" s="125">
        <v>352</v>
      </c>
      <c r="F160" s="143" t="s">
        <v>77</v>
      </c>
      <c r="G160" s="129">
        <v>20000</v>
      </c>
      <c r="H160" s="146"/>
      <c r="I160" s="147"/>
      <c r="J160" s="148"/>
      <c r="K160" s="148"/>
      <c r="L160" s="146"/>
      <c r="M160" s="147"/>
      <c r="N160" s="146"/>
      <c r="O160" s="147"/>
      <c r="P160" s="146"/>
      <c r="Q160" s="128">
        <f t="shared" si="9"/>
        <v>20000</v>
      </c>
      <c r="R160" s="68"/>
    </row>
    <row r="161" spans="1:18" s="1" customFormat="1" ht="14.45" customHeight="1" x14ac:dyDescent="0.25">
      <c r="A161" s="125">
        <v>143</v>
      </c>
      <c r="B161" s="124">
        <v>8</v>
      </c>
      <c r="C161" s="125" t="s">
        <v>371</v>
      </c>
      <c r="D161" s="125" t="str">
        <f t="shared" si="10"/>
        <v>3</v>
      </c>
      <c r="E161" s="125">
        <v>353</v>
      </c>
      <c r="F161" s="143" t="s">
        <v>78</v>
      </c>
      <c r="G161" s="129">
        <v>12000</v>
      </c>
      <c r="H161" s="146"/>
      <c r="I161" s="147"/>
      <c r="J161" s="148"/>
      <c r="K161" s="148"/>
      <c r="L161" s="146"/>
      <c r="M161" s="147"/>
      <c r="N161" s="146"/>
      <c r="O161" s="147"/>
      <c r="P161" s="146"/>
      <c r="Q161" s="128">
        <f t="shared" si="9"/>
        <v>12000</v>
      </c>
      <c r="R161" s="68"/>
    </row>
    <row r="162" spans="1:18" s="1" customFormat="1" ht="14.45" customHeight="1" x14ac:dyDescent="0.25">
      <c r="A162" s="125">
        <v>144</v>
      </c>
      <c r="B162" s="124">
        <v>8</v>
      </c>
      <c r="C162" s="125" t="s">
        <v>371</v>
      </c>
      <c r="D162" s="125" t="str">
        <f t="shared" si="10"/>
        <v>3</v>
      </c>
      <c r="E162" s="125">
        <v>355</v>
      </c>
      <c r="F162" s="141" t="s">
        <v>79</v>
      </c>
      <c r="G162" s="129">
        <v>200000</v>
      </c>
      <c r="H162" s="146"/>
      <c r="I162" s="147"/>
      <c r="J162" s="148"/>
      <c r="K162" s="148"/>
      <c r="L162" s="146"/>
      <c r="M162" s="147"/>
      <c r="N162" s="146"/>
      <c r="O162" s="147"/>
      <c r="P162" s="146"/>
      <c r="Q162" s="128">
        <f t="shared" si="9"/>
        <v>200000</v>
      </c>
      <c r="R162" s="68"/>
    </row>
    <row r="163" spans="1:18" s="1" customFormat="1" ht="14.45" customHeight="1" x14ac:dyDescent="0.25">
      <c r="A163" s="125">
        <v>145</v>
      </c>
      <c r="B163" s="124">
        <v>8</v>
      </c>
      <c r="C163" s="125" t="s">
        <v>371</v>
      </c>
      <c r="D163" s="125" t="str">
        <f t="shared" si="10"/>
        <v>3</v>
      </c>
      <c r="E163" s="125">
        <v>358</v>
      </c>
      <c r="F163" s="143" t="s">
        <v>81</v>
      </c>
      <c r="G163" s="129">
        <v>12000</v>
      </c>
      <c r="H163" s="146"/>
      <c r="I163" s="147"/>
      <c r="J163" s="148"/>
      <c r="K163" s="148"/>
      <c r="L163" s="146"/>
      <c r="M163" s="147"/>
      <c r="N163" s="146"/>
      <c r="O163" s="147"/>
      <c r="P163" s="146"/>
      <c r="Q163" s="128">
        <f t="shared" si="9"/>
        <v>12000</v>
      </c>
      <c r="R163" s="68"/>
    </row>
    <row r="164" spans="1:18" s="1" customFormat="1" ht="14.45" customHeight="1" x14ac:dyDescent="0.25">
      <c r="A164" s="125">
        <v>146</v>
      </c>
      <c r="B164" s="124">
        <v>8</v>
      </c>
      <c r="C164" s="125" t="s">
        <v>371</v>
      </c>
      <c r="D164" s="125" t="str">
        <f t="shared" si="10"/>
        <v>3</v>
      </c>
      <c r="E164" s="125">
        <v>372</v>
      </c>
      <c r="F164" s="143" t="s">
        <v>91</v>
      </c>
      <c r="G164" s="129">
        <v>50000</v>
      </c>
      <c r="H164" s="146"/>
      <c r="I164" s="147"/>
      <c r="J164" s="148"/>
      <c r="K164" s="148"/>
      <c r="L164" s="146"/>
      <c r="M164" s="147"/>
      <c r="N164" s="146"/>
      <c r="O164" s="147"/>
      <c r="P164" s="146"/>
      <c r="Q164" s="128">
        <f t="shared" si="9"/>
        <v>50000</v>
      </c>
      <c r="R164" s="68"/>
    </row>
    <row r="165" spans="1:18" s="1" customFormat="1" ht="14.45" customHeight="1" x14ac:dyDescent="0.25">
      <c r="A165" s="125">
        <v>147</v>
      </c>
      <c r="B165" s="124">
        <v>8</v>
      </c>
      <c r="C165" s="125" t="s">
        <v>371</v>
      </c>
      <c r="D165" s="125" t="str">
        <f t="shared" si="10"/>
        <v>3</v>
      </c>
      <c r="E165" s="125">
        <v>375</v>
      </c>
      <c r="F165" s="143" t="s">
        <v>93</v>
      </c>
      <c r="G165" s="129">
        <v>40000</v>
      </c>
      <c r="H165" s="146"/>
      <c r="I165" s="147"/>
      <c r="J165" s="148"/>
      <c r="K165" s="148"/>
      <c r="L165" s="146"/>
      <c r="M165" s="147"/>
      <c r="N165" s="146"/>
      <c r="O165" s="147"/>
      <c r="P165" s="146"/>
      <c r="Q165" s="128">
        <f t="shared" si="9"/>
        <v>40000</v>
      </c>
      <c r="R165" s="68"/>
    </row>
    <row r="166" spans="1:18" s="1" customFormat="1" ht="14.45" customHeight="1" x14ac:dyDescent="0.25">
      <c r="A166" s="125">
        <v>148</v>
      </c>
      <c r="B166" s="124">
        <v>8</v>
      </c>
      <c r="C166" s="125" t="s">
        <v>371</v>
      </c>
      <c r="D166" s="125">
        <v>4</v>
      </c>
      <c r="E166" s="125">
        <v>451</v>
      </c>
      <c r="F166" s="141" t="s">
        <v>509</v>
      </c>
      <c r="G166" s="129">
        <v>73918</v>
      </c>
      <c r="H166" s="146"/>
      <c r="I166" s="147"/>
      <c r="J166" s="148"/>
      <c r="K166" s="148"/>
      <c r="L166" s="146"/>
      <c r="M166" s="147"/>
      <c r="N166" s="146"/>
      <c r="O166" s="147"/>
      <c r="P166" s="146"/>
      <c r="Q166" s="128">
        <f t="shared" si="9"/>
        <v>73918</v>
      </c>
      <c r="R166" s="68"/>
    </row>
    <row r="167" spans="1:18" s="1" customFormat="1" ht="14.45" customHeight="1" x14ac:dyDescent="0.25">
      <c r="A167" s="125">
        <v>149</v>
      </c>
      <c r="B167" s="124">
        <v>8</v>
      </c>
      <c r="C167" s="125" t="s">
        <v>371</v>
      </c>
      <c r="D167" s="125" t="str">
        <f>MID(E167,1,1)</f>
        <v>5</v>
      </c>
      <c r="E167" s="125">
        <v>511</v>
      </c>
      <c r="F167" s="141" t="s">
        <v>109</v>
      </c>
      <c r="G167" s="129">
        <v>15000</v>
      </c>
      <c r="H167" s="146"/>
      <c r="I167" s="147"/>
      <c r="J167" s="148"/>
      <c r="K167" s="148"/>
      <c r="L167" s="146"/>
      <c r="M167" s="147"/>
      <c r="N167" s="146"/>
      <c r="O167" s="147"/>
      <c r="P167" s="146"/>
      <c r="Q167" s="128">
        <f t="shared" si="9"/>
        <v>15000</v>
      </c>
      <c r="R167" s="68"/>
    </row>
    <row r="168" spans="1:18" s="1" customFormat="1" ht="14.45" customHeight="1" x14ac:dyDescent="0.25">
      <c r="A168" s="125">
        <v>150</v>
      </c>
      <c r="B168" s="124">
        <v>8</v>
      </c>
      <c r="C168" s="125" t="s">
        <v>371</v>
      </c>
      <c r="D168" s="125" t="str">
        <f>MID(E168,1,1)</f>
        <v>5</v>
      </c>
      <c r="E168" s="125">
        <v>515</v>
      </c>
      <c r="F168" s="141" t="s">
        <v>111</v>
      </c>
      <c r="G168" s="129">
        <v>24000</v>
      </c>
      <c r="H168" s="146"/>
      <c r="I168" s="147"/>
      <c r="J168" s="148"/>
      <c r="K168" s="148"/>
      <c r="L168" s="146"/>
      <c r="M168" s="147"/>
      <c r="N168" s="146"/>
      <c r="O168" s="147"/>
      <c r="P168" s="146"/>
      <c r="Q168" s="128">
        <f t="shared" si="9"/>
        <v>24000</v>
      </c>
      <c r="R168" s="68"/>
    </row>
    <row r="169" spans="1:18" s="1" customFormat="1" ht="14.45" customHeight="1" x14ac:dyDescent="0.25">
      <c r="A169" s="125">
        <v>151</v>
      </c>
      <c r="B169" s="124">
        <v>8</v>
      </c>
      <c r="C169" s="125" t="s">
        <v>371</v>
      </c>
      <c r="D169" s="125" t="str">
        <f>MID(E169,1,1)</f>
        <v>5</v>
      </c>
      <c r="E169" s="125">
        <v>591</v>
      </c>
      <c r="F169" s="141" t="s">
        <v>122</v>
      </c>
      <c r="G169" s="129">
        <v>8000</v>
      </c>
      <c r="H169" s="146"/>
      <c r="I169" s="147"/>
      <c r="J169" s="148"/>
      <c r="K169" s="148"/>
      <c r="L169" s="146"/>
      <c r="M169" s="147"/>
      <c r="N169" s="146"/>
      <c r="O169" s="147"/>
      <c r="P169" s="146"/>
      <c r="Q169" s="128">
        <f t="shared" si="9"/>
        <v>8000</v>
      </c>
      <c r="R169" s="68"/>
    </row>
    <row r="170" spans="1:18" s="1" customFormat="1" ht="14.45" customHeight="1" x14ac:dyDescent="0.25">
      <c r="A170" s="125">
        <v>152</v>
      </c>
      <c r="B170" s="124">
        <v>9</v>
      </c>
      <c r="C170" s="125" t="s">
        <v>510</v>
      </c>
      <c r="D170" s="125">
        <v>1</v>
      </c>
      <c r="E170" s="125">
        <v>113</v>
      </c>
      <c r="F170" s="141" t="s">
        <v>11</v>
      </c>
      <c r="G170" s="129">
        <v>1396472.9087999999</v>
      </c>
      <c r="H170" s="146"/>
      <c r="I170" s="147"/>
      <c r="J170" s="148"/>
      <c r="K170" s="148"/>
      <c r="L170" s="146"/>
      <c r="M170" s="147"/>
      <c r="N170" s="146"/>
      <c r="O170" s="147"/>
      <c r="P170" s="146"/>
      <c r="Q170" s="128">
        <f t="shared" si="9"/>
        <v>1396472.9087999999</v>
      </c>
      <c r="R170" s="68"/>
    </row>
    <row r="171" spans="1:18" s="1" customFormat="1" ht="14.45" customHeight="1" x14ac:dyDescent="0.25">
      <c r="A171" s="125">
        <v>153</v>
      </c>
      <c r="B171" s="124">
        <v>9</v>
      </c>
      <c r="C171" s="125" t="s">
        <v>510</v>
      </c>
      <c r="D171" s="125">
        <v>1</v>
      </c>
      <c r="E171" s="125">
        <v>113</v>
      </c>
      <c r="F171" s="141" t="s">
        <v>11</v>
      </c>
      <c r="G171" s="129">
        <v>121361</v>
      </c>
      <c r="H171" s="146"/>
      <c r="I171" s="147"/>
      <c r="J171" s="148"/>
      <c r="K171" s="148"/>
      <c r="L171" s="146"/>
      <c r="M171" s="147"/>
      <c r="N171" s="146"/>
      <c r="O171" s="147"/>
      <c r="P171" s="146"/>
      <c r="Q171" s="128">
        <f t="shared" si="9"/>
        <v>121361</v>
      </c>
      <c r="R171" s="68"/>
    </row>
    <row r="172" spans="1:18" s="1" customFormat="1" ht="14.45" customHeight="1" x14ac:dyDescent="0.25">
      <c r="A172" s="125">
        <v>154</v>
      </c>
      <c r="B172" s="124">
        <v>9</v>
      </c>
      <c r="C172" s="125" t="s">
        <v>510</v>
      </c>
      <c r="D172" s="125">
        <v>1</v>
      </c>
      <c r="E172" s="125">
        <v>122</v>
      </c>
      <c r="F172" s="142" t="s">
        <v>12</v>
      </c>
      <c r="G172" s="129">
        <v>109422.45000000001</v>
      </c>
      <c r="H172" s="146"/>
      <c r="I172" s="147"/>
      <c r="J172" s="148"/>
      <c r="K172" s="148"/>
      <c r="L172" s="146"/>
      <c r="M172" s="147"/>
      <c r="N172" s="146"/>
      <c r="O172" s="147"/>
      <c r="P172" s="146"/>
      <c r="Q172" s="128">
        <f t="shared" si="9"/>
        <v>109422.45000000001</v>
      </c>
      <c r="R172" s="68"/>
    </row>
    <row r="173" spans="1:18" s="1" customFormat="1" ht="14.45" customHeight="1" x14ac:dyDescent="0.25">
      <c r="A173" s="125">
        <v>155</v>
      </c>
      <c r="B173" s="124">
        <v>9</v>
      </c>
      <c r="C173" s="125" t="s">
        <v>510</v>
      </c>
      <c r="D173" s="125">
        <v>1</v>
      </c>
      <c r="E173" s="125">
        <v>132</v>
      </c>
      <c r="F173" s="142" t="s">
        <v>13</v>
      </c>
      <c r="G173" s="129">
        <v>210427.88582550321</v>
      </c>
      <c r="H173" s="146"/>
      <c r="I173" s="147"/>
      <c r="J173" s="148"/>
      <c r="K173" s="148"/>
      <c r="L173" s="146"/>
      <c r="M173" s="147"/>
      <c r="N173" s="146"/>
      <c r="O173" s="147"/>
      <c r="P173" s="146"/>
      <c r="Q173" s="128">
        <f t="shared" si="9"/>
        <v>210427.88582550321</v>
      </c>
      <c r="R173" s="68"/>
    </row>
    <row r="174" spans="1:18" s="1" customFormat="1" ht="14.45" customHeight="1" x14ac:dyDescent="0.25">
      <c r="A174" s="125">
        <v>156</v>
      </c>
      <c r="B174" s="124">
        <v>9</v>
      </c>
      <c r="C174" s="125" t="s">
        <v>510</v>
      </c>
      <c r="D174" s="125">
        <v>1</v>
      </c>
      <c r="E174" s="125">
        <v>132</v>
      </c>
      <c r="F174" s="142" t="s">
        <v>13</v>
      </c>
      <c r="G174" s="129">
        <v>16488.350522412104</v>
      </c>
      <c r="H174" s="146"/>
      <c r="I174" s="147"/>
      <c r="J174" s="148"/>
      <c r="K174" s="148"/>
      <c r="L174" s="146"/>
      <c r="M174" s="147"/>
      <c r="N174" s="146"/>
      <c r="O174" s="147"/>
      <c r="P174" s="146"/>
      <c r="Q174" s="128">
        <f t="shared" si="9"/>
        <v>16488.350522412104</v>
      </c>
      <c r="R174" s="68"/>
    </row>
    <row r="175" spans="1:18" s="1" customFormat="1" ht="14.45" customHeight="1" x14ac:dyDescent="0.25">
      <c r="A175" s="125">
        <v>157</v>
      </c>
      <c r="B175" s="124">
        <v>9</v>
      </c>
      <c r="C175" s="125" t="s">
        <v>510</v>
      </c>
      <c r="D175" s="125">
        <v>1</v>
      </c>
      <c r="E175" s="125">
        <v>132</v>
      </c>
      <c r="F175" s="142" t="s">
        <v>13</v>
      </c>
      <c r="G175" s="129">
        <v>18287.310000000001</v>
      </c>
      <c r="H175" s="146"/>
      <c r="I175" s="147"/>
      <c r="J175" s="148"/>
      <c r="K175" s="148"/>
      <c r="L175" s="146"/>
      <c r="M175" s="147"/>
      <c r="N175" s="146"/>
      <c r="O175" s="147"/>
      <c r="P175" s="146"/>
      <c r="Q175" s="128">
        <f t="shared" si="9"/>
        <v>18287.310000000001</v>
      </c>
      <c r="R175" s="68"/>
    </row>
    <row r="176" spans="1:18" s="1" customFormat="1" ht="14.45" customHeight="1" x14ac:dyDescent="0.25">
      <c r="A176" s="125"/>
      <c r="B176" s="124">
        <v>10</v>
      </c>
      <c r="C176" s="125" t="s">
        <v>515</v>
      </c>
      <c r="D176" s="125">
        <v>1</v>
      </c>
      <c r="E176" s="125">
        <v>113</v>
      </c>
      <c r="F176" s="141" t="s">
        <v>11</v>
      </c>
      <c r="G176" s="129">
        <v>0</v>
      </c>
      <c r="H176" s="146"/>
      <c r="I176" s="147"/>
      <c r="J176" s="148"/>
      <c r="K176" s="148"/>
      <c r="L176" s="146"/>
      <c r="M176" s="147"/>
      <c r="N176" s="146"/>
      <c r="O176" s="147"/>
      <c r="P176" s="146"/>
      <c r="Q176" s="128">
        <f t="shared" si="9"/>
        <v>0</v>
      </c>
      <c r="R176" s="68"/>
    </row>
    <row r="177" spans="1:18" s="1" customFormat="1" ht="14.45" customHeight="1" x14ac:dyDescent="0.25">
      <c r="A177" s="125">
        <v>158</v>
      </c>
      <c r="B177" s="124">
        <v>11</v>
      </c>
      <c r="C177" s="125" t="s">
        <v>506</v>
      </c>
      <c r="D177" s="125">
        <v>1</v>
      </c>
      <c r="E177" s="125">
        <v>113</v>
      </c>
      <c r="F177" s="141" t="s">
        <v>11</v>
      </c>
      <c r="G177" s="140">
        <v>1162164.1703999999</v>
      </c>
      <c r="H177" s="146"/>
      <c r="I177" s="147"/>
      <c r="J177" s="148"/>
      <c r="K177" s="148"/>
      <c r="L177" s="146"/>
      <c r="M177" s="147"/>
      <c r="N177" s="146"/>
      <c r="O177" s="147"/>
      <c r="P177" s="146"/>
      <c r="Q177" s="128">
        <f t="shared" si="9"/>
        <v>1162164.1703999999</v>
      </c>
      <c r="R177" s="68"/>
    </row>
    <row r="178" spans="1:18" s="1" customFormat="1" ht="14.45" customHeight="1" x14ac:dyDescent="0.25">
      <c r="A178" s="125">
        <v>159</v>
      </c>
      <c r="B178" s="124">
        <v>11</v>
      </c>
      <c r="C178" s="125" t="s">
        <v>506</v>
      </c>
      <c r="D178" s="125">
        <v>1</v>
      </c>
      <c r="E178" s="125">
        <v>122</v>
      </c>
      <c r="F178" s="142" t="s">
        <v>12</v>
      </c>
      <c r="G178" s="129">
        <v>314667.20160000003</v>
      </c>
      <c r="H178" s="146"/>
      <c r="I178" s="147"/>
      <c r="J178" s="148"/>
      <c r="K178" s="148"/>
      <c r="L178" s="146"/>
      <c r="M178" s="147"/>
      <c r="N178" s="146"/>
      <c r="O178" s="147"/>
      <c r="P178" s="146"/>
      <c r="Q178" s="128">
        <f t="shared" si="9"/>
        <v>314667.20160000003</v>
      </c>
      <c r="R178" s="68"/>
    </row>
    <row r="179" spans="1:18" s="1" customFormat="1" ht="14.45" customHeight="1" x14ac:dyDescent="0.25">
      <c r="A179" s="125">
        <v>160</v>
      </c>
      <c r="B179" s="124">
        <v>11</v>
      </c>
      <c r="C179" s="125" t="s">
        <v>506</v>
      </c>
      <c r="D179" s="125">
        <v>1</v>
      </c>
      <c r="E179" s="125">
        <v>132</v>
      </c>
      <c r="F179" s="142" t="s">
        <v>13</v>
      </c>
      <c r="G179" s="129">
        <v>175441.73417973521</v>
      </c>
      <c r="H179" s="146"/>
      <c r="I179" s="147"/>
      <c r="J179" s="148"/>
      <c r="K179" s="148"/>
      <c r="L179" s="146"/>
      <c r="M179" s="147"/>
      <c r="N179" s="146"/>
      <c r="O179" s="147"/>
      <c r="P179" s="146"/>
      <c r="Q179" s="128">
        <f t="shared" si="9"/>
        <v>175441.73417973521</v>
      </c>
      <c r="R179" s="68"/>
    </row>
    <row r="180" spans="1:18" s="1" customFormat="1" ht="14.45" customHeight="1" x14ac:dyDescent="0.25">
      <c r="A180" s="125">
        <v>161</v>
      </c>
      <c r="B180" s="124">
        <v>11</v>
      </c>
      <c r="C180" s="125" t="s">
        <v>506</v>
      </c>
      <c r="D180" s="125">
        <v>1</v>
      </c>
      <c r="E180" s="125">
        <v>132</v>
      </c>
      <c r="F180" s="142" t="s">
        <v>13</v>
      </c>
      <c r="G180" s="129">
        <v>47415.709645390998</v>
      </c>
      <c r="H180" s="146"/>
      <c r="I180" s="147"/>
      <c r="J180" s="148"/>
      <c r="K180" s="148"/>
      <c r="L180" s="146"/>
      <c r="M180" s="147"/>
      <c r="N180" s="146"/>
      <c r="O180" s="147"/>
      <c r="P180" s="146"/>
      <c r="Q180" s="128">
        <f t="shared" si="9"/>
        <v>47415.709645390998</v>
      </c>
      <c r="R180" s="68"/>
    </row>
    <row r="181" spans="1:18" s="1" customFormat="1" ht="14.45" customHeight="1" x14ac:dyDescent="0.25">
      <c r="A181" s="125">
        <v>162</v>
      </c>
      <c r="B181" s="124">
        <v>11</v>
      </c>
      <c r="C181" s="125" t="s">
        <v>506</v>
      </c>
      <c r="D181" s="125" t="str">
        <f t="shared" ref="D181:D207" si="11">MID(E181,1,1)</f>
        <v>2</v>
      </c>
      <c r="E181" s="125">
        <v>211</v>
      </c>
      <c r="F181" s="141" t="s">
        <v>19</v>
      </c>
      <c r="G181" s="129">
        <v>35000</v>
      </c>
      <c r="H181" s="146"/>
      <c r="I181" s="147"/>
      <c r="J181" s="148"/>
      <c r="K181" s="148"/>
      <c r="L181" s="146"/>
      <c r="M181" s="147"/>
      <c r="N181" s="146"/>
      <c r="O181" s="147"/>
      <c r="P181" s="146"/>
      <c r="Q181" s="128">
        <f t="shared" si="9"/>
        <v>35000</v>
      </c>
      <c r="R181" s="68"/>
    </row>
    <row r="182" spans="1:18" s="1" customFormat="1" ht="14.45" customHeight="1" x14ac:dyDescent="0.25">
      <c r="A182" s="125">
        <v>163</v>
      </c>
      <c r="B182" s="124">
        <v>11</v>
      </c>
      <c r="C182" s="125" t="s">
        <v>506</v>
      </c>
      <c r="D182" s="125" t="str">
        <f t="shared" si="11"/>
        <v>2</v>
      </c>
      <c r="E182" s="125">
        <v>212</v>
      </c>
      <c r="F182" s="141" t="s">
        <v>20</v>
      </c>
      <c r="G182" s="129">
        <v>30000</v>
      </c>
      <c r="H182" s="146"/>
      <c r="I182" s="147"/>
      <c r="J182" s="148"/>
      <c r="K182" s="148"/>
      <c r="L182" s="146"/>
      <c r="M182" s="147"/>
      <c r="N182" s="146"/>
      <c r="O182" s="147"/>
      <c r="P182" s="146"/>
      <c r="Q182" s="128">
        <f t="shared" si="9"/>
        <v>30000</v>
      </c>
      <c r="R182" s="68"/>
    </row>
    <row r="183" spans="1:18" s="1" customFormat="1" ht="14.45" customHeight="1" x14ac:dyDescent="0.25">
      <c r="A183" s="125">
        <v>164</v>
      </c>
      <c r="B183" s="124">
        <v>11</v>
      </c>
      <c r="C183" s="125" t="s">
        <v>506</v>
      </c>
      <c r="D183" s="125" t="str">
        <f t="shared" si="11"/>
        <v>2</v>
      </c>
      <c r="E183" s="125">
        <v>214</v>
      </c>
      <c r="F183" s="141" t="s">
        <v>22</v>
      </c>
      <c r="G183" s="129">
        <v>6000</v>
      </c>
      <c r="H183" s="146"/>
      <c r="I183" s="147"/>
      <c r="J183" s="148"/>
      <c r="K183" s="148"/>
      <c r="L183" s="146"/>
      <c r="M183" s="147"/>
      <c r="N183" s="146"/>
      <c r="O183" s="147"/>
      <c r="P183" s="146"/>
      <c r="Q183" s="128">
        <f t="shared" si="9"/>
        <v>6000</v>
      </c>
      <c r="R183" s="68"/>
    </row>
    <row r="184" spans="1:18" s="1" customFormat="1" ht="14.45" customHeight="1" x14ac:dyDescent="0.25">
      <c r="A184" s="125">
        <v>165</v>
      </c>
      <c r="B184" s="124">
        <v>11</v>
      </c>
      <c r="C184" s="125" t="s">
        <v>506</v>
      </c>
      <c r="D184" s="125" t="str">
        <f t="shared" si="11"/>
        <v>2</v>
      </c>
      <c r="E184" s="125">
        <v>218</v>
      </c>
      <c r="F184" s="141" t="s">
        <v>26</v>
      </c>
      <c r="G184" s="129">
        <v>170000</v>
      </c>
      <c r="H184" s="146"/>
      <c r="I184" s="147"/>
      <c r="J184" s="148"/>
      <c r="K184" s="148"/>
      <c r="L184" s="146"/>
      <c r="M184" s="147"/>
      <c r="N184" s="146"/>
      <c r="O184" s="147"/>
      <c r="P184" s="146"/>
      <c r="Q184" s="128">
        <f t="shared" si="9"/>
        <v>170000</v>
      </c>
      <c r="R184" s="68"/>
    </row>
    <row r="185" spans="1:18" s="1" customFormat="1" ht="14.45" customHeight="1" x14ac:dyDescent="0.25">
      <c r="A185" s="125">
        <v>166</v>
      </c>
      <c r="B185" s="124">
        <v>11</v>
      </c>
      <c r="C185" s="125" t="s">
        <v>506</v>
      </c>
      <c r="D185" s="125" t="str">
        <f t="shared" si="11"/>
        <v>2</v>
      </c>
      <c r="E185" s="125">
        <v>261</v>
      </c>
      <c r="F185" s="141" t="s">
        <v>43</v>
      </c>
      <c r="G185" s="129">
        <v>18000</v>
      </c>
      <c r="H185" s="146"/>
      <c r="I185" s="147"/>
      <c r="J185" s="148"/>
      <c r="K185" s="148"/>
      <c r="L185" s="146"/>
      <c r="M185" s="147"/>
      <c r="N185" s="146"/>
      <c r="O185" s="147"/>
      <c r="P185" s="146"/>
      <c r="Q185" s="128">
        <f t="shared" si="9"/>
        <v>18000</v>
      </c>
      <c r="R185" s="68"/>
    </row>
    <row r="186" spans="1:18" s="1" customFormat="1" ht="14.45" customHeight="1" x14ac:dyDescent="0.25">
      <c r="A186" s="125">
        <v>167</v>
      </c>
      <c r="B186" s="124">
        <v>11</v>
      </c>
      <c r="C186" s="125" t="s">
        <v>506</v>
      </c>
      <c r="D186" s="125" t="str">
        <f t="shared" si="11"/>
        <v>3</v>
      </c>
      <c r="E186" s="125">
        <v>313</v>
      </c>
      <c r="F186" s="141" t="s">
        <v>57</v>
      </c>
      <c r="G186" s="129">
        <v>3000</v>
      </c>
      <c r="H186" s="146"/>
      <c r="I186" s="147"/>
      <c r="J186" s="148"/>
      <c r="K186" s="148"/>
      <c r="L186" s="146"/>
      <c r="M186" s="147"/>
      <c r="N186" s="146"/>
      <c r="O186" s="147"/>
      <c r="P186" s="146"/>
      <c r="Q186" s="128">
        <f t="shared" si="9"/>
        <v>3000</v>
      </c>
      <c r="R186" s="68"/>
    </row>
    <row r="187" spans="1:18" s="1" customFormat="1" ht="14.45" customHeight="1" x14ac:dyDescent="0.25">
      <c r="A187" s="125">
        <v>168</v>
      </c>
      <c r="B187" s="124">
        <v>11</v>
      </c>
      <c r="C187" s="125" t="s">
        <v>506</v>
      </c>
      <c r="D187" s="125" t="str">
        <f t="shared" si="11"/>
        <v>3</v>
      </c>
      <c r="E187" s="125">
        <v>314</v>
      </c>
      <c r="F187" s="141" t="s">
        <v>58</v>
      </c>
      <c r="G187" s="129">
        <v>42000</v>
      </c>
      <c r="H187" s="146"/>
      <c r="I187" s="147"/>
      <c r="J187" s="148"/>
      <c r="K187" s="148"/>
      <c r="L187" s="146"/>
      <c r="M187" s="147"/>
      <c r="N187" s="146"/>
      <c r="O187" s="147"/>
      <c r="P187" s="146"/>
      <c r="Q187" s="128">
        <f t="shared" si="9"/>
        <v>42000</v>
      </c>
      <c r="R187" s="68"/>
    </row>
    <row r="188" spans="1:18" s="1" customFormat="1" ht="14.45" customHeight="1" x14ac:dyDescent="0.25">
      <c r="A188" s="125">
        <v>169</v>
      </c>
      <c r="B188" s="124">
        <v>11</v>
      </c>
      <c r="C188" s="125" t="s">
        <v>506</v>
      </c>
      <c r="D188" s="125" t="str">
        <f t="shared" si="11"/>
        <v>3</v>
      </c>
      <c r="E188" s="125">
        <v>315</v>
      </c>
      <c r="F188" s="141" t="s">
        <v>59</v>
      </c>
      <c r="G188" s="129">
        <v>9600</v>
      </c>
      <c r="H188" s="146"/>
      <c r="I188" s="147"/>
      <c r="J188" s="148"/>
      <c r="K188" s="148"/>
      <c r="L188" s="146"/>
      <c r="M188" s="147"/>
      <c r="N188" s="146"/>
      <c r="O188" s="147"/>
      <c r="P188" s="146"/>
      <c r="Q188" s="128">
        <f t="shared" si="9"/>
        <v>9600</v>
      </c>
      <c r="R188" s="68"/>
    </row>
    <row r="189" spans="1:18" s="1" customFormat="1" ht="14.45" customHeight="1" x14ac:dyDescent="0.25">
      <c r="A189" s="125">
        <v>170</v>
      </c>
      <c r="B189" s="124">
        <v>11</v>
      </c>
      <c r="C189" s="125" t="s">
        <v>506</v>
      </c>
      <c r="D189" s="125" t="str">
        <f t="shared" si="11"/>
        <v>3</v>
      </c>
      <c r="E189" s="125">
        <v>331</v>
      </c>
      <c r="F189" s="141" t="s">
        <v>67</v>
      </c>
      <c r="G189" s="129">
        <v>540000</v>
      </c>
      <c r="H189" s="146"/>
      <c r="I189" s="147">
        <v>0</v>
      </c>
      <c r="J189" s="148">
        <v>0</v>
      </c>
      <c r="K189" s="148">
        <v>0</v>
      </c>
      <c r="L189" s="146">
        <v>0</v>
      </c>
      <c r="M189" s="147">
        <v>0</v>
      </c>
      <c r="N189" s="146">
        <v>0</v>
      </c>
      <c r="O189" s="147">
        <v>0</v>
      </c>
      <c r="P189" s="146">
        <v>0</v>
      </c>
      <c r="Q189" s="128">
        <f t="shared" si="9"/>
        <v>540000</v>
      </c>
      <c r="R189" s="68"/>
    </row>
    <row r="190" spans="1:18" s="1" customFormat="1" ht="14.45" customHeight="1" x14ac:dyDescent="0.25">
      <c r="A190" s="125">
        <v>171</v>
      </c>
      <c r="B190" s="124">
        <v>11</v>
      </c>
      <c r="C190" s="125" t="s">
        <v>506</v>
      </c>
      <c r="D190" s="125" t="str">
        <f t="shared" si="11"/>
        <v>3</v>
      </c>
      <c r="E190" s="125">
        <v>334</v>
      </c>
      <c r="F190" s="141" t="s">
        <v>69</v>
      </c>
      <c r="G190" s="129">
        <v>10000</v>
      </c>
      <c r="H190" s="146"/>
      <c r="I190" s="147"/>
      <c r="J190" s="148"/>
      <c r="K190" s="148"/>
      <c r="L190" s="146"/>
      <c r="M190" s="147"/>
      <c r="N190" s="146"/>
      <c r="O190" s="147"/>
      <c r="P190" s="146"/>
      <c r="Q190" s="128">
        <f t="shared" si="9"/>
        <v>10000</v>
      </c>
      <c r="R190" s="68"/>
    </row>
    <row r="191" spans="1:18" s="1" customFormat="1" ht="14.45" customHeight="1" x14ac:dyDescent="0.25">
      <c r="A191" s="125">
        <v>172</v>
      </c>
      <c r="B191" s="124">
        <v>11</v>
      </c>
      <c r="C191" s="125" t="s">
        <v>506</v>
      </c>
      <c r="D191" s="125" t="str">
        <f t="shared" si="11"/>
        <v>3</v>
      </c>
      <c r="E191" s="125">
        <v>341</v>
      </c>
      <c r="F191" s="141" t="s">
        <v>72</v>
      </c>
      <c r="G191" s="129">
        <v>42000</v>
      </c>
      <c r="H191" s="146"/>
      <c r="I191" s="147"/>
      <c r="J191" s="148"/>
      <c r="K191" s="148"/>
      <c r="L191" s="146"/>
      <c r="M191" s="147"/>
      <c r="N191" s="146"/>
      <c r="O191" s="147"/>
      <c r="P191" s="146"/>
      <c r="Q191" s="128">
        <f t="shared" si="9"/>
        <v>42000</v>
      </c>
      <c r="R191" s="68"/>
    </row>
    <row r="192" spans="1:18" s="1" customFormat="1" ht="14.45" customHeight="1" x14ac:dyDescent="0.25">
      <c r="A192" s="125">
        <v>173</v>
      </c>
      <c r="B192" s="124">
        <v>11</v>
      </c>
      <c r="C192" s="125" t="s">
        <v>506</v>
      </c>
      <c r="D192" s="125" t="str">
        <f t="shared" si="11"/>
        <v>3</v>
      </c>
      <c r="E192" s="125">
        <v>344</v>
      </c>
      <c r="F192" s="141" t="s">
        <v>73</v>
      </c>
      <c r="G192" s="129">
        <v>30000</v>
      </c>
      <c r="H192" s="146"/>
      <c r="I192" s="147"/>
      <c r="J192" s="148"/>
      <c r="K192" s="148"/>
      <c r="L192" s="146"/>
      <c r="M192" s="147"/>
      <c r="N192" s="146"/>
      <c r="O192" s="147"/>
      <c r="P192" s="146"/>
      <c r="Q192" s="128">
        <f t="shared" si="9"/>
        <v>30000</v>
      </c>
      <c r="R192" s="68"/>
    </row>
    <row r="193" spans="1:18" s="1" customFormat="1" ht="14.45" customHeight="1" x14ac:dyDescent="0.25">
      <c r="A193" s="125">
        <v>174</v>
      </c>
      <c r="B193" s="124">
        <v>11</v>
      </c>
      <c r="C193" s="125" t="s">
        <v>506</v>
      </c>
      <c r="D193" s="125" t="str">
        <f t="shared" si="11"/>
        <v>3</v>
      </c>
      <c r="E193" s="125">
        <v>345</v>
      </c>
      <c r="F193" s="141" t="s">
        <v>74</v>
      </c>
      <c r="G193" s="129">
        <v>180000</v>
      </c>
      <c r="H193" s="146"/>
      <c r="I193" s="147"/>
      <c r="J193" s="148"/>
      <c r="K193" s="148"/>
      <c r="L193" s="146"/>
      <c r="M193" s="147"/>
      <c r="N193" s="146"/>
      <c r="O193" s="147"/>
      <c r="P193" s="146"/>
      <c r="Q193" s="128">
        <f t="shared" si="9"/>
        <v>180000</v>
      </c>
      <c r="R193" s="68"/>
    </row>
    <row r="194" spans="1:18" s="1" customFormat="1" ht="14.45" customHeight="1" x14ac:dyDescent="0.25">
      <c r="A194" s="125">
        <v>175</v>
      </c>
      <c r="B194" s="124">
        <v>11</v>
      </c>
      <c r="C194" s="125" t="s">
        <v>506</v>
      </c>
      <c r="D194" s="125" t="str">
        <f t="shared" si="11"/>
        <v>3</v>
      </c>
      <c r="E194" s="125">
        <v>351</v>
      </c>
      <c r="F194" s="141" t="s">
        <v>76</v>
      </c>
      <c r="G194" s="129">
        <v>5000</v>
      </c>
      <c r="H194" s="146"/>
      <c r="I194" s="147"/>
      <c r="J194" s="148"/>
      <c r="K194" s="148"/>
      <c r="L194" s="146"/>
      <c r="M194" s="147"/>
      <c r="N194" s="146"/>
      <c r="O194" s="147"/>
      <c r="P194" s="146"/>
      <c r="Q194" s="128">
        <f t="shared" si="9"/>
        <v>5000</v>
      </c>
      <c r="R194" s="68"/>
    </row>
    <row r="195" spans="1:18" s="1" customFormat="1" ht="14.45" customHeight="1" x14ac:dyDescent="0.25">
      <c r="A195" s="125">
        <v>176</v>
      </c>
      <c r="B195" s="124">
        <v>11</v>
      </c>
      <c r="C195" s="125" t="s">
        <v>506</v>
      </c>
      <c r="D195" s="125" t="str">
        <f t="shared" si="11"/>
        <v>3</v>
      </c>
      <c r="E195" s="125">
        <v>352</v>
      </c>
      <c r="F195" s="143" t="s">
        <v>77</v>
      </c>
      <c r="G195" s="129">
        <v>6000</v>
      </c>
      <c r="H195" s="146"/>
      <c r="I195" s="147"/>
      <c r="J195" s="148"/>
      <c r="K195" s="148"/>
      <c r="L195" s="146"/>
      <c r="M195" s="147"/>
      <c r="N195" s="146"/>
      <c r="O195" s="147"/>
      <c r="P195" s="146"/>
      <c r="Q195" s="128">
        <f t="shared" si="9"/>
        <v>6000</v>
      </c>
      <c r="R195" s="68"/>
    </row>
    <row r="196" spans="1:18" s="1" customFormat="1" ht="14.45" customHeight="1" x14ac:dyDescent="0.25">
      <c r="A196" s="125">
        <v>177</v>
      </c>
      <c r="B196" s="124">
        <v>11</v>
      </c>
      <c r="C196" s="125" t="s">
        <v>506</v>
      </c>
      <c r="D196" s="125" t="str">
        <f t="shared" si="11"/>
        <v>3</v>
      </c>
      <c r="E196" s="125">
        <v>353</v>
      </c>
      <c r="F196" s="143" t="s">
        <v>78</v>
      </c>
      <c r="G196" s="129">
        <v>12000</v>
      </c>
      <c r="H196" s="146"/>
      <c r="I196" s="147"/>
      <c r="J196" s="148"/>
      <c r="K196" s="148"/>
      <c r="L196" s="146"/>
      <c r="M196" s="147"/>
      <c r="N196" s="146"/>
      <c r="O196" s="147"/>
      <c r="P196" s="146"/>
      <c r="Q196" s="128">
        <f t="shared" si="9"/>
        <v>12000</v>
      </c>
      <c r="R196" s="68"/>
    </row>
    <row r="197" spans="1:18" s="1" customFormat="1" ht="14.45" customHeight="1" x14ac:dyDescent="0.25">
      <c r="A197" s="125">
        <v>178</v>
      </c>
      <c r="B197" s="124">
        <v>11</v>
      </c>
      <c r="C197" s="125" t="s">
        <v>506</v>
      </c>
      <c r="D197" s="125" t="str">
        <f t="shared" si="11"/>
        <v>3</v>
      </c>
      <c r="E197" s="125">
        <v>372</v>
      </c>
      <c r="F197" s="143" t="s">
        <v>91</v>
      </c>
      <c r="G197" s="129">
        <v>12000</v>
      </c>
      <c r="H197" s="146"/>
      <c r="I197" s="147"/>
      <c r="J197" s="148"/>
      <c r="K197" s="148"/>
      <c r="L197" s="146"/>
      <c r="M197" s="147"/>
      <c r="N197" s="146"/>
      <c r="O197" s="147"/>
      <c r="P197" s="146"/>
      <c r="Q197" s="128">
        <f t="shared" si="9"/>
        <v>12000</v>
      </c>
      <c r="R197" s="68"/>
    </row>
    <row r="198" spans="1:18" s="1" customFormat="1" ht="14.45" customHeight="1" x14ac:dyDescent="0.25">
      <c r="A198" s="125">
        <v>179</v>
      </c>
      <c r="B198" s="124">
        <v>11</v>
      </c>
      <c r="C198" s="125" t="s">
        <v>506</v>
      </c>
      <c r="D198" s="125" t="str">
        <f t="shared" si="11"/>
        <v>3</v>
      </c>
      <c r="E198" s="125">
        <v>375</v>
      </c>
      <c r="F198" s="141" t="s">
        <v>93</v>
      </c>
      <c r="G198" s="129">
        <v>35000</v>
      </c>
      <c r="H198" s="146"/>
      <c r="I198" s="147"/>
      <c r="J198" s="148"/>
      <c r="K198" s="148"/>
      <c r="L198" s="146"/>
      <c r="M198" s="147"/>
      <c r="N198" s="146"/>
      <c r="O198" s="147"/>
      <c r="P198" s="146"/>
      <c r="Q198" s="128">
        <f t="shared" ref="Q198:Q261" si="12">SUM(G198:P198)</f>
        <v>35000</v>
      </c>
      <c r="R198" s="68"/>
    </row>
    <row r="199" spans="1:18" s="1" customFormat="1" ht="14.45" customHeight="1" x14ac:dyDescent="0.25">
      <c r="A199" s="125">
        <v>180</v>
      </c>
      <c r="B199" s="124">
        <v>11</v>
      </c>
      <c r="C199" s="125" t="s">
        <v>506</v>
      </c>
      <c r="D199" s="125" t="str">
        <f t="shared" si="11"/>
        <v>3</v>
      </c>
      <c r="E199" s="125">
        <v>379</v>
      </c>
      <c r="F199" s="141" t="s">
        <v>96</v>
      </c>
      <c r="G199" s="129">
        <v>4000</v>
      </c>
      <c r="H199" s="146"/>
      <c r="I199" s="147"/>
      <c r="J199" s="148"/>
      <c r="K199" s="148"/>
      <c r="L199" s="146"/>
      <c r="M199" s="147"/>
      <c r="N199" s="146"/>
      <c r="O199" s="147"/>
      <c r="P199" s="146"/>
      <c r="Q199" s="128">
        <f t="shared" si="12"/>
        <v>4000</v>
      </c>
      <c r="R199" s="68"/>
    </row>
    <row r="200" spans="1:18" s="1" customFormat="1" ht="14.45" customHeight="1" x14ac:dyDescent="0.25">
      <c r="A200" s="125">
        <v>181</v>
      </c>
      <c r="B200" s="124">
        <v>11</v>
      </c>
      <c r="C200" s="125" t="s">
        <v>506</v>
      </c>
      <c r="D200" s="125" t="str">
        <f t="shared" si="11"/>
        <v>3</v>
      </c>
      <c r="E200" s="125">
        <v>395</v>
      </c>
      <c r="F200" s="141" t="s">
        <v>102</v>
      </c>
      <c r="G200" s="129">
        <v>12000</v>
      </c>
      <c r="H200" s="146"/>
      <c r="I200" s="147"/>
      <c r="J200" s="148"/>
      <c r="K200" s="148"/>
      <c r="L200" s="146"/>
      <c r="M200" s="147"/>
      <c r="N200" s="146"/>
      <c r="O200" s="147"/>
      <c r="P200" s="146"/>
      <c r="Q200" s="128">
        <f t="shared" si="12"/>
        <v>12000</v>
      </c>
      <c r="R200" s="68"/>
    </row>
    <row r="201" spans="1:18" s="1" customFormat="1" ht="14.45" customHeight="1" x14ac:dyDescent="0.25">
      <c r="A201" s="125">
        <v>182</v>
      </c>
      <c r="B201" s="124">
        <v>11</v>
      </c>
      <c r="C201" s="125" t="s">
        <v>506</v>
      </c>
      <c r="D201" s="125" t="str">
        <f t="shared" si="11"/>
        <v>5</v>
      </c>
      <c r="E201" s="125">
        <v>511</v>
      </c>
      <c r="F201" s="141" t="s">
        <v>109</v>
      </c>
      <c r="G201" s="129">
        <v>10000</v>
      </c>
      <c r="H201" s="146"/>
      <c r="I201" s="147"/>
      <c r="J201" s="148"/>
      <c r="K201" s="148"/>
      <c r="L201" s="146"/>
      <c r="M201" s="147"/>
      <c r="N201" s="146"/>
      <c r="O201" s="147"/>
      <c r="P201" s="146"/>
      <c r="Q201" s="128">
        <f t="shared" si="12"/>
        <v>10000</v>
      </c>
      <c r="R201" s="68"/>
    </row>
    <row r="202" spans="1:18" s="1" customFormat="1" ht="14.45" customHeight="1" x14ac:dyDescent="0.25">
      <c r="A202" s="125">
        <v>183</v>
      </c>
      <c r="B202" s="124">
        <v>11</v>
      </c>
      <c r="C202" s="125" t="s">
        <v>506</v>
      </c>
      <c r="D202" s="125" t="str">
        <f t="shared" si="11"/>
        <v>5</v>
      </c>
      <c r="E202" s="125">
        <v>515</v>
      </c>
      <c r="F202" s="141" t="s">
        <v>111</v>
      </c>
      <c r="G202" s="129">
        <v>20000</v>
      </c>
      <c r="H202" s="146"/>
      <c r="I202" s="147"/>
      <c r="J202" s="148"/>
      <c r="K202" s="148"/>
      <c r="L202" s="146"/>
      <c r="M202" s="147"/>
      <c r="N202" s="146"/>
      <c r="O202" s="147"/>
      <c r="P202" s="146"/>
      <c r="Q202" s="128">
        <f t="shared" si="12"/>
        <v>20000</v>
      </c>
      <c r="R202" s="68"/>
    </row>
    <row r="203" spans="1:18" s="1" customFormat="1" ht="14.45" customHeight="1" x14ac:dyDescent="0.25">
      <c r="A203" s="125">
        <v>184</v>
      </c>
      <c r="B203" s="124">
        <v>11</v>
      </c>
      <c r="C203" s="125" t="s">
        <v>506</v>
      </c>
      <c r="D203" s="125" t="str">
        <f t="shared" si="11"/>
        <v>5</v>
      </c>
      <c r="E203" s="125">
        <v>519</v>
      </c>
      <c r="F203" s="143" t="s">
        <v>112</v>
      </c>
      <c r="G203" s="129">
        <v>3000</v>
      </c>
      <c r="H203" s="146"/>
      <c r="I203" s="147"/>
      <c r="J203" s="148"/>
      <c r="K203" s="148"/>
      <c r="L203" s="146"/>
      <c r="M203" s="147"/>
      <c r="N203" s="146"/>
      <c r="O203" s="147"/>
      <c r="P203" s="146"/>
      <c r="Q203" s="128">
        <f t="shared" si="12"/>
        <v>3000</v>
      </c>
      <c r="R203" s="68"/>
    </row>
    <row r="204" spans="1:18" s="1" customFormat="1" ht="14.45" customHeight="1" x14ac:dyDescent="0.25">
      <c r="A204" s="125">
        <v>185</v>
      </c>
      <c r="B204" s="124">
        <v>11</v>
      </c>
      <c r="C204" s="125" t="s">
        <v>506</v>
      </c>
      <c r="D204" s="125" t="str">
        <f t="shared" si="11"/>
        <v>5</v>
      </c>
      <c r="E204" s="125">
        <v>566</v>
      </c>
      <c r="F204" s="141" t="s">
        <v>119</v>
      </c>
      <c r="G204" s="129">
        <v>4500</v>
      </c>
      <c r="H204" s="146"/>
      <c r="I204" s="147"/>
      <c r="J204" s="148"/>
      <c r="K204" s="148"/>
      <c r="L204" s="146"/>
      <c r="M204" s="147"/>
      <c r="N204" s="146"/>
      <c r="O204" s="147"/>
      <c r="P204" s="146"/>
      <c r="Q204" s="128">
        <f t="shared" si="12"/>
        <v>4500</v>
      </c>
      <c r="R204" s="68"/>
    </row>
    <row r="205" spans="1:18" s="1" customFormat="1" ht="14.45" customHeight="1" x14ac:dyDescent="0.25">
      <c r="A205" s="125">
        <v>186</v>
      </c>
      <c r="B205" s="124">
        <v>11</v>
      </c>
      <c r="C205" s="125" t="s">
        <v>506</v>
      </c>
      <c r="D205" s="125" t="str">
        <f t="shared" si="11"/>
        <v>9</v>
      </c>
      <c r="E205" s="125">
        <v>911</v>
      </c>
      <c r="F205" s="141" t="s">
        <v>315</v>
      </c>
      <c r="G205" s="129"/>
      <c r="H205" s="146"/>
      <c r="I205" s="147"/>
      <c r="J205" s="148">
        <f>+DEUDA!J60</f>
        <v>1059322.0799999998</v>
      </c>
      <c r="K205" s="148"/>
      <c r="L205" s="146"/>
      <c r="M205" s="147"/>
      <c r="N205" s="146"/>
      <c r="O205" s="147"/>
      <c r="P205" s="146"/>
      <c r="Q205" s="128">
        <f t="shared" si="12"/>
        <v>1059322.0799999998</v>
      </c>
      <c r="R205" s="68"/>
    </row>
    <row r="206" spans="1:18" s="1" customFormat="1" ht="14.45" customHeight="1" x14ac:dyDescent="0.25">
      <c r="A206" s="125">
        <v>187</v>
      </c>
      <c r="B206" s="124">
        <v>11</v>
      </c>
      <c r="C206" s="125" t="s">
        <v>506</v>
      </c>
      <c r="D206" s="125" t="str">
        <f t="shared" si="11"/>
        <v>9</v>
      </c>
      <c r="E206" s="125">
        <v>921</v>
      </c>
      <c r="F206" s="141" t="s">
        <v>316</v>
      </c>
      <c r="G206" s="129"/>
      <c r="H206" s="146"/>
      <c r="I206" s="147"/>
      <c r="J206" s="148">
        <f>+DEUDA!K60</f>
        <v>161034.13</v>
      </c>
      <c r="K206" s="148"/>
      <c r="L206" s="146"/>
      <c r="M206" s="147"/>
      <c r="N206" s="146"/>
      <c r="O206" s="147"/>
      <c r="P206" s="146"/>
      <c r="Q206" s="128">
        <f t="shared" si="12"/>
        <v>161034.13</v>
      </c>
      <c r="R206" s="68"/>
    </row>
    <row r="207" spans="1:18" s="1" customFormat="1" ht="14.45" customHeight="1" x14ac:dyDescent="0.25">
      <c r="A207" s="125">
        <v>188</v>
      </c>
      <c r="B207" s="124">
        <v>11</v>
      </c>
      <c r="C207" s="125" t="s">
        <v>506</v>
      </c>
      <c r="D207" s="125" t="str">
        <f t="shared" si="11"/>
        <v>9</v>
      </c>
      <c r="E207" s="125">
        <v>991</v>
      </c>
      <c r="F207" s="141" t="s">
        <v>125</v>
      </c>
      <c r="G207" s="129">
        <v>0</v>
      </c>
      <c r="H207" s="146"/>
      <c r="I207" s="147"/>
      <c r="J207" s="148"/>
      <c r="K207" s="148"/>
      <c r="L207" s="146"/>
      <c r="M207" s="147"/>
      <c r="N207" s="146"/>
      <c r="O207" s="147"/>
      <c r="P207" s="146"/>
      <c r="Q207" s="128">
        <f t="shared" si="12"/>
        <v>0</v>
      </c>
      <c r="R207" s="68"/>
    </row>
    <row r="208" spans="1:18" s="1" customFormat="1" ht="14.45" customHeight="1" x14ac:dyDescent="0.25">
      <c r="A208" s="125">
        <v>189</v>
      </c>
      <c r="B208" s="124">
        <v>12</v>
      </c>
      <c r="C208" s="125" t="s">
        <v>512</v>
      </c>
      <c r="D208" s="125">
        <v>1</v>
      </c>
      <c r="E208" s="125">
        <v>113</v>
      </c>
      <c r="F208" s="141" t="s">
        <v>11</v>
      </c>
      <c r="G208" s="129">
        <v>423089.00160000002</v>
      </c>
      <c r="H208" s="146"/>
      <c r="I208" s="147"/>
      <c r="J208" s="148"/>
      <c r="K208" s="148"/>
      <c r="L208" s="146"/>
      <c r="M208" s="147"/>
      <c r="N208" s="146"/>
      <c r="O208" s="147"/>
      <c r="P208" s="146"/>
      <c r="Q208" s="128">
        <f t="shared" si="12"/>
        <v>423089.00160000002</v>
      </c>
      <c r="R208" s="68"/>
    </row>
    <row r="209" spans="1:18" s="1" customFormat="1" ht="14.45" customHeight="1" x14ac:dyDescent="0.25">
      <c r="A209" s="125">
        <v>190</v>
      </c>
      <c r="B209" s="124">
        <v>12</v>
      </c>
      <c r="C209" s="125" t="s">
        <v>512</v>
      </c>
      <c r="D209" s="125">
        <v>1</v>
      </c>
      <c r="E209" s="125">
        <v>122</v>
      </c>
      <c r="F209" s="142" t="s">
        <v>12</v>
      </c>
      <c r="G209" s="129">
        <v>71676.024000000005</v>
      </c>
      <c r="H209" s="146"/>
      <c r="I209" s="147"/>
      <c r="J209" s="148"/>
      <c r="K209" s="148"/>
      <c r="L209" s="146"/>
      <c r="M209" s="147"/>
      <c r="N209" s="146"/>
      <c r="O209" s="147"/>
      <c r="P209" s="146"/>
      <c r="Q209" s="128">
        <f t="shared" si="12"/>
        <v>71676.024000000005</v>
      </c>
      <c r="R209" s="68"/>
    </row>
    <row r="210" spans="1:18" s="1" customFormat="1" ht="14.45" customHeight="1" x14ac:dyDescent="0.25">
      <c r="A210" s="125">
        <v>191</v>
      </c>
      <c r="B210" s="124">
        <v>12</v>
      </c>
      <c r="C210" s="125" t="s">
        <v>512</v>
      </c>
      <c r="D210" s="125">
        <v>1</v>
      </c>
      <c r="E210" s="125">
        <v>132</v>
      </c>
      <c r="F210" s="142" t="s">
        <v>13</v>
      </c>
      <c r="G210" s="129">
        <v>63753.276960607036</v>
      </c>
      <c r="H210" s="146"/>
      <c r="I210" s="147"/>
      <c r="J210" s="148"/>
      <c r="K210" s="148"/>
      <c r="L210" s="146"/>
      <c r="M210" s="147"/>
      <c r="N210" s="146"/>
      <c r="O210" s="147"/>
      <c r="P210" s="146"/>
      <c r="Q210" s="128">
        <f t="shared" si="12"/>
        <v>63753.276960607036</v>
      </c>
      <c r="R210" s="68"/>
    </row>
    <row r="211" spans="1:18" s="1" customFormat="1" ht="14.45" customHeight="1" x14ac:dyDescent="0.25">
      <c r="A211" s="125">
        <v>192</v>
      </c>
      <c r="B211" s="124">
        <v>12</v>
      </c>
      <c r="C211" s="125" t="s">
        <v>512</v>
      </c>
      <c r="D211" s="125">
        <v>1</v>
      </c>
      <c r="E211" s="125">
        <v>132</v>
      </c>
      <c r="F211" s="142" t="s">
        <v>13</v>
      </c>
      <c r="G211" s="129">
        <v>10800.520439496855</v>
      </c>
      <c r="H211" s="146"/>
      <c r="I211" s="147"/>
      <c r="J211" s="148"/>
      <c r="K211" s="148"/>
      <c r="L211" s="146"/>
      <c r="M211" s="147"/>
      <c r="N211" s="146"/>
      <c r="O211" s="147"/>
      <c r="P211" s="146"/>
      <c r="Q211" s="128">
        <f t="shared" si="12"/>
        <v>10800.520439496855</v>
      </c>
      <c r="R211" s="68"/>
    </row>
    <row r="212" spans="1:18" s="1" customFormat="1" ht="14.45" customHeight="1" x14ac:dyDescent="0.25">
      <c r="A212" s="125">
        <v>193</v>
      </c>
      <c r="B212" s="124">
        <v>12</v>
      </c>
      <c r="C212" s="125" t="s">
        <v>512</v>
      </c>
      <c r="D212" s="125" t="str">
        <f>MID(E212,1,1)</f>
        <v>2</v>
      </c>
      <c r="E212" s="125">
        <v>211</v>
      </c>
      <c r="F212" s="141" t="s">
        <v>19</v>
      </c>
      <c r="G212" s="129">
        <v>6000</v>
      </c>
      <c r="H212" s="146"/>
      <c r="I212" s="147"/>
      <c r="J212" s="148"/>
      <c r="K212" s="148"/>
      <c r="L212" s="146"/>
      <c r="M212" s="147"/>
      <c r="N212" s="146"/>
      <c r="O212" s="147"/>
      <c r="P212" s="146"/>
      <c r="Q212" s="128">
        <f t="shared" si="12"/>
        <v>6000</v>
      </c>
      <c r="R212" s="68"/>
    </row>
    <row r="213" spans="1:18" s="1" customFormat="1" ht="14.45" customHeight="1" x14ac:dyDescent="0.25">
      <c r="A213" s="125">
        <v>194</v>
      </c>
      <c r="B213" s="124">
        <v>12</v>
      </c>
      <c r="C213" s="125" t="s">
        <v>512</v>
      </c>
      <c r="D213" s="125" t="str">
        <f>MID(E213,1,1)</f>
        <v>2</v>
      </c>
      <c r="E213" s="125">
        <v>212</v>
      </c>
      <c r="F213" s="141" t="s">
        <v>20</v>
      </c>
      <c r="G213" s="129">
        <v>6564</v>
      </c>
      <c r="H213" s="146"/>
      <c r="I213" s="147"/>
      <c r="J213" s="148"/>
      <c r="K213" s="148"/>
      <c r="L213" s="146"/>
      <c r="M213" s="147"/>
      <c r="N213" s="146"/>
      <c r="O213" s="147"/>
      <c r="P213" s="146"/>
      <c r="Q213" s="128">
        <f t="shared" si="12"/>
        <v>6564</v>
      </c>
      <c r="R213" s="68"/>
    </row>
    <row r="214" spans="1:18" s="1" customFormat="1" ht="14.45" customHeight="1" x14ac:dyDescent="0.25">
      <c r="A214" s="125">
        <v>195</v>
      </c>
      <c r="B214" s="124">
        <v>12</v>
      </c>
      <c r="C214" s="125" t="s">
        <v>512</v>
      </c>
      <c r="D214" s="125" t="str">
        <f>MID(E214,1,1)</f>
        <v>3</v>
      </c>
      <c r="E214" s="125">
        <v>315</v>
      </c>
      <c r="F214" s="141" t="s">
        <v>59</v>
      </c>
      <c r="G214" s="129">
        <v>6564</v>
      </c>
      <c r="H214" s="146"/>
      <c r="I214" s="147"/>
      <c r="J214" s="148"/>
      <c r="K214" s="148"/>
      <c r="L214" s="146"/>
      <c r="M214" s="147"/>
      <c r="N214" s="146"/>
      <c r="O214" s="147"/>
      <c r="P214" s="146"/>
      <c r="Q214" s="128">
        <f t="shared" si="12"/>
        <v>6564</v>
      </c>
      <c r="R214" s="68"/>
    </row>
    <row r="215" spans="1:18" s="1" customFormat="1" ht="14.45" customHeight="1" x14ac:dyDescent="0.25">
      <c r="A215" s="125">
        <v>196</v>
      </c>
      <c r="B215" s="124">
        <v>12</v>
      </c>
      <c r="C215" s="125" t="s">
        <v>512</v>
      </c>
      <c r="D215" s="125" t="str">
        <f>MID(E215,1,1)</f>
        <v>3</v>
      </c>
      <c r="E215" s="125">
        <v>375</v>
      </c>
      <c r="F215" s="141" t="s">
        <v>93</v>
      </c>
      <c r="G215" s="129">
        <v>4920</v>
      </c>
      <c r="H215" s="146"/>
      <c r="I215" s="147"/>
      <c r="J215" s="148"/>
      <c r="K215" s="148"/>
      <c r="L215" s="146"/>
      <c r="M215" s="147"/>
      <c r="N215" s="146"/>
      <c r="O215" s="147"/>
      <c r="P215" s="146"/>
      <c r="Q215" s="128">
        <f t="shared" si="12"/>
        <v>4920</v>
      </c>
      <c r="R215" s="68"/>
    </row>
    <row r="216" spans="1:18" s="1" customFormat="1" ht="14.45" customHeight="1" x14ac:dyDescent="0.25">
      <c r="A216" s="125">
        <v>197</v>
      </c>
      <c r="B216" s="124">
        <v>13</v>
      </c>
      <c r="C216" s="125" t="s">
        <v>212</v>
      </c>
      <c r="D216" s="125">
        <v>1</v>
      </c>
      <c r="E216" s="125">
        <v>113</v>
      </c>
      <c r="F216" s="141" t="s">
        <v>11</v>
      </c>
      <c r="G216" s="129">
        <v>661210.00559999992</v>
      </c>
      <c r="H216" s="146"/>
      <c r="I216" s="147"/>
      <c r="J216" s="148"/>
      <c r="K216" s="148"/>
      <c r="L216" s="146"/>
      <c r="M216" s="147"/>
      <c r="N216" s="146"/>
      <c r="O216" s="147"/>
      <c r="P216" s="146"/>
      <c r="Q216" s="128">
        <f t="shared" si="12"/>
        <v>661210.00559999992</v>
      </c>
      <c r="R216" s="68"/>
    </row>
    <row r="217" spans="1:18" s="1" customFormat="1" ht="14.45" customHeight="1" x14ac:dyDescent="0.25">
      <c r="A217" s="125">
        <v>198</v>
      </c>
      <c r="B217" s="124">
        <v>13</v>
      </c>
      <c r="C217" s="125" t="s">
        <v>212</v>
      </c>
      <c r="D217" s="125">
        <v>1</v>
      </c>
      <c r="E217" s="125">
        <v>132</v>
      </c>
      <c r="F217" s="144" t="s">
        <v>13</v>
      </c>
      <c r="G217" s="129">
        <v>99634.602782691029</v>
      </c>
      <c r="H217" s="146"/>
      <c r="I217" s="147"/>
      <c r="J217" s="148"/>
      <c r="K217" s="148"/>
      <c r="L217" s="146"/>
      <c r="M217" s="147"/>
      <c r="N217" s="146"/>
      <c r="O217" s="147"/>
      <c r="P217" s="146"/>
      <c r="Q217" s="128">
        <f t="shared" si="12"/>
        <v>99634.602782691029</v>
      </c>
      <c r="R217" s="68"/>
    </row>
    <row r="218" spans="1:18" s="1" customFormat="1" ht="14.45" customHeight="1" x14ac:dyDescent="0.25">
      <c r="A218" s="125">
        <v>199</v>
      </c>
      <c r="B218" s="124">
        <v>13</v>
      </c>
      <c r="C218" s="125" t="s">
        <v>212</v>
      </c>
      <c r="D218" s="125" t="str">
        <f>MID(E218,1,1)</f>
        <v>2</v>
      </c>
      <c r="E218" s="125">
        <v>211</v>
      </c>
      <c r="F218" s="143" t="s">
        <v>19</v>
      </c>
      <c r="G218" s="129">
        <v>9960</v>
      </c>
      <c r="H218" s="146"/>
      <c r="I218" s="147">
        <v>0</v>
      </c>
      <c r="J218" s="148">
        <v>0</v>
      </c>
      <c r="K218" s="148">
        <v>0</v>
      </c>
      <c r="L218" s="146">
        <v>0</v>
      </c>
      <c r="M218" s="147">
        <v>0</v>
      </c>
      <c r="N218" s="146">
        <v>0</v>
      </c>
      <c r="O218" s="147">
        <v>0</v>
      </c>
      <c r="P218" s="146">
        <v>0</v>
      </c>
      <c r="Q218" s="128">
        <f t="shared" si="12"/>
        <v>9960</v>
      </c>
      <c r="R218" s="68"/>
    </row>
    <row r="219" spans="1:18" s="1" customFormat="1" ht="14.45" customHeight="1" x14ac:dyDescent="0.25">
      <c r="A219" s="125">
        <v>200</v>
      </c>
      <c r="B219" s="124">
        <v>13</v>
      </c>
      <c r="C219" s="125" t="s">
        <v>212</v>
      </c>
      <c r="D219" s="125" t="str">
        <f>MID(E219,1,1)</f>
        <v>2</v>
      </c>
      <c r="E219" s="125">
        <v>213</v>
      </c>
      <c r="F219" s="143" t="s">
        <v>21</v>
      </c>
      <c r="G219" s="129">
        <v>5760</v>
      </c>
      <c r="H219" s="146"/>
      <c r="I219" s="147">
        <v>0</v>
      </c>
      <c r="J219" s="148">
        <v>0</v>
      </c>
      <c r="K219" s="148">
        <v>0</v>
      </c>
      <c r="L219" s="146">
        <v>0</v>
      </c>
      <c r="M219" s="147">
        <v>0</v>
      </c>
      <c r="N219" s="146">
        <v>0</v>
      </c>
      <c r="O219" s="147">
        <v>0</v>
      </c>
      <c r="P219" s="146">
        <v>0</v>
      </c>
      <c r="Q219" s="128">
        <f t="shared" si="12"/>
        <v>5760</v>
      </c>
      <c r="R219" s="68"/>
    </row>
    <row r="220" spans="1:18" s="1" customFormat="1" ht="14.45" customHeight="1" x14ac:dyDescent="0.25">
      <c r="A220" s="125">
        <v>201</v>
      </c>
      <c r="B220" s="124">
        <v>13</v>
      </c>
      <c r="C220" s="125" t="s">
        <v>212</v>
      </c>
      <c r="D220" s="125">
        <v>2</v>
      </c>
      <c r="E220" s="125">
        <v>218</v>
      </c>
      <c r="F220" s="143" t="s">
        <v>26</v>
      </c>
      <c r="G220" s="129">
        <v>100000</v>
      </c>
      <c r="H220" s="146"/>
      <c r="I220" s="147"/>
      <c r="J220" s="148"/>
      <c r="K220" s="148"/>
      <c r="L220" s="146"/>
      <c r="M220" s="147"/>
      <c r="N220" s="146"/>
      <c r="O220" s="147"/>
      <c r="P220" s="146"/>
      <c r="Q220" s="128">
        <f t="shared" si="12"/>
        <v>100000</v>
      </c>
      <c r="R220" s="68"/>
    </row>
    <row r="221" spans="1:18" s="1" customFormat="1" ht="14.45" customHeight="1" x14ac:dyDescent="0.25">
      <c r="A221" s="125">
        <v>202</v>
      </c>
      <c r="B221" s="124">
        <v>13</v>
      </c>
      <c r="C221" s="125" t="s">
        <v>212</v>
      </c>
      <c r="D221" s="125" t="str">
        <f t="shared" ref="D221:D228" si="13">MID(E221,1,1)</f>
        <v>2</v>
      </c>
      <c r="E221" s="125">
        <v>261</v>
      </c>
      <c r="F221" s="141" t="s">
        <v>43</v>
      </c>
      <c r="G221" s="129">
        <v>7200</v>
      </c>
      <c r="H221" s="146"/>
      <c r="I221" s="147">
        <v>0</v>
      </c>
      <c r="J221" s="148">
        <v>0</v>
      </c>
      <c r="K221" s="148">
        <v>0</v>
      </c>
      <c r="L221" s="146">
        <v>0</v>
      </c>
      <c r="M221" s="147">
        <v>0</v>
      </c>
      <c r="N221" s="146">
        <v>0</v>
      </c>
      <c r="O221" s="147">
        <v>0</v>
      </c>
      <c r="P221" s="146">
        <v>0</v>
      </c>
      <c r="Q221" s="128">
        <f t="shared" si="12"/>
        <v>7200</v>
      </c>
      <c r="R221" s="68"/>
    </row>
    <row r="222" spans="1:18" s="1" customFormat="1" ht="14.45" customHeight="1" x14ac:dyDescent="0.25">
      <c r="A222" s="125">
        <v>203</v>
      </c>
      <c r="B222" s="124">
        <v>13</v>
      </c>
      <c r="C222" s="125" t="s">
        <v>212</v>
      </c>
      <c r="D222" s="125" t="str">
        <f t="shared" si="13"/>
        <v>2</v>
      </c>
      <c r="E222" s="125">
        <v>294</v>
      </c>
      <c r="F222" s="141" t="s">
        <v>52</v>
      </c>
      <c r="G222" s="129">
        <v>2000</v>
      </c>
      <c r="H222" s="146"/>
      <c r="I222" s="147">
        <v>0</v>
      </c>
      <c r="J222" s="148">
        <v>0</v>
      </c>
      <c r="K222" s="148">
        <v>0</v>
      </c>
      <c r="L222" s="146">
        <v>0</v>
      </c>
      <c r="M222" s="147">
        <v>0</v>
      </c>
      <c r="N222" s="146">
        <v>0</v>
      </c>
      <c r="O222" s="147">
        <v>0</v>
      </c>
      <c r="P222" s="146">
        <v>0</v>
      </c>
      <c r="Q222" s="128">
        <f t="shared" si="12"/>
        <v>2000</v>
      </c>
      <c r="R222" s="68"/>
    </row>
    <row r="223" spans="1:18" s="1" customFormat="1" ht="14.45" customHeight="1" x14ac:dyDescent="0.25">
      <c r="A223" s="125">
        <v>204</v>
      </c>
      <c r="B223" s="124">
        <v>13</v>
      </c>
      <c r="C223" s="125" t="s">
        <v>212</v>
      </c>
      <c r="D223" s="125" t="str">
        <f t="shared" si="13"/>
        <v>3</v>
      </c>
      <c r="E223" s="125">
        <v>318</v>
      </c>
      <c r="F223" s="141" t="s">
        <v>62</v>
      </c>
      <c r="G223" s="129">
        <v>2640</v>
      </c>
      <c r="H223" s="146"/>
      <c r="I223" s="147">
        <v>0</v>
      </c>
      <c r="J223" s="148">
        <v>0</v>
      </c>
      <c r="K223" s="148">
        <v>0</v>
      </c>
      <c r="L223" s="146">
        <v>0</v>
      </c>
      <c r="M223" s="147">
        <v>0</v>
      </c>
      <c r="N223" s="146">
        <v>0</v>
      </c>
      <c r="O223" s="147">
        <v>0</v>
      </c>
      <c r="P223" s="146">
        <v>0</v>
      </c>
      <c r="Q223" s="128">
        <f t="shared" si="12"/>
        <v>2640</v>
      </c>
      <c r="R223" s="68"/>
    </row>
    <row r="224" spans="1:18" s="1" customFormat="1" ht="14.45" customHeight="1" x14ac:dyDescent="0.25">
      <c r="A224" s="125">
        <v>205</v>
      </c>
      <c r="B224" s="124">
        <v>13</v>
      </c>
      <c r="C224" s="125" t="s">
        <v>212</v>
      </c>
      <c r="D224" s="125" t="str">
        <f t="shared" si="13"/>
        <v>3</v>
      </c>
      <c r="E224" s="125">
        <v>353</v>
      </c>
      <c r="F224" s="141" t="s">
        <v>78</v>
      </c>
      <c r="G224" s="129">
        <v>8000</v>
      </c>
      <c r="H224" s="146"/>
      <c r="I224" s="147">
        <v>0</v>
      </c>
      <c r="J224" s="148">
        <v>0</v>
      </c>
      <c r="K224" s="148">
        <v>0</v>
      </c>
      <c r="L224" s="146">
        <v>0</v>
      </c>
      <c r="M224" s="147">
        <v>0</v>
      </c>
      <c r="N224" s="146">
        <v>0</v>
      </c>
      <c r="O224" s="147">
        <v>0</v>
      </c>
      <c r="P224" s="146">
        <v>0</v>
      </c>
      <c r="Q224" s="128">
        <f t="shared" si="12"/>
        <v>8000</v>
      </c>
      <c r="R224" s="68"/>
    </row>
    <row r="225" spans="1:18" s="1" customFormat="1" ht="14.45" customHeight="1" x14ac:dyDescent="0.25">
      <c r="A225" s="125">
        <v>206</v>
      </c>
      <c r="B225" s="124">
        <v>13</v>
      </c>
      <c r="C225" s="125" t="s">
        <v>212</v>
      </c>
      <c r="D225" s="125" t="str">
        <f t="shared" si="13"/>
        <v>3</v>
      </c>
      <c r="E225" s="125">
        <v>361</v>
      </c>
      <c r="F225" s="141" t="s">
        <v>83</v>
      </c>
      <c r="G225" s="129">
        <v>3000</v>
      </c>
      <c r="H225" s="146"/>
      <c r="I225" s="147">
        <v>0</v>
      </c>
      <c r="J225" s="148">
        <v>0</v>
      </c>
      <c r="K225" s="148">
        <v>0</v>
      </c>
      <c r="L225" s="146">
        <v>0</v>
      </c>
      <c r="M225" s="147">
        <v>0</v>
      </c>
      <c r="N225" s="146">
        <v>0</v>
      </c>
      <c r="O225" s="147">
        <v>0</v>
      </c>
      <c r="P225" s="146">
        <v>0</v>
      </c>
      <c r="Q225" s="128">
        <f t="shared" si="12"/>
        <v>3000</v>
      </c>
      <c r="R225" s="68"/>
    </row>
    <row r="226" spans="1:18" s="1" customFormat="1" ht="14.45" customHeight="1" x14ac:dyDescent="0.25">
      <c r="A226" s="125">
        <v>207</v>
      </c>
      <c r="B226" s="124">
        <v>13</v>
      </c>
      <c r="C226" s="125" t="s">
        <v>212</v>
      </c>
      <c r="D226" s="125" t="str">
        <f t="shared" si="13"/>
        <v>3</v>
      </c>
      <c r="E226" s="125">
        <v>372</v>
      </c>
      <c r="F226" s="141" t="s">
        <v>91</v>
      </c>
      <c r="G226" s="129">
        <v>2400</v>
      </c>
      <c r="H226" s="146"/>
      <c r="I226" s="147">
        <v>0</v>
      </c>
      <c r="J226" s="148">
        <v>0</v>
      </c>
      <c r="K226" s="148">
        <v>0</v>
      </c>
      <c r="L226" s="146">
        <v>0</v>
      </c>
      <c r="M226" s="147">
        <v>0</v>
      </c>
      <c r="N226" s="146">
        <v>0</v>
      </c>
      <c r="O226" s="147">
        <v>0</v>
      </c>
      <c r="P226" s="146">
        <v>0</v>
      </c>
      <c r="Q226" s="128">
        <f t="shared" si="12"/>
        <v>2400</v>
      </c>
      <c r="R226" s="68"/>
    </row>
    <row r="227" spans="1:18" s="1" customFormat="1" ht="14.45" customHeight="1" x14ac:dyDescent="0.25">
      <c r="A227" s="125">
        <v>208</v>
      </c>
      <c r="B227" s="124">
        <v>13</v>
      </c>
      <c r="C227" s="125" t="s">
        <v>212</v>
      </c>
      <c r="D227" s="125" t="str">
        <f t="shared" si="13"/>
        <v>3</v>
      </c>
      <c r="E227" s="125">
        <v>375</v>
      </c>
      <c r="F227" s="141" t="s">
        <v>93</v>
      </c>
      <c r="G227" s="129">
        <v>3000</v>
      </c>
      <c r="H227" s="146"/>
      <c r="I227" s="147">
        <v>0</v>
      </c>
      <c r="J227" s="148">
        <v>0</v>
      </c>
      <c r="K227" s="148">
        <v>0</v>
      </c>
      <c r="L227" s="146">
        <v>0</v>
      </c>
      <c r="M227" s="147">
        <v>0</v>
      </c>
      <c r="N227" s="146">
        <v>0</v>
      </c>
      <c r="O227" s="147">
        <v>0</v>
      </c>
      <c r="P227" s="146">
        <v>0</v>
      </c>
      <c r="Q227" s="128">
        <f t="shared" si="12"/>
        <v>3000</v>
      </c>
      <c r="R227" s="68"/>
    </row>
    <row r="228" spans="1:18" s="1" customFormat="1" ht="14.45" customHeight="1" x14ac:dyDescent="0.25">
      <c r="A228" s="125">
        <v>209</v>
      </c>
      <c r="B228" s="124">
        <v>13</v>
      </c>
      <c r="C228" s="125" t="s">
        <v>212</v>
      </c>
      <c r="D228" s="125" t="str">
        <f t="shared" si="13"/>
        <v>5</v>
      </c>
      <c r="E228" s="125">
        <v>519</v>
      </c>
      <c r="F228" s="141" t="s">
        <v>112</v>
      </c>
      <c r="G228" s="129">
        <v>3600</v>
      </c>
      <c r="H228" s="146"/>
      <c r="I228" s="147">
        <v>0</v>
      </c>
      <c r="J228" s="148">
        <v>0</v>
      </c>
      <c r="K228" s="148">
        <v>0</v>
      </c>
      <c r="L228" s="146">
        <v>0</v>
      </c>
      <c r="M228" s="147">
        <v>0</v>
      </c>
      <c r="N228" s="146">
        <v>0</v>
      </c>
      <c r="O228" s="147">
        <v>0</v>
      </c>
      <c r="P228" s="146">
        <v>0</v>
      </c>
      <c r="Q228" s="128">
        <f t="shared" si="12"/>
        <v>3600</v>
      </c>
      <c r="R228" s="68"/>
    </row>
    <row r="229" spans="1:18" s="1" customFormat="1" ht="14.45" customHeight="1" x14ac:dyDescent="0.25">
      <c r="A229" s="125">
        <v>210</v>
      </c>
      <c r="B229" s="124">
        <v>14</v>
      </c>
      <c r="C229" s="125" t="s">
        <v>206</v>
      </c>
      <c r="D229" s="125">
        <v>1</v>
      </c>
      <c r="E229" s="125">
        <v>113</v>
      </c>
      <c r="F229" s="141" t="s">
        <v>11</v>
      </c>
      <c r="G229" s="129">
        <v>3947781.3096000007</v>
      </c>
      <c r="H229" s="146"/>
      <c r="I229" s="147"/>
      <c r="J229" s="148"/>
      <c r="K229" s="148"/>
      <c r="L229" s="146"/>
      <c r="M229" s="147"/>
      <c r="N229" s="146"/>
      <c r="O229" s="147"/>
      <c r="P229" s="146"/>
      <c r="Q229" s="128">
        <f t="shared" si="12"/>
        <v>3947781.3096000007</v>
      </c>
      <c r="R229" s="68"/>
    </row>
    <row r="230" spans="1:18" s="1" customFormat="1" ht="14.45" customHeight="1" x14ac:dyDescent="0.25">
      <c r="A230" s="125">
        <v>211</v>
      </c>
      <c r="B230" s="124">
        <v>14</v>
      </c>
      <c r="C230" s="125" t="s">
        <v>206</v>
      </c>
      <c r="D230" s="125">
        <v>1</v>
      </c>
      <c r="E230" s="125">
        <v>113</v>
      </c>
      <c r="F230" s="141" t="s">
        <v>11</v>
      </c>
      <c r="G230" s="129">
        <v>769151</v>
      </c>
      <c r="H230" s="146"/>
      <c r="I230" s="147"/>
      <c r="J230" s="148"/>
      <c r="K230" s="148"/>
      <c r="L230" s="146"/>
      <c r="M230" s="147"/>
      <c r="N230" s="146"/>
      <c r="O230" s="147"/>
      <c r="P230" s="146"/>
      <c r="Q230" s="128">
        <f t="shared" si="12"/>
        <v>769151</v>
      </c>
      <c r="R230" s="68"/>
    </row>
    <row r="231" spans="1:18" s="1" customFormat="1" ht="14.45" customHeight="1" x14ac:dyDescent="0.25">
      <c r="A231" s="125">
        <v>212</v>
      </c>
      <c r="B231" s="124">
        <v>14</v>
      </c>
      <c r="C231" s="125" t="s">
        <v>206</v>
      </c>
      <c r="D231" s="125">
        <v>1</v>
      </c>
      <c r="E231" s="125">
        <v>122</v>
      </c>
      <c r="F231" s="142" t="s">
        <v>12</v>
      </c>
      <c r="G231" s="129">
        <v>238395.8676</v>
      </c>
      <c r="H231" s="146"/>
      <c r="I231" s="147"/>
      <c r="J231" s="148"/>
      <c r="K231" s="148"/>
      <c r="L231" s="146"/>
      <c r="M231" s="147"/>
      <c r="N231" s="146"/>
      <c r="O231" s="147"/>
      <c r="P231" s="146"/>
      <c r="Q231" s="128">
        <f t="shared" si="12"/>
        <v>238395.8676</v>
      </c>
      <c r="R231" s="68"/>
    </row>
    <row r="232" spans="1:18" s="1" customFormat="1" ht="14.45" customHeight="1" x14ac:dyDescent="0.25">
      <c r="A232" s="125">
        <v>213</v>
      </c>
      <c r="B232" s="124">
        <v>14</v>
      </c>
      <c r="C232" s="125" t="s">
        <v>206</v>
      </c>
      <c r="D232" s="125">
        <v>1</v>
      </c>
      <c r="E232" s="125">
        <v>132</v>
      </c>
      <c r="F232" s="142" t="s">
        <v>13</v>
      </c>
      <c r="G232" s="129">
        <v>594872.46007114532</v>
      </c>
      <c r="H232" s="146"/>
      <c r="I232" s="147"/>
      <c r="J232" s="148"/>
      <c r="K232" s="148"/>
      <c r="L232" s="146"/>
      <c r="M232" s="147"/>
      <c r="N232" s="146"/>
      <c r="O232" s="147"/>
      <c r="P232" s="146"/>
      <c r="Q232" s="128">
        <f t="shared" si="12"/>
        <v>594872.46007114532</v>
      </c>
      <c r="R232" s="68"/>
    </row>
    <row r="233" spans="1:18" s="1" customFormat="1" ht="14.45" customHeight="1" x14ac:dyDescent="0.25">
      <c r="A233" s="125">
        <v>214</v>
      </c>
      <c r="B233" s="124">
        <v>14</v>
      </c>
      <c r="C233" s="125" t="s">
        <v>206</v>
      </c>
      <c r="D233" s="125">
        <v>1</v>
      </c>
      <c r="E233" s="125">
        <v>132</v>
      </c>
      <c r="F233" s="142" t="s">
        <v>13</v>
      </c>
      <c r="G233" s="129">
        <v>35922.743715602664</v>
      </c>
      <c r="H233" s="146"/>
      <c r="I233" s="147"/>
      <c r="J233" s="148"/>
      <c r="K233" s="148"/>
      <c r="L233" s="146"/>
      <c r="M233" s="147"/>
      <c r="N233" s="146"/>
      <c r="O233" s="147"/>
      <c r="P233" s="146"/>
      <c r="Q233" s="128">
        <f t="shared" si="12"/>
        <v>35922.743715602664</v>
      </c>
      <c r="R233" s="68"/>
    </row>
    <row r="234" spans="1:18" s="1" customFormat="1" ht="14.45" customHeight="1" x14ac:dyDescent="0.25">
      <c r="A234" s="125">
        <v>215</v>
      </c>
      <c r="B234" s="124">
        <v>14</v>
      </c>
      <c r="C234" s="125" t="s">
        <v>206</v>
      </c>
      <c r="D234" s="125">
        <v>1</v>
      </c>
      <c r="E234" s="125">
        <v>132</v>
      </c>
      <c r="F234" s="142" t="s">
        <v>13</v>
      </c>
      <c r="G234" s="129">
        <v>115899.72</v>
      </c>
      <c r="H234" s="146"/>
      <c r="I234" s="147"/>
      <c r="J234" s="148"/>
      <c r="K234" s="148"/>
      <c r="L234" s="146"/>
      <c r="M234" s="147"/>
      <c r="N234" s="146"/>
      <c r="O234" s="147"/>
      <c r="P234" s="146"/>
      <c r="Q234" s="128">
        <f t="shared" si="12"/>
        <v>115899.72</v>
      </c>
      <c r="R234" s="68"/>
    </row>
    <row r="235" spans="1:18" s="1" customFormat="1" x14ac:dyDescent="0.25">
      <c r="A235" s="125">
        <v>216</v>
      </c>
      <c r="B235" s="124">
        <v>14</v>
      </c>
      <c r="C235" s="125" t="s">
        <v>206</v>
      </c>
      <c r="D235" s="125" t="str">
        <f t="shared" ref="D235:D264" si="14">MID(E235,1,1)</f>
        <v>2</v>
      </c>
      <c r="E235" s="125">
        <v>242</v>
      </c>
      <c r="F235" s="141" t="s">
        <v>32</v>
      </c>
      <c r="G235" s="129">
        <v>400000</v>
      </c>
      <c r="H235" s="146"/>
      <c r="I235" s="147">
        <v>0</v>
      </c>
      <c r="J235" s="148">
        <v>0</v>
      </c>
      <c r="K235" s="148">
        <v>0</v>
      </c>
      <c r="L235" s="146">
        <v>0</v>
      </c>
      <c r="M235" s="147">
        <v>0</v>
      </c>
      <c r="N235" s="146">
        <v>0</v>
      </c>
      <c r="O235" s="147">
        <v>0</v>
      </c>
      <c r="P235" s="146">
        <v>0</v>
      </c>
      <c r="Q235" s="128">
        <f t="shared" si="12"/>
        <v>400000</v>
      </c>
      <c r="R235" s="68"/>
    </row>
    <row r="236" spans="1:18" s="1" customFormat="1" ht="14.45" customHeight="1" x14ac:dyDescent="0.25">
      <c r="A236" s="125">
        <v>217</v>
      </c>
      <c r="B236" s="124">
        <v>14</v>
      </c>
      <c r="C236" s="125" t="s">
        <v>206</v>
      </c>
      <c r="D236" s="125" t="str">
        <f t="shared" si="14"/>
        <v>2</v>
      </c>
      <c r="E236" s="125">
        <v>243</v>
      </c>
      <c r="F236" s="141" t="s">
        <v>33</v>
      </c>
      <c r="G236" s="129">
        <v>10000</v>
      </c>
      <c r="H236" s="146"/>
      <c r="I236" s="147">
        <v>0</v>
      </c>
      <c r="J236" s="148">
        <v>0</v>
      </c>
      <c r="K236" s="148">
        <v>0</v>
      </c>
      <c r="L236" s="146">
        <v>0</v>
      </c>
      <c r="M236" s="147">
        <v>0</v>
      </c>
      <c r="N236" s="146">
        <v>0</v>
      </c>
      <c r="O236" s="147">
        <v>0</v>
      </c>
      <c r="P236" s="146">
        <v>0</v>
      </c>
      <c r="Q236" s="128">
        <f t="shared" si="12"/>
        <v>10000</v>
      </c>
      <c r="R236" s="68"/>
    </row>
    <row r="237" spans="1:18" s="1" customFormat="1" ht="14.45" customHeight="1" x14ac:dyDescent="0.25">
      <c r="A237" s="125">
        <v>218</v>
      </c>
      <c r="B237" s="124">
        <v>14</v>
      </c>
      <c r="C237" s="125" t="s">
        <v>206</v>
      </c>
      <c r="D237" s="125" t="str">
        <f t="shared" si="14"/>
        <v>2</v>
      </c>
      <c r="E237" s="125">
        <v>244</v>
      </c>
      <c r="F237" s="141" t="s">
        <v>34</v>
      </c>
      <c r="G237" s="129">
        <v>50000</v>
      </c>
      <c r="H237" s="146"/>
      <c r="I237" s="147">
        <v>0</v>
      </c>
      <c r="J237" s="148">
        <v>0</v>
      </c>
      <c r="K237" s="148">
        <v>0</v>
      </c>
      <c r="L237" s="146">
        <v>0</v>
      </c>
      <c r="M237" s="147">
        <v>0</v>
      </c>
      <c r="N237" s="146">
        <v>0</v>
      </c>
      <c r="O237" s="147">
        <v>0</v>
      </c>
      <c r="P237" s="146">
        <v>0</v>
      </c>
      <c r="Q237" s="128">
        <f t="shared" si="12"/>
        <v>50000</v>
      </c>
      <c r="R237" s="68"/>
    </row>
    <row r="238" spans="1:18" s="1" customFormat="1" ht="14.45" customHeight="1" x14ac:dyDescent="0.25">
      <c r="A238" s="125">
        <v>219</v>
      </c>
      <c r="B238" s="124">
        <v>14</v>
      </c>
      <c r="C238" s="125" t="s">
        <v>206</v>
      </c>
      <c r="D238" s="125" t="str">
        <f t="shared" si="14"/>
        <v>2</v>
      </c>
      <c r="E238" s="125">
        <v>245</v>
      </c>
      <c r="F238" s="141" t="s">
        <v>35</v>
      </c>
      <c r="G238" s="129">
        <v>10000</v>
      </c>
      <c r="H238" s="146"/>
      <c r="I238" s="147">
        <v>0</v>
      </c>
      <c r="J238" s="148">
        <v>0</v>
      </c>
      <c r="K238" s="148">
        <v>0</v>
      </c>
      <c r="L238" s="146">
        <v>0</v>
      </c>
      <c r="M238" s="147">
        <v>0</v>
      </c>
      <c r="N238" s="146">
        <v>0</v>
      </c>
      <c r="O238" s="147">
        <v>0</v>
      </c>
      <c r="P238" s="146">
        <v>0</v>
      </c>
      <c r="Q238" s="128">
        <f t="shared" si="12"/>
        <v>10000</v>
      </c>
      <c r="R238" s="68"/>
    </row>
    <row r="239" spans="1:18" s="1" customFormat="1" ht="14.45" customHeight="1" x14ac:dyDescent="0.25">
      <c r="A239" s="125">
        <v>220</v>
      </c>
      <c r="B239" s="124">
        <v>14</v>
      </c>
      <c r="C239" s="125" t="s">
        <v>206</v>
      </c>
      <c r="D239" s="125" t="str">
        <f t="shared" si="14"/>
        <v>2</v>
      </c>
      <c r="E239" s="125">
        <v>247</v>
      </c>
      <c r="F239" s="141" t="s">
        <v>37</v>
      </c>
      <c r="G239" s="129">
        <v>315000</v>
      </c>
      <c r="H239" s="146"/>
      <c r="I239" s="147">
        <v>0</v>
      </c>
      <c r="J239" s="148">
        <v>0</v>
      </c>
      <c r="K239" s="148">
        <v>0</v>
      </c>
      <c r="L239" s="146">
        <v>0</v>
      </c>
      <c r="M239" s="147">
        <v>0</v>
      </c>
      <c r="N239" s="146">
        <v>0</v>
      </c>
      <c r="O239" s="147">
        <v>0</v>
      </c>
      <c r="P239" s="146">
        <v>0</v>
      </c>
      <c r="Q239" s="128">
        <f t="shared" si="12"/>
        <v>315000</v>
      </c>
      <c r="R239" s="68"/>
    </row>
    <row r="240" spans="1:18" s="1" customFormat="1" ht="14.45" customHeight="1" x14ac:dyDescent="0.25">
      <c r="A240" s="125">
        <v>221</v>
      </c>
      <c r="B240" s="124">
        <v>14</v>
      </c>
      <c r="C240" s="125" t="s">
        <v>206</v>
      </c>
      <c r="D240" s="125" t="str">
        <f t="shared" si="14"/>
        <v>2</v>
      </c>
      <c r="E240" s="125">
        <v>248</v>
      </c>
      <c r="F240" s="141" t="s">
        <v>38</v>
      </c>
      <c r="G240" s="129">
        <v>50000</v>
      </c>
      <c r="H240" s="146"/>
      <c r="I240" s="147">
        <v>0</v>
      </c>
      <c r="J240" s="148">
        <v>0</v>
      </c>
      <c r="K240" s="148">
        <v>0</v>
      </c>
      <c r="L240" s="146">
        <v>0</v>
      </c>
      <c r="M240" s="147">
        <v>0</v>
      </c>
      <c r="N240" s="146">
        <v>0</v>
      </c>
      <c r="O240" s="147">
        <v>0</v>
      </c>
      <c r="P240" s="146">
        <v>0</v>
      </c>
      <c r="Q240" s="128">
        <f t="shared" si="12"/>
        <v>50000</v>
      </c>
      <c r="R240" s="68"/>
    </row>
    <row r="241" spans="1:18" s="1" customFormat="1" ht="14.45" customHeight="1" x14ac:dyDescent="0.25">
      <c r="A241" s="125">
        <v>222</v>
      </c>
      <c r="B241" s="124">
        <v>14</v>
      </c>
      <c r="C241" s="125" t="s">
        <v>206</v>
      </c>
      <c r="D241" s="125" t="str">
        <f t="shared" si="14"/>
        <v>2</v>
      </c>
      <c r="E241" s="125">
        <v>249</v>
      </c>
      <c r="F241" s="141" t="s">
        <v>39</v>
      </c>
      <c r="G241" s="129">
        <v>350000</v>
      </c>
      <c r="H241" s="146"/>
      <c r="I241" s="147">
        <v>0</v>
      </c>
      <c r="J241" s="148">
        <v>0</v>
      </c>
      <c r="K241" s="148">
        <v>0</v>
      </c>
      <c r="L241" s="146">
        <v>0</v>
      </c>
      <c r="M241" s="147">
        <v>0</v>
      </c>
      <c r="N241" s="146">
        <v>0</v>
      </c>
      <c r="O241" s="147">
        <v>0</v>
      </c>
      <c r="P241" s="146">
        <v>0</v>
      </c>
      <c r="Q241" s="128">
        <f t="shared" si="12"/>
        <v>350000</v>
      </c>
      <c r="R241" s="68"/>
    </row>
    <row r="242" spans="1:18" s="1" customFormat="1" ht="14.45" customHeight="1" x14ac:dyDescent="0.25">
      <c r="A242" s="125">
        <v>223</v>
      </c>
      <c r="B242" s="124">
        <v>14</v>
      </c>
      <c r="C242" s="125" t="s">
        <v>206</v>
      </c>
      <c r="D242" s="125" t="str">
        <f t="shared" si="14"/>
        <v>2</v>
      </c>
      <c r="E242" s="125">
        <v>261</v>
      </c>
      <c r="F242" s="141" t="s">
        <v>43</v>
      </c>
      <c r="G242" s="129">
        <v>1500000</v>
      </c>
      <c r="H242" s="146"/>
      <c r="I242" s="147">
        <v>0</v>
      </c>
      <c r="J242" s="148">
        <v>0</v>
      </c>
      <c r="K242" s="148">
        <v>0</v>
      </c>
      <c r="L242" s="146">
        <v>0</v>
      </c>
      <c r="M242" s="147">
        <v>0</v>
      </c>
      <c r="N242" s="146">
        <v>0</v>
      </c>
      <c r="O242" s="147">
        <v>0</v>
      </c>
      <c r="P242" s="146">
        <v>0</v>
      </c>
      <c r="Q242" s="128">
        <f t="shared" si="12"/>
        <v>1500000</v>
      </c>
      <c r="R242" s="68"/>
    </row>
    <row r="243" spans="1:18" s="1" customFormat="1" ht="14.45" customHeight="1" x14ac:dyDescent="0.25">
      <c r="A243" s="125">
        <v>224</v>
      </c>
      <c r="B243" s="124">
        <v>14</v>
      </c>
      <c r="C243" s="125" t="s">
        <v>206</v>
      </c>
      <c r="D243" s="125" t="str">
        <f t="shared" si="14"/>
        <v>2</v>
      </c>
      <c r="E243" s="125">
        <v>272</v>
      </c>
      <c r="F243" s="141" t="s">
        <v>45</v>
      </c>
      <c r="G243" s="129">
        <v>50000</v>
      </c>
      <c r="H243" s="146"/>
      <c r="I243" s="147">
        <v>0</v>
      </c>
      <c r="J243" s="148">
        <v>0</v>
      </c>
      <c r="K243" s="148">
        <v>0</v>
      </c>
      <c r="L243" s="146">
        <v>0</v>
      </c>
      <c r="M243" s="147">
        <v>0</v>
      </c>
      <c r="N243" s="146">
        <v>0</v>
      </c>
      <c r="O243" s="147">
        <v>0</v>
      </c>
      <c r="P243" s="146">
        <v>0</v>
      </c>
      <c r="Q243" s="128">
        <f t="shared" si="12"/>
        <v>50000</v>
      </c>
      <c r="R243" s="68"/>
    </row>
    <row r="244" spans="1:18" s="1" customFormat="1" ht="14.45" customHeight="1" x14ac:dyDescent="0.25">
      <c r="A244" s="125">
        <v>225</v>
      </c>
      <c r="B244" s="124">
        <v>14</v>
      </c>
      <c r="C244" s="125" t="s">
        <v>206</v>
      </c>
      <c r="D244" s="125" t="str">
        <f t="shared" si="14"/>
        <v>2</v>
      </c>
      <c r="E244" s="125">
        <v>291</v>
      </c>
      <c r="F244" s="141" t="s">
        <v>49</v>
      </c>
      <c r="G244" s="129">
        <v>120000</v>
      </c>
      <c r="H244" s="146"/>
      <c r="I244" s="147">
        <v>0</v>
      </c>
      <c r="J244" s="148">
        <v>0</v>
      </c>
      <c r="K244" s="148">
        <v>0</v>
      </c>
      <c r="L244" s="146">
        <v>0</v>
      </c>
      <c r="M244" s="147">
        <v>0</v>
      </c>
      <c r="N244" s="146">
        <v>0</v>
      </c>
      <c r="O244" s="147">
        <v>0</v>
      </c>
      <c r="P244" s="146">
        <v>0</v>
      </c>
      <c r="Q244" s="128">
        <f t="shared" si="12"/>
        <v>120000</v>
      </c>
      <c r="R244" s="68"/>
    </row>
    <row r="245" spans="1:18" s="1" customFormat="1" ht="14.45" customHeight="1" x14ac:dyDescent="0.25">
      <c r="A245" s="125">
        <v>226</v>
      </c>
      <c r="B245" s="124">
        <v>14</v>
      </c>
      <c r="C245" s="125" t="s">
        <v>206</v>
      </c>
      <c r="D245" s="125" t="str">
        <f t="shared" si="14"/>
        <v>2</v>
      </c>
      <c r="E245" s="125">
        <v>296</v>
      </c>
      <c r="F245" s="141" t="s">
        <v>53</v>
      </c>
      <c r="G245" s="129">
        <v>300000</v>
      </c>
      <c r="H245" s="146"/>
      <c r="I245" s="147">
        <v>0</v>
      </c>
      <c r="J245" s="148">
        <v>0</v>
      </c>
      <c r="K245" s="148">
        <v>0</v>
      </c>
      <c r="L245" s="146">
        <v>0</v>
      </c>
      <c r="M245" s="147">
        <v>0</v>
      </c>
      <c r="N245" s="146">
        <v>0</v>
      </c>
      <c r="O245" s="147">
        <v>0</v>
      </c>
      <c r="P245" s="146">
        <v>0</v>
      </c>
      <c r="Q245" s="128">
        <f t="shared" si="12"/>
        <v>300000</v>
      </c>
      <c r="R245" s="68"/>
    </row>
    <row r="246" spans="1:18" s="1" customFormat="1" ht="14.45" customHeight="1" x14ac:dyDescent="0.25">
      <c r="A246" s="125">
        <v>227</v>
      </c>
      <c r="B246" s="124">
        <v>14</v>
      </c>
      <c r="C246" s="125" t="s">
        <v>206</v>
      </c>
      <c r="D246" s="125" t="str">
        <f t="shared" si="14"/>
        <v>2</v>
      </c>
      <c r="E246" s="125">
        <v>298</v>
      </c>
      <c r="F246" s="141" t="s">
        <v>54</v>
      </c>
      <c r="G246" s="129">
        <v>500000</v>
      </c>
      <c r="H246" s="146"/>
      <c r="I246" s="147">
        <v>0</v>
      </c>
      <c r="J246" s="148">
        <v>0</v>
      </c>
      <c r="K246" s="148">
        <v>0</v>
      </c>
      <c r="L246" s="146">
        <v>0</v>
      </c>
      <c r="M246" s="147">
        <v>0</v>
      </c>
      <c r="N246" s="146">
        <v>0</v>
      </c>
      <c r="O246" s="147">
        <v>0</v>
      </c>
      <c r="P246" s="146">
        <v>0</v>
      </c>
      <c r="Q246" s="128">
        <f t="shared" si="12"/>
        <v>500000</v>
      </c>
      <c r="R246" s="68"/>
    </row>
    <row r="247" spans="1:18" s="1" customFormat="1" ht="14.45" customHeight="1" x14ac:dyDescent="0.25">
      <c r="A247" s="125">
        <v>228</v>
      </c>
      <c r="B247" s="124">
        <v>14</v>
      </c>
      <c r="C247" s="125" t="s">
        <v>206</v>
      </c>
      <c r="D247" s="125" t="str">
        <f t="shared" si="14"/>
        <v>3</v>
      </c>
      <c r="E247" s="125">
        <v>326</v>
      </c>
      <c r="F247" s="141" t="s">
        <v>66</v>
      </c>
      <c r="G247" s="129">
        <v>360000</v>
      </c>
      <c r="H247" s="146"/>
      <c r="I247" s="147">
        <v>0</v>
      </c>
      <c r="J247" s="148">
        <v>0</v>
      </c>
      <c r="K247" s="148">
        <v>0</v>
      </c>
      <c r="L247" s="146">
        <v>0</v>
      </c>
      <c r="M247" s="147">
        <v>0</v>
      </c>
      <c r="N247" s="146">
        <v>0</v>
      </c>
      <c r="O247" s="147">
        <v>0</v>
      </c>
      <c r="P247" s="146">
        <v>0</v>
      </c>
      <c r="Q247" s="128">
        <f t="shared" si="12"/>
        <v>360000</v>
      </c>
      <c r="R247" s="68"/>
    </row>
    <row r="248" spans="1:18" s="1" customFormat="1" ht="14.45" customHeight="1" x14ac:dyDescent="0.25">
      <c r="A248" s="125">
        <v>229</v>
      </c>
      <c r="B248" s="124">
        <v>14</v>
      </c>
      <c r="C248" s="125" t="s">
        <v>206</v>
      </c>
      <c r="D248" s="125" t="str">
        <f t="shared" si="14"/>
        <v>3</v>
      </c>
      <c r="E248" s="125">
        <v>357</v>
      </c>
      <c r="F248" s="141" t="s">
        <v>80</v>
      </c>
      <c r="G248" s="129">
        <v>300000</v>
      </c>
      <c r="H248" s="146"/>
      <c r="I248" s="147">
        <v>0</v>
      </c>
      <c r="J248" s="148">
        <v>0</v>
      </c>
      <c r="K248" s="148">
        <v>0</v>
      </c>
      <c r="L248" s="146">
        <v>0</v>
      </c>
      <c r="M248" s="147">
        <v>0</v>
      </c>
      <c r="N248" s="146">
        <v>0</v>
      </c>
      <c r="O248" s="147">
        <v>0</v>
      </c>
      <c r="P248" s="146">
        <v>0</v>
      </c>
      <c r="Q248" s="128">
        <f t="shared" si="12"/>
        <v>300000</v>
      </c>
      <c r="R248" s="68"/>
    </row>
    <row r="249" spans="1:18" s="1" customFormat="1" x14ac:dyDescent="0.25">
      <c r="A249" s="125">
        <v>230</v>
      </c>
      <c r="B249" s="124">
        <v>14</v>
      </c>
      <c r="C249" s="125" t="s">
        <v>206</v>
      </c>
      <c r="D249" s="125" t="str">
        <f t="shared" si="14"/>
        <v>3</v>
      </c>
      <c r="E249" s="125">
        <v>375</v>
      </c>
      <c r="F249" s="141" t="s">
        <v>93</v>
      </c>
      <c r="G249" s="129">
        <v>15000</v>
      </c>
      <c r="H249" s="146"/>
      <c r="I249" s="147">
        <v>0</v>
      </c>
      <c r="J249" s="148">
        <v>0</v>
      </c>
      <c r="K249" s="148">
        <v>0</v>
      </c>
      <c r="L249" s="146">
        <v>0</v>
      </c>
      <c r="M249" s="147">
        <v>0</v>
      </c>
      <c r="N249" s="146">
        <v>0</v>
      </c>
      <c r="O249" s="147">
        <v>0</v>
      </c>
      <c r="P249" s="146">
        <v>0</v>
      </c>
      <c r="Q249" s="128">
        <f t="shared" si="12"/>
        <v>15000</v>
      </c>
      <c r="R249" s="68"/>
    </row>
    <row r="250" spans="1:18" s="1" customFormat="1" ht="14.45" customHeight="1" x14ac:dyDescent="0.25">
      <c r="A250" s="125">
        <v>231</v>
      </c>
      <c r="B250" s="124">
        <v>14</v>
      </c>
      <c r="C250" s="125" t="s">
        <v>206</v>
      </c>
      <c r="D250" s="125" t="str">
        <f t="shared" si="14"/>
        <v>4</v>
      </c>
      <c r="E250" s="125">
        <v>441</v>
      </c>
      <c r="F250" s="141" t="s">
        <v>332</v>
      </c>
      <c r="G250" s="129"/>
      <c r="H250" s="146"/>
      <c r="I250" s="147">
        <v>840000</v>
      </c>
      <c r="J250" s="148"/>
      <c r="K250" s="148"/>
      <c r="L250" s="146"/>
      <c r="M250" s="147"/>
      <c r="N250" s="146"/>
      <c r="O250" s="147"/>
      <c r="P250" s="146"/>
      <c r="Q250" s="128">
        <f t="shared" si="12"/>
        <v>840000</v>
      </c>
      <c r="R250" s="68"/>
    </row>
    <row r="251" spans="1:18" s="1" customFormat="1" ht="14.45" customHeight="1" x14ac:dyDescent="0.25">
      <c r="A251" s="125">
        <v>232</v>
      </c>
      <c r="B251" s="124">
        <v>14</v>
      </c>
      <c r="C251" s="125" t="s">
        <v>206</v>
      </c>
      <c r="D251" s="125" t="str">
        <f t="shared" si="14"/>
        <v>4</v>
      </c>
      <c r="E251" s="125">
        <v>441</v>
      </c>
      <c r="F251" s="141" t="s">
        <v>333</v>
      </c>
      <c r="G251" s="129"/>
      <c r="H251" s="146"/>
      <c r="I251" s="147">
        <v>150000</v>
      </c>
      <c r="J251" s="148"/>
      <c r="K251" s="148"/>
      <c r="L251" s="146"/>
      <c r="M251" s="147"/>
      <c r="N251" s="146"/>
      <c r="O251" s="147"/>
      <c r="P251" s="146"/>
      <c r="Q251" s="128">
        <f t="shared" si="12"/>
        <v>150000</v>
      </c>
      <c r="R251" s="68"/>
    </row>
    <row r="252" spans="1:18" s="1" customFormat="1" ht="14.45" customHeight="1" x14ac:dyDescent="0.25">
      <c r="A252" s="125">
        <v>233</v>
      </c>
      <c r="B252" s="124">
        <v>14</v>
      </c>
      <c r="C252" s="125" t="s">
        <v>206</v>
      </c>
      <c r="D252" s="125" t="str">
        <f t="shared" si="14"/>
        <v>6</v>
      </c>
      <c r="E252" s="125">
        <v>611</v>
      </c>
      <c r="F252" s="143" t="s">
        <v>334</v>
      </c>
      <c r="G252" s="129"/>
      <c r="H252" s="146"/>
      <c r="I252" s="147">
        <v>126000</v>
      </c>
      <c r="J252" s="148"/>
      <c r="K252" s="148"/>
      <c r="L252" s="146"/>
      <c r="M252" s="147"/>
      <c r="N252" s="146"/>
      <c r="O252" s="147"/>
      <c r="P252" s="146"/>
      <c r="Q252" s="128">
        <f t="shared" si="12"/>
        <v>126000</v>
      </c>
      <c r="R252" s="68"/>
    </row>
    <row r="253" spans="1:18" s="1" customFormat="1" ht="14.45" customHeight="1" x14ac:dyDescent="0.25">
      <c r="A253" s="125">
        <v>234</v>
      </c>
      <c r="B253" s="124">
        <v>14</v>
      </c>
      <c r="C253" s="125" t="s">
        <v>206</v>
      </c>
      <c r="D253" s="125" t="str">
        <f t="shared" si="14"/>
        <v>6</v>
      </c>
      <c r="E253" s="125">
        <v>612</v>
      </c>
      <c r="F253" s="143" t="s">
        <v>326</v>
      </c>
      <c r="G253" s="129"/>
      <c r="H253" s="146"/>
      <c r="I253" s="147"/>
      <c r="J253" s="148"/>
      <c r="K253" s="148"/>
      <c r="L253" s="146"/>
      <c r="M253" s="147"/>
      <c r="N253" s="146">
        <v>3000000</v>
      </c>
      <c r="O253" s="147"/>
      <c r="P253" s="146"/>
      <c r="Q253" s="128">
        <f t="shared" si="12"/>
        <v>3000000</v>
      </c>
      <c r="R253" s="68"/>
    </row>
    <row r="254" spans="1:18" s="1" customFormat="1" ht="14.45" customHeight="1" x14ac:dyDescent="0.25">
      <c r="A254" s="125">
        <v>235</v>
      </c>
      <c r="B254" s="124">
        <v>14</v>
      </c>
      <c r="C254" s="125" t="s">
        <v>206</v>
      </c>
      <c r="D254" s="125" t="str">
        <f t="shared" si="14"/>
        <v>6</v>
      </c>
      <c r="E254" s="125">
        <v>612</v>
      </c>
      <c r="F254" s="143" t="s">
        <v>337</v>
      </c>
      <c r="G254" s="129"/>
      <c r="H254" s="146"/>
      <c r="I254" s="147"/>
      <c r="J254" s="148"/>
      <c r="K254" s="148"/>
      <c r="L254" s="149">
        <v>450951</v>
      </c>
      <c r="M254" s="147"/>
      <c r="N254" s="146"/>
      <c r="O254" s="147"/>
      <c r="P254" s="146"/>
      <c r="Q254" s="128">
        <f t="shared" si="12"/>
        <v>450951</v>
      </c>
      <c r="R254" s="68"/>
    </row>
    <row r="255" spans="1:18" s="1" customFormat="1" ht="14.45" customHeight="1" x14ac:dyDescent="0.25">
      <c r="A255" s="125">
        <v>236</v>
      </c>
      <c r="B255" s="124">
        <v>14</v>
      </c>
      <c r="C255" s="125" t="s">
        <v>206</v>
      </c>
      <c r="D255" s="125" t="str">
        <f t="shared" si="14"/>
        <v>6</v>
      </c>
      <c r="E255" s="125">
        <v>612</v>
      </c>
      <c r="F255" s="141" t="s">
        <v>339</v>
      </c>
      <c r="G255" s="129"/>
      <c r="H255" s="146"/>
      <c r="I255" s="147"/>
      <c r="J255" s="148"/>
      <c r="K255" s="148"/>
      <c r="L255" s="146"/>
      <c r="M255" s="147"/>
      <c r="N255" s="146"/>
      <c r="O255" s="147">
        <v>3833333</v>
      </c>
      <c r="P255" s="146"/>
      <c r="Q255" s="128">
        <f t="shared" si="12"/>
        <v>3833333</v>
      </c>
      <c r="R255" s="68"/>
    </row>
    <row r="256" spans="1:18" s="1" customFormat="1" ht="14.45" customHeight="1" x14ac:dyDescent="0.25">
      <c r="A256" s="125">
        <v>237</v>
      </c>
      <c r="B256" s="124">
        <v>14</v>
      </c>
      <c r="C256" s="125" t="s">
        <v>206</v>
      </c>
      <c r="D256" s="125" t="str">
        <f t="shared" si="14"/>
        <v>6</v>
      </c>
      <c r="E256" s="125">
        <v>613</v>
      </c>
      <c r="F256" s="141" t="s">
        <v>327</v>
      </c>
      <c r="G256" s="129"/>
      <c r="H256" s="146"/>
      <c r="I256" s="147">
        <v>325000</v>
      </c>
      <c r="J256" s="148"/>
      <c r="K256" s="148"/>
      <c r="L256" s="146"/>
      <c r="M256" s="147"/>
      <c r="N256" s="146"/>
      <c r="O256" s="147"/>
      <c r="P256" s="146"/>
      <c r="Q256" s="128">
        <f t="shared" si="12"/>
        <v>325000</v>
      </c>
      <c r="R256" s="68"/>
    </row>
    <row r="257" spans="1:18" s="1" customFormat="1" ht="14.45" customHeight="1" x14ac:dyDescent="0.25">
      <c r="A257" s="125">
        <v>238</v>
      </c>
      <c r="B257" s="124">
        <v>14</v>
      </c>
      <c r="C257" s="125" t="s">
        <v>206</v>
      </c>
      <c r="D257" s="125" t="str">
        <f t="shared" si="14"/>
        <v>6</v>
      </c>
      <c r="E257" s="125">
        <v>613</v>
      </c>
      <c r="F257" s="141" t="s">
        <v>328</v>
      </c>
      <c r="G257" s="129"/>
      <c r="H257" s="146"/>
      <c r="I257" s="147">
        <v>180000</v>
      </c>
      <c r="J257" s="148"/>
      <c r="K257" s="148"/>
      <c r="L257" s="146"/>
      <c r="M257" s="147"/>
      <c r="N257" s="146"/>
      <c r="O257" s="147"/>
      <c r="P257" s="146"/>
      <c r="Q257" s="128">
        <f t="shared" si="12"/>
        <v>180000</v>
      </c>
      <c r="R257" s="68"/>
    </row>
    <row r="258" spans="1:18" s="1" customFormat="1" ht="14.45" customHeight="1" x14ac:dyDescent="0.25">
      <c r="A258" s="125">
        <v>239</v>
      </c>
      <c r="B258" s="124">
        <v>14</v>
      </c>
      <c r="C258" s="125" t="s">
        <v>206</v>
      </c>
      <c r="D258" s="125" t="str">
        <f t="shared" si="14"/>
        <v>6</v>
      </c>
      <c r="E258" s="125">
        <v>613</v>
      </c>
      <c r="F258" s="141" t="s">
        <v>329</v>
      </c>
      <c r="G258" s="129"/>
      <c r="H258" s="146"/>
      <c r="I258" s="147">
        <v>300000</v>
      </c>
      <c r="J258" s="148"/>
      <c r="K258" s="148"/>
      <c r="L258" s="146"/>
      <c r="M258" s="147"/>
      <c r="N258" s="146"/>
      <c r="O258" s="147"/>
      <c r="P258" s="146"/>
      <c r="Q258" s="128">
        <f t="shared" si="12"/>
        <v>300000</v>
      </c>
      <c r="R258" s="68"/>
    </row>
    <row r="259" spans="1:18" s="1" customFormat="1" ht="14.45" customHeight="1" x14ac:dyDescent="0.25">
      <c r="A259" s="125">
        <v>240</v>
      </c>
      <c r="B259" s="124">
        <v>14</v>
      </c>
      <c r="C259" s="125" t="s">
        <v>206</v>
      </c>
      <c r="D259" s="125" t="str">
        <f t="shared" si="14"/>
        <v>6</v>
      </c>
      <c r="E259" s="125">
        <v>613</v>
      </c>
      <c r="F259" s="141" t="s">
        <v>330</v>
      </c>
      <c r="G259" s="129"/>
      <c r="H259" s="146"/>
      <c r="I259" s="147">
        <v>250000</v>
      </c>
      <c r="J259" s="148"/>
      <c r="K259" s="148"/>
      <c r="L259" s="146"/>
      <c r="M259" s="147"/>
      <c r="N259" s="146"/>
      <c r="O259" s="147"/>
      <c r="P259" s="146"/>
      <c r="Q259" s="128">
        <f t="shared" si="12"/>
        <v>250000</v>
      </c>
      <c r="R259" s="68"/>
    </row>
    <row r="260" spans="1:18" s="1" customFormat="1" ht="14.45" customHeight="1" x14ac:dyDescent="0.25">
      <c r="A260" s="125">
        <v>241</v>
      </c>
      <c r="B260" s="124">
        <v>14</v>
      </c>
      <c r="C260" s="125" t="s">
        <v>206</v>
      </c>
      <c r="D260" s="125" t="str">
        <f t="shared" si="14"/>
        <v>6</v>
      </c>
      <c r="E260" s="125">
        <v>613</v>
      </c>
      <c r="F260" s="141" t="s">
        <v>331</v>
      </c>
      <c r="G260" s="129"/>
      <c r="H260" s="146"/>
      <c r="I260" s="147">
        <v>500000</v>
      </c>
      <c r="J260" s="148"/>
      <c r="K260" s="148"/>
      <c r="L260" s="146"/>
      <c r="M260" s="147"/>
      <c r="N260" s="146"/>
      <c r="O260" s="147"/>
      <c r="P260" s="146"/>
      <c r="Q260" s="128">
        <f t="shared" si="12"/>
        <v>500000</v>
      </c>
      <c r="R260" s="68"/>
    </row>
    <row r="261" spans="1:18" s="1" customFormat="1" ht="14.45" customHeight="1" x14ac:dyDescent="0.25">
      <c r="A261" s="125">
        <v>242</v>
      </c>
      <c r="B261" s="124">
        <v>14</v>
      </c>
      <c r="C261" s="125" t="s">
        <v>206</v>
      </c>
      <c r="D261" s="125" t="str">
        <f t="shared" si="14"/>
        <v>6</v>
      </c>
      <c r="E261" s="125">
        <v>613</v>
      </c>
      <c r="F261" s="141" t="s">
        <v>338</v>
      </c>
      <c r="G261" s="129"/>
      <c r="H261" s="146"/>
      <c r="I261" s="147"/>
      <c r="J261" s="148"/>
      <c r="K261" s="148"/>
      <c r="L261" s="146"/>
      <c r="M261" s="147"/>
      <c r="N261" s="146"/>
      <c r="O261" s="147">
        <v>1666667</v>
      </c>
      <c r="P261" s="146"/>
      <c r="Q261" s="128">
        <f t="shared" si="12"/>
        <v>1666667</v>
      </c>
      <c r="R261" s="68"/>
    </row>
    <row r="262" spans="1:18" s="1" customFormat="1" ht="14.45" customHeight="1" x14ac:dyDescent="0.25">
      <c r="A262" s="125">
        <v>243</v>
      </c>
      <c r="B262" s="124">
        <v>14</v>
      </c>
      <c r="C262" s="125" t="s">
        <v>206</v>
      </c>
      <c r="D262" s="125" t="str">
        <f t="shared" si="14"/>
        <v>6</v>
      </c>
      <c r="E262" s="125">
        <v>615</v>
      </c>
      <c r="F262" s="143" t="s">
        <v>325</v>
      </c>
      <c r="G262" s="129"/>
      <c r="H262" s="146"/>
      <c r="I262" s="150">
        <v>650000</v>
      </c>
      <c r="J262" s="148"/>
      <c r="K262" s="148"/>
      <c r="L262" s="146"/>
      <c r="M262" s="147"/>
      <c r="N262" s="146"/>
      <c r="O262" s="147"/>
      <c r="P262" s="146"/>
      <c r="Q262" s="128">
        <f t="shared" ref="Q262:Q325" si="15">SUM(G262:P262)</f>
        <v>650000</v>
      </c>
      <c r="R262" s="68"/>
    </row>
    <row r="263" spans="1:18" s="1" customFormat="1" ht="14.45" customHeight="1" x14ac:dyDescent="0.25">
      <c r="A263" s="125">
        <v>244</v>
      </c>
      <c r="B263" s="124">
        <v>14</v>
      </c>
      <c r="C263" s="125" t="s">
        <v>206</v>
      </c>
      <c r="D263" s="125" t="str">
        <f t="shared" si="14"/>
        <v>6</v>
      </c>
      <c r="E263" s="125">
        <v>616</v>
      </c>
      <c r="F263" s="143" t="s">
        <v>335</v>
      </c>
      <c r="G263" s="129"/>
      <c r="H263" s="146"/>
      <c r="I263" s="147">
        <v>1074281</v>
      </c>
      <c r="J263" s="148"/>
      <c r="K263" s="148"/>
      <c r="L263" s="146"/>
      <c r="M263" s="147"/>
      <c r="N263" s="146"/>
      <c r="O263" s="147"/>
      <c r="P263" s="146"/>
      <c r="Q263" s="128">
        <f t="shared" si="15"/>
        <v>1074281</v>
      </c>
      <c r="R263" s="68"/>
    </row>
    <row r="264" spans="1:18" s="1" customFormat="1" ht="14.45" customHeight="1" x14ac:dyDescent="0.25">
      <c r="A264" s="125">
        <v>245</v>
      </c>
      <c r="B264" s="124">
        <v>14</v>
      </c>
      <c r="C264" s="125" t="s">
        <v>206</v>
      </c>
      <c r="D264" s="125" t="str">
        <f t="shared" si="14"/>
        <v>6</v>
      </c>
      <c r="E264" s="125">
        <v>619</v>
      </c>
      <c r="F264" s="143" t="s">
        <v>340</v>
      </c>
      <c r="G264" s="129"/>
      <c r="H264" s="146"/>
      <c r="I264" s="147"/>
      <c r="J264" s="148"/>
      <c r="K264" s="148"/>
      <c r="L264" s="146"/>
      <c r="M264" s="147"/>
      <c r="N264" s="146"/>
      <c r="O264" s="147">
        <v>1000000</v>
      </c>
      <c r="P264" s="146"/>
      <c r="Q264" s="128">
        <f t="shared" si="15"/>
        <v>1000000</v>
      </c>
      <c r="R264" s="68"/>
    </row>
    <row r="265" spans="1:18" s="1" customFormat="1" ht="14.45" customHeight="1" x14ac:dyDescent="0.25">
      <c r="A265" s="125">
        <v>246</v>
      </c>
      <c r="B265" s="124">
        <v>15</v>
      </c>
      <c r="C265" s="125" t="s">
        <v>321</v>
      </c>
      <c r="D265" s="125">
        <v>1</v>
      </c>
      <c r="E265" s="125">
        <v>113</v>
      </c>
      <c r="F265" s="141" t="s">
        <v>11</v>
      </c>
      <c r="G265" s="129">
        <v>275184.00480000005</v>
      </c>
      <c r="H265" s="146"/>
      <c r="I265" s="147"/>
      <c r="J265" s="148"/>
      <c r="K265" s="148"/>
      <c r="L265" s="146"/>
      <c r="M265" s="147"/>
      <c r="N265" s="146"/>
      <c r="O265" s="147"/>
      <c r="P265" s="146"/>
      <c r="Q265" s="128">
        <f t="shared" si="15"/>
        <v>275184.00480000005</v>
      </c>
      <c r="R265" s="68"/>
    </row>
    <row r="266" spans="1:18" s="1" customFormat="1" ht="14.45" customHeight="1" x14ac:dyDescent="0.25">
      <c r="A266" s="125">
        <v>247</v>
      </c>
      <c r="B266" s="124">
        <v>15</v>
      </c>
      <c r="C266" s="125" t="s">
        <v>321</v>
      </c>
      <c r="D266" s="125">
        <v>1</v>
      </c>
      <c r="E266" s="125">
        <v>122</v>
      </c>
      <c r="F266" s="142" t="s">
        <v>12</v>
      </c>
      <c r="G266" s="129">
        <v>299034</v>
      </c>
      <c r="H266" s="146"/>
      <c r="I266" s="147"/>
      <c r="J266" s="148"/>
      <c r="K266" s="148"/>
      <c r="L266" s="146"/>
      <c r="M266" s="147"/>
      <c r="N266" s="146"/>
      <c r="O266" s="147"/>
      <c r="P266" s="146"/>
      <c r="Q266" s="128">
        <f t="shared" si="15"/>
        <v>299034</v>
      </c>
      <c r="R266" s="68"/>
    </row>
    <row r="267" spans="1:18" s="1" customFormat="1" ht="14.45" customHeight="1" x14ac:dyDescent="0.25">
      <c r="A267" s="125">
        <v>248</v>
      </c>
      <c r="B267" s="124">
        <v>15</v>
      </c>
      <c r="C267" s="125" t="s">
        <v>321</v>
      </c>
      <c r="D267" s="125">
        <v>1</v>
      </c>
      <c r="E267" s="125">
        <v>132</v>
      </c>
      <c r="F267" s="142" t="s">
        <v>13</v>
      </c>
      <c r="G267" s="129">
        <v>41466.173799832992</v>
      </c>
      <c r="H267" s="146"/>
      <c r="I267" s="147"/>
      <c r="J267" s="148"/>
      <c r="K267" s="148"/>
      <c r="L267" s="146"/>
      <c r="M267" s="147"/>
      <c r="N267" s="146"/>
      <c r="O267" s="147"/>
      <c r="P267" s="146"/>
      <c r="Q267" s="128">
        <f t="shared" si="15"/>
        <v>41466.173799832992</v>
      </c>
      <c r="R267" s="68" t="s">
        <v>312</v>
      </c>
    </row>
    <row r="268" spans="1:18" s="1" customFormat="1" ht="14.45" customHeight="1" x14ac:dyDescent="0.25">
      <c r="A268" s="125">
        <v>249</v>
      </c>
      <c r="B268" s="124">
        <v>15</v>
      </c>
      <c r="C268" s="125" t="s">
        <v>321</v>
      </c>
      <c r="D268" s="125">
        <v>1</v>
      </c>
      <c r="E268" s="125">
        <v>132</v>
      </c>
      <c r="F268" s="142" t="s">
        <v>13</v>
      </c>
      <c r="G268" s="129">
        <v>45060.01656989933</v>
      </c>
      <c r="H268" s="146"/>
      <c r="I268" s="147"/>
      <c r="J268" s="148"/>
      <c r="K268" s="148"/>
      <c r="L268" s="146"/>
      <c r="M268" s="147"/>
      <c r="N268" s="146"/>
      <c r="O268" s="147"/>
      <c r="P268" s="146"/>
      <c r="Q268" s="128">
        <f t="shared" si="15"/>
        <v>45060.01656989933</v>
      </c>
      <c r="R268" s="68"/>
    </row>
    <row r="269" spans="1:18" s="1" customFormat="1" ht="14.45" customHeight="1" x14ac:dyDescent="0.25">
      <c r="A269" s="125">
        <v>250</v>
      </c>
      <c r="B269" s="124">
        <v>15</v>
      </c>
      <c r="C269" s="125" t="s">
        <v>321</v>
      </c>
      <c r="D269" s="125" t="str">
        <f t="shared" ref="D269:D274" si="16">MID(E269,1,1)</f>
        <v>2</v>
      </c>
      <c r="E269" s="125">
        <v>241</v>
      </c>
      <c r="F269" s="141" t="s">
        <v>31</v>
      </c>
      <c r="G269" s="129">
        <v>133000</v>
      </c>
      <c r="H269" s="146"/>
      <c r="I269" s="147"/>
      <c r="J269" s="148"/>
      <c r="K269" s="148"/>
      <c r="L269" s="146"/>
      <c r="M269" s="147"/>
      <c r="N269" s="146"/>
      <c r="O269" s="147"/>
      <c r="P269" s="146"/>
      <c r="Q269" s="128">
        <f t="shared" si="15"/>
        <v>133000</v>
      </c>
      <c r="R269" s="68"/>
    </row>
    <row r="270" spans="1:18" s="1" customFormat="1" ht="14.45" customHeight="1" x14ac:dyDescent="0.25">
      <c r="A270" s="125">
        <v>251</v>
      </c>
      <c r="B270" s="124">
        <v>15</v>
      </c>
      <c r="C270" s="125" t="s">
        <v>321</v>
      </c>
      <c r="D270" s="125" t="str">
        <f t="shared" si="16"/>
        <v>2</v>
      </c>
      <c r="E270" s="125">
        <v>242</v>
      </c>
      <c r="F270" s="141" t="s">
        <v>32</v>
      </c>
      <c r="G270" s="129">
        <v>30000</v>
      </c>
      <c r="H270" s="146"/>
      <c r="I270" s="147"/>
      <c r="J270" s="148"/>
      <c r="K270" s="148"/>
      <c r="L270" s="146"/>
      <c r="M270" s="147"/>
      <c r="N270" s="146"/>
      <c r="O270" s="147"/>
      <c r="P270" s="146"/>
      <c r="Q270" s="128">
        <f t="shared" si="15"/>
        <v>30000</v>
      </c>
      <c r="R270" s="68"/>
    </row>
    <row r="271" spans="1:18" s="1" customFormat="1" ht="14.45" customHeight="1" x14ac:dyDescent="0.25">
      <c r="A271" s="125">
        <v>252</v>
      </c>
      <c r="B271" s="124">
        <v>15</v>
      </c>
      <c r="C271" s="125" t="s">
        <v>321</v>
      </c>
      <c r="D271" s="125" t="str">
        <f t="shared" si="16"/>
        <v>2</v>
      </c>
      <c r="E271" s="125">
        <v>243</v>
      </c>
      <c r="F271" s="141" t="s">
        <v>33</v>
      </c>
      <c r="G271" s="129">
        <v>8500</v>
      </c>
      <c r="H271" s="146"/>
      <c r="I271" s="147"/>
      <c r="J271" s="148"/>
      <c r="K271" s="148"/>
      <c r="L271" s="146"/>
      <c r="M271" s="147"/>
      <c r="N271" s="146"/>
      <c r="O271" s="147"/>
      <c r="P271" s="146"/>
      <c r="Q271" s="128">
        <f t="shared" si="15"/>
        <v>8500</v>
      </c>
      <c r="R271" s="68"/>
    </row>
    <row r="272" spans="1:18" s="1" customFormat="1" ht="14.45" customHeight="1" x14ac:dyDescent="0.25">
      <c r="A272" s="125">
        <v>253</v>
      </c>
      <c r="B272" s="124">
        <v>15</v>
      </c>
      <c r="C272" s="125" t="s">
        <v>321</v>
      </c>
      <c r="D272" s="125" t="str">
        <f t="shared" si="16"/>
        <v>2</v>
      </c>
      <c r="E272" s="125">
        <v>247</v>
      </c>
      <c r="F272" s="141" t="s">
        <v>37</v>
      </c>
      <c r="G272" s="129">
        <v>15000</v>
      </c>
      <c r="H272" s="146"/>
      <c r="I272" s="147"/>
      <c r="J272" s="148"/>
      <c r="K272" s="148"/>
      <c r="L272" s="146"/>
      <c r="M272" s="147"/>
      <c r="N272" s="146"/>
      <c r="O272" s="147"/>
      <c r="P272" s="146"/>
      <c r="Q272" s="128">
        <f t="shared" si="15"/>
        <v>15000</v>
      </c>
      <c r="R272" s="68"/>
    </row>
    <row r="273" spans="1:18" s="1" customFormat="1" ht="14.45" customHeight="1" x14ac:dyDescent="0.25">
      <c r="A273" s="125">
        <v>254</v>
      </c>
      <c r="B273" s="124">
        <v>15</v>
      </c>
      <c r="C273" s="125" t="s">
        <v>321</v>
      </c>
      <c r="D273" s="125" t="str">
        <f t="shared" si="16"/>
        <v>2</v>
      </c>
      <c r="E273" s="125">
        <v>249</v>
      </c>
      <c r="F273" s="145" t="s">
        <v>322</v>
      </c>
      <c r="G273" s="129">
        <v>13000</v>
      </c>
      <c r="H273" s="146"/>
      <c r="I273" s="147"/>
      <c r="J273" s="148"/>
      <c r="K273" s="148"/>
      <c r="L273" s="146"/>
      <c r="M273" s="147"/>
      <c r="N273" s="146"/>
      <c r="O273" s="147"/>
      <c r="P273" s="146"/>
      <c r="Q273" s="128">
        <f t="shared" si="15"/>
        <v>13000</v>
      </c>
      <c r="R273" s="68"/>
    </row>
    <row r="274" spans="1:18" s="1" customFormat="1" ht="14.45" customHeight="1" x14ac:dyDescent="0.25">
      <c r="A274" s="125">
        <v>255</v>
      </c>
      <c r="B274" s="124">
        <v>15</v>
      </c>
      <c r="C274" s="125" t="s">
        <v>321</v>
      </c>
      <c r="D274" s="125" t="str">
        <f t="shared" si="16"/>
        <v>2</v>
      </c>
      <c r="E274" s="125">
        <v>291</v>
      </c>
      <c r="F274" s="145" t="s">
        <v>49</v>
      </c>
      <c r="G274" s="129">
        <v>2500</v>
      </c>
      <c r="H274" s="146"/>
      <c r="I274" s="147"/>
      <c r="J274" s="148"/>
      <c r="K274" s="148"/>
      <c r="L274" s="146"/>
      <c r="M274" s="147"/>
      <c r="N274" s="146"/>
      <c r="O274" s="147"/>
      <c r="P274" s="146"/>
      <c r="Q274" s="128">
        <f t="shared" si="15"/>
        <v>2500</v>
      </c>
      <c r="R274" s="68"/>
    </row>
    <row r="275" spans="1:18" s="1" customFormat="1" ht="14.45" customHeight="1" x14ac:dyDescent="0.25">
      <c r="A275" s="125">
        <v>256</v>
      </c>
      <c r="B275" s="124">
        <v>16</v>
      </c>
      <c r="C275" s="125" t="s">
        <v>217</v>
      </c>
      <c r="D275" s="125">
        <v>1</v>
      </c>
      <c r="E275" s="125">
        <v>113</v>
      </c>
      <c r="F275" s="141" t="s">
        <v>11</v>
      </c>
      <c r="G275" s="129">
        <v>1780479.0072000001</v>
      </c>
      <c r="H275" s="146"/>
      <c r="I275" s="147"/>
      <c r="J275" s="148"/>
      <c r="K275" s="148"/>
      <c r="L275" s="146"/>
      <c r="M275" s="147"/>
      <c r="N275" s="146"/>
      <c r="O275" s="147"/>
      <c r="P275" s="146"/>
      <c r="Q275" s="128">
        <f t="shared" si="15"/>
        <v>1780479.0072000001</v>
      </c>
      <c r="R275" s="68"/>
    </row>
    <row r="276" spans="1:18" s="1" customFormat="1" ht="14.45" customHeight="1" x14ac:dyDescent="0.25">
      <c r="A276" s="125">
        <v>257</v>
      </c>
      <c r="B276" s="124">
        <v>16</v>
      </c>
      <c r="C276" s="125" t="s">
        <v>217</v>
      </c>
      <c r="D276" s="125">
        <v>1</v>
      </c>
      <c r="E276" s="125">
        <v>122</v>
      </c>
      <c r="F276" s="142" t="s">
        <v>12</v>
      </c>
      <c r="G276" s="129">
        <v>109422.45000000001</v>
      </c>
      <c r="H276" s="146"/>
      <c r="I276" s="147"/>
      <c r="J276" s="148"/>
      <c r="K276" s="148"/>
      <c r="L276" s="146"/>
      <c r="M276" s="147"/>
      <c r="N276" s="146"/>
      <c r="O276" s="147"/>
      <c r="P276" s="146"/>
      <c r="Q276" s="128">
        <f t="shared" si="15"/>
        <v>109422.45000000001</v>
      </c>
      <c r="R276" s="68"/>
    </row>
    <row r="277" spans="1:18" s="1" customFormat="1" ht="14.45" customHeight="1" x14ac:dyDescent="0.25">
      <c r="A277" s="125">
        <v>258</v>
      </c>
      <c r="B277" s="124">
        <v>16</v>
      </c>
      <c r="C277" s="125" t="s">
        <v>217</v>
      </c>
      <c r="D277" s="125">
        <v>1</v>
      </c>
      <c r="E277" s="125">
        <v>132</v>
      </c>
      <c r="F277" s="142" t="s">
        <v>13</v>
      </c>
      <c r="G277" s="129">
        <v>268291.94528645545</v>
      </c>
      <c r="H277" s="146"/>
      <c r="I277" s="147"/>
      <c r="J277" s="148"/>
      <c r="K277" s="148"/>
      <c r="L277" s="146"/>
      <c r="M277" s="147"/>
      <c r="N277" s="146"/>
      <c r="O277" s="147"/>
      <c r="P277" s="146"/>
      <c r="Q277" s="128">
        <f t="shared" si="15"/>
        <v>268291.94528645545</v>
      </c>
      <c r="R277" s="68"/>
    </row>
    <row r="278" spans="1:18" s="1" customFormat="1" ht="14.45" customHeight="1" x14ac:dyDescent="0.25">
      <c r="A278" s="125">
        <v>259</v>
      </c>
      <c r="B278" s="124">
        <v>16</v>
      </c>
      <c r="C278" s="125" t="s">
        <v>217</v>
      </c>
      <c r="D278" s="125">
        <v>1</v>
      </c>
      <c r="E278" s="125">
        <v>132</v>
      </c>
      <c r="F278" s="142" t="s">
        <v>13</v>
      </c>
      <c r="G278" s="129">
        <v>16488.350522412104</v>
      </c>
      <c r="H278" s="146"/>
      <c r="I278" s="147"/>
      <c r="J278" s="148"/>
      <c r="K278" s="148"/>
      <c r="L278" s="146"/>
      <c r="M278" s="147"/>
      <c r="N278" s="146"/>
      <c r="O278" s="147"/>
      <c r="P278" s="146"/>
      <c r="Q278" s="128">
        <f t="shared" si="15"/>
        <v>16488.350522412104</v>
      </c>
      <c r="R278" s="68"/>
    </row>
    <row r="279" spans="1:18" s="1" customFormat="1" ht="14.45" customHeight="1" x14ac:dyDescent="0.25">
      <c r="A279" s="125">
        <v>260</v>
      </c>
      <c r="B279" s="124">
        <v>16</v>
      </c>
      <c r="C279" s="125" t="s">
        <v>217</v>
      </c>
      <c r="D279" s="125" t="str">
        <f t="shared" ref="D279:D294" si="17">MID(E279,1,1)</f>
        <v>2</v>
      </c>
      <c r="E279" s="125">
        <v>211</v>
      </c>
      <c r="F279" s="141" t="s">
        <v>19</v>
      </c>
      <c r="G279" s="129">
        <v>6500</v>
      </c>
      <c r="H279" s="146"/>
      <c r="I279" s="147">
        <v>0</v>
      </c>
      <c r="J279" s="148">
        <v>0</v>
      </c>
      <c r="K279" s="148">
        <v>0</v>
      </c>
      <c r="L279" s="146">
        <v>0</v>
      </c>
      <c r="M279" s="147">
        <v>0</v>
      </c>
      <c r="N279" s="146">
        <v>0</v>
      </c>
      <c r="O279" s="147">
        <v>0</v>
      </c>
      <c r="P279" s="146">
        <v>0</v>
      </c>
      <c r="Q279" s="128">
        <f t="shared" si="15"/>
        <v>6500</v>
      </c>
      <c r="R279" s="68"/>
    </row>
    <row r="280" spans="1:18" s="1" customFormat="1" ht="14.45" customHeight="1" x14ac:dyDescent="0.25">
      <c r="A280" s="125">
        <v>261</v>
      </c>
      <c r="B280" s="124">
        <v>16</v>
      </c>
      <c r="C280" s="125" t="s">
        <v>217</v>
      </c>
      <c r="D280" s="125" t="str">
        <f t="shared" si="17"/>
        <v>2</v>
      </c>
      <c r="E280" s="125">
        <v>216</v>
      </c>
      <c r="F280" s="141" t="s">
        <v>24</v>
      </c>
      <c r="G280" s="129">
        <v>8000</v>
      </c>
      <c r="H280" s="146"/>
      <c r="I280" s="147">
        <v>0</v>
      </c>
      <c r="J280" s="148">
        <v>0</v>
      </c>
      <c r="K280" s="148">
        <v>0</v>
      </c>
      <c r="L280" s="146">
        <v>0</v>
      </c>
      <c r="M280" s="147">
        <v>0</v>
      </c>
      <c r="N280" s="146">
        <v>0</v>
      </c>
      <c r="O280" s="147">
        <v>0</v>
      </c>
      <c r="P280" s="146">
        <v>0</v>
      </c>
      <c r="Q280" s="128">
        <f t="shared" si="15"/>
        <v>8000</v>
      </c>
      <c r="R280" s="68"/>
    </row>
    <row r="281" spans="1:18" s="1" customFormat="1" ht="14.45" customHeight="1" x14ac:dyDescent="0.25">
      <c r="A281" s="125">
        <v>262</v>
      </c>
      <c r="B281" s="124">
        <v>16</v>
      </c>
      <c r="C281" s="125" t="s">
        <v>217</v>
      </c>
      <c r="D281" s="125" t="str">
        <f t="shared" si="17"/>
        <v>2</v>
      </c>
      <c r="E281" s="125">
        <v>249</v>
      </c>
      <c r="F281" s="141" t="s">
        <v>39</v>
      </c>
      <c r="G281" s="129">
        <v>8000</v>
      </c>
      <c r="H281" s="146"/>
      <c r="I281" s="147">
        <v>0</v>
      </c>
      <c r="J281" s="148">
        <v>0</v>
      </c>
      <c r="K281" s="148">
        <v>0</v>
      </c>
      <c r="L281" s="146">
        <v>0</v>
      </c>
      <c r="M281" s="147">
        <v>0</v>
      </c>
      <c r="N281" s="146">
        <v>0</v>
      </c>
      <c r="O281" s="147">
        <v>0</v>
      </c>
      <c r="P281" s="146">
        <v>0</v>
      </c>
      <c r="Q281" s="128">
        <f t="shared" si="15"/>
        <v>8000</v>
      </c>
      <c r="R281" s="68"/>
    </row>
    <row r="282" spans="1:18" s="1" customFormat="1" ht="14.45" customHeight="1" x14ac:dyDescent="0.25">
      <c r="A282" s="125">
        <v>263</v>
      </c>
      <c r="B282" s="124">
        <v>16</v>
      </c>
      <c r="C282" s="125" t="s">
        <v>217</v>
      </c>
      <c r="D282" s="125" t="str">
        <f t="shared" si="17"/>
        <v>2</v>
      </c>
      <c r="E282" s="125">
        <v>261</v>
      </c>
      <c r="F282" s="143" t="s">
        <v>43</v>
      </c>
      <c r="G282" s="129">
        <v>38700</v>
      </c>
      <c r="H282" s="146"/>
      <c r="I282" s="147">
        <v>0</v>
      </c>
      <c r="J282" s="148">
        <v>0</v>
      </c>
      <c r="K282" s="148">
        <v>0</v>
      </c>
      <c r="L282" s="146">
        <v>0</v>
      </c>
      <c r="M282" s="147">
        <v>0</v>
      </c>
      <c r="N282" s="146">
        <v>0</v>
      </c>
      <c r="O282" s="147">
        <v>0</v>
      </c>
      <c r="P282" s="146">
        <v>0</v>
      </c>
      <c r="Q282" s="128">
        <f t="shared" si="15"/>
        <v>38700</v>
      </c>
      <c r="R282" s="68"/>
    </row>
    <row r="283" spans="1:18" s="1" customFormat="1" ht="14.45" customHeight="1" x14ac:dyDescent="0.25">
      <c r="A283" s="125">
        <v>264</v>
      </c>
      <c r="B283" s="124">
        <v>16</v>
      </c>
      <c r="C283" s="125" t="s">
        <v>217</v>
      </c>
      <c r="D283" s="125" t="str">
        <f t="shared" si="17"/>
        <v>2</v>
      </c>
      <c r="E283" s="125">
        <v>291</v>
      </c>
      <c r="F283" s="141" t="s">
        <v>49</v>
      </c>
      <c r="G283" s="129">
        <v>16000</v>
      </c>
      <c r="H283" s="146"/>
      <c r="I283" s="147">
        <v>0</v>
      </c>
      <c r="J283" s="148">
        <v>0</v>
      </c>
      <c r="K283" s="148">
        <v>0</v>
      </c>
      <c r="L283" s="146">
        <v>0</v>
      </c>
      <c r="M283" s="147">
        <v>0</v>
      </c>
      <c r="N283" s="146">
        <v>0</v>
      </c>
      <c r="O283" s="147">
        <v>0</v>
      </c>
      <c r="P283" s="146">
        <v>0</v>
      </c>
      <c r="Q283" s="128">
        <f t="shared" si="15"/>
        <v>16000</v>
      </c>
      <c r="R283" s="68"/>
    </row>
    <row r="284" spans="1:18" s="1" customFormat="1" ht="14.45" customHeight="1" x14ac:dyDescent="0.25">
      <c r="A284" s="125">
        <v>265</v>
      </c>
      <c r="B284" s="124">
        <v>16</v>
      </c>
      <c r="C284" s="125" t="s">
        <v>217</v>
      </c>
      <c r="D284" s="125" t="str">
        <f t="shared" si="17"/>
        <v>2</v>
      </c>
      <c r="E284" s="125">
        <v>296</v>
      </c>
      <c r="F284" s="141" t="s">
        <v>53</v>
      </c>
      <c r="G284" s="129">
        <v>5000</v>
      </c>
      <c r="H284" s="146"/>
      <c r="I284" s="147">
        <v>0</v>
      </c>
      <c r="J284" s="148">
        <v>0</v>
      </c>
      <c r="K284" s="148">
        <v>0</v>
      </c>
      <c r="L284" s="146">
        <v>0</v>
      </c>
      <c r="M284" s="147">
        <v>0</v>
      </c>
      <c r="N284" s="146">
        <v>0</v>
      </c>
      <c r="O284" s="147">
        <v>0</v>
      </c>
      <c r="P284" s="146">
        <v>0</v>
      </c>
      <c r="Q284" s="128">
        <f t="shared" si="15"/>
        <v>5000</v>
      </c>
      <c r="R284" s="68"/>
    </row>
    <row r="285" spans="1:18" s="1" customFormat="1" ht="14.45" customHeight="1" x14ac:dyDescent="0.25">
      <c r="A285" s="125">
        <v>266</v>
      </c>
      <c r="B285" s="124">
        <v>16</v>
      </c>
      <c r="C285" s="125" t="s">
        <v>217</v>
      </c>
      <c r="D285" s="125" t="str">
        <f t="shared" si="17"/>
        <v>3</v>
      </c>
      <c r="E285" s="125">
        <v>312</v>
      </c>
      <c r="F285" s="141" t="s">
        <v>56</v>
      </c>
      <c r="G285" s="129">
        <v>60000</v>
      </c>
      <c r="H285" s="146"/>
      <c r="I285" s="147">
        <v>0</v>
      </c>
      <c r="J285" s="148">
        <v>0</v>
      </c>
      <c r="K285" s="148">
        <v>0</v>
      </c>
      <c r="L285" s="146">
        <v>0</v>
      </c>
      <c r="M285" s="147">
        <v>0</v>
      </c>
      <c r="N285" s="146">
        <v>0</v>
      </c>
      <c r="O285" s="147">
        <v>0</v>
      </c>
      <c r="P285" s="146">
        <v>0</v>
      </c>
      <c r="Q285" s="128">
        <f t="shared" si="15"/>
        <v>60000</v>
      </c>
      <c r="R285" s="68"/>
    </row>
    <row r="286" spans="1:18" s="1" customFormat="1" ht="14.45" customHeight="1" x14ac:dyDescent="0.25">
      <c r="A286" s="125">
        <v>267</v>
      </c>
      <c r="B286" s="124">
        <v>16</v>
      </c>
      <c r="C286" s="125" t="s">
        <v>217</v>
      </c>
      <c r="D286" s="125" t="str">
        <f t="shared" si="17"/>
        <v>3</v>
      </c>
      <c r="E286" s="125">
        <v>314</v>
      </c>
      <c r="F286" s="141" t="s">
        <v>58</v>
      </c>
      <c r="G286" s="129">
        <v>9600</v>
      </c>
      <c r="H286" s="146"/>
      <c r="I286" s="147">
        <v>0</v>
      </c>
      <c r="J286" s="148">
        <v>0</v>
      </c>
      <c r="K286" s="148">
        <v>0</v>
      </c>
      <c r="L286" s="146">
        <v>0</v>
      </c>
      <c r="M286" s="147">
        <v>0</v>
      </c>
      <c r="N286" s="146">
        <v>0</v>
      </c>
      <c r="O286" s="147">
        <v>0</v>
      </c>
      <c r="P286" s="146">
        <v>0</v>
      </c>
      <c r="Q286" s="128">
        <f t="shared" si="15"/>
        <v>9600</v>
      </c>
      <c r="R286" s="68"/>
    </row>
    <row r="287" spans="1:18" s="1" customFormat="1" ht="14.45" customHeight="1" x14ac:dyDescent="0.25">
      <c r="A287" s="125">
        <v>268</v>
      </c>
      <c r="B287" s="124">
        <v>16</v>
      </c>
      <c r="C287" s="125" t="s">
        <v>217</v>
      </c>
      <c r="D287" s="125" t="str">
        <f t="shared" si="17"/>
        <v>3</v>
      </c>
      <c r="E287" s="125">
        <v>355</v>
      </c>
      <c r="F287" s="141" t="s">
        <v>79</v>
      </c>
      <c r="G287" s="129">
        <v>5000</v>
      </c>
      <c r="H287" s="146"/>
      <c r="I287" s="147">
        <v>0</v>
      </c>
      <c r="J287" s="148">
        <v>0</v>
      </c>
      <c r="K287" s="148">
        <v>0</v>
      </c>
      <c r="L287" s="146">
        <v>0</v>
      </c>
      <c r="M287" s="147">
        <v>0</v>
      </c>
      <c r="N287" s="146">
        <v>0</v>
      </c>
      <c r="O287" s="147">
        <v>0</v>
      </c>
      <c r="P287" s="146">
        <v>0</v>
      </c>
      <c r="Q287" s="128">
        <f t="shared" si="15"/>
        <v>5000</v>
      </c>
      <c r="R287" s="68"/>
    </row>
    <row r="288" spans="1:18" s="1" customFormat="1" ht="14.45" customHeight="1" x14ac:dyDescent="0.25">
      <c r="A288" s="125">
        <v>269</v>
      </c>
      <c r="B288" s="124">
        <v>16</v>
      </c>
      <c r="C288" s="125" t="s">
        <v>217</v>
      </c>
      <c r="D288" s="125" t="str">
        <f t="shared" si="17"/>
        <v>3</v>
      </c>
      <c r="E288" s="125">
        <v>359</v>
      </c>
      <c r="F288" s="141" t="s">
        <v>82</v>
      </c>
      <c r="G288" s="129">
        <v>2000</v>
      </c>
      <c r="H288" s="146"/>
      <c r="I288" s="147">
        <v>0</v>
      </c>
      <c r="J288" s="148">
        <v>0</v>
      </c>
      <c r="K288" s="148">
        <v>0</v>
      </c>
      <c r="L288" s="146">
        <v>0</v>
      </c>
      <c r="M288" s="147">
        <v>0</v>
      </c>
      <c r="N288" s="146">
        <v>0</v>
      </c>
      <c r="O288" s="147">
        <v>0</v>
      </c>
      <c r="P288" s="146">
        <v>0</v>
      </c>
      <c r="Q288" s="128">
        <f t="shared" si="15"/>
        <v>2000</v>
      </c>
      <c r="R288" s="68"/>
    </row>
    <row r="289" spans="1:18" s="1" customFormat="1" ht="14.45" customHeight="1" x14ac:dyDescent="0.25">
      <c r="A289" s="125">
        <v>270</v>
      </c>
      <c r="B289" s="124">
        <v>16</v>
      </c>
      <c r="C289" s="125" t="s">
        <v>217</v>
      </c>
      <c r="D289" s="125" t="str">
        <f t="shared" si="17"/>
        <v>3</v>
      </c>
      <c r="E289" s="125">
        <v>372</v>
      </c>
      <c r="F289" s="141" t="s">
        <v>91</v>
      </c>
      <c r="G289" s="129">
        <v>5000</v>
      </c>
      <c r="H289" s="146"/>
      <c r="I289" s="147">
        <v>0</v>
      </c>
      <c r="J289" s="148">
        <v>0</v>
      </c>
      <c r="K289" s="148">
        <v>0</v>
      </c>
      <c r="L289" s="146">
        <v>0</v>
      </c>
      <c r="M289" s="147">
        <v>0</v>
      </c>
      <c r="N289" s="146">
        <v>0</v>
      </c>
      <c r="O289" s="147">
        <v>0</v>
      </c>
      <c r="P289" s="146">
        <v>0</v>
      </c>
      <c r="Q289" s="128">
        <f t="shared" si="15"/>
        <v>5000</v>
      </c>
      <c r="R289" s="68"/>
    </row>
    <row r="290" spans="1:18" s="1" customFormat="1" ht="14.45" customHeight="1" x14ac:dyDescent="0.25">
      <c r="A290" s="125">
        <v>271</v>
      </c>
      <c r="B290" s="124">
        <v>16</v>
      </c>
      <c r="C290" s="125" t="s">
        <v>217</v>
      </c>
      <c r="D290" s="125" t="str">
        <f t="shared" si="17"/>
        <v>3</v>
      </c>
      <c r="E290" s="125">
        <v>375</v>
      </c>
      <c r="F290" s="141" t="s">
        <v>93</v>
      </c>
      <c r="G290" s="129">
        <v>10000</v>
      </c>
      <c r="H290" s="146"/>
      <c r="I290" s="147">
        <v>0</v>
      </c>
      <c r="J290" s="148">
        <v>0</v>
      </c>
      <c r="K290" s="148">
        <v>0</v>
      </c>
      <c r="L290" s="146">
        <v>0</v>
      </c>
      <c r="M290" s="147">
        <v>0</v>
      </c>
      <c r="N290" s="146">
        <v>0</v>
      </c>
      <c r="O290" s="147">
        <v>0</v>
      </c>
      <c r="P290" s="146">
        <v>0</v>
      </c>
      <c r="Q290" s="128">
        <f t="shared" si="15"/>
        <v>10000</v>
      </c>
      <c r="R290" s="68"/>
    </row>
    <row r="291" spans="1:18" s="1" customFormat="1" ht="14.45" customHeight="1" x14ac:dyDescent="0.25">
      <c r="A291" s="125">
        <v>272</v>
      </c>
      <c r="B291" s="124">
        <v>16</v>
      </c>
      <c r="C291" s="125" t="s">
        <v>217</v>
      </c>
      <c r="D291" s="125" t="str">
        <f t="shared" si="17"/>
        <v>5</v>
      </c>
      <c r="E291" s="125">
        <v>511</v>
      </c>
      <c r="F291" s="141" t="s">
        <v>109</v>
      </c>
      <c r="G291" s="129">
        <v>26500</v>
      </c>
      <c r="H291" s="146"/>
      <c r="I291" s="147">
        <v>0</v>
      </c>
      <c r="J291" s="148">
        <v>0</v>
      </c>
      <c r="K291" s="148">
        <v>0</v>
      </c>
      <c r="L291" s="146">
        <v>0</v>
      </c>
      <c r="M291" s="147">
        <v>0</v>
      </c>
      <c r="N291" s="146">
        <v>0</v>
      </c>
      <c r="O291" s="147">
        <v>0</v>
      </c>
      <c r="P291" s="146">
        <v>0</v>
      </c>
      <c r="Q291" s="128">
        <f t="shared" si="15"/>
        <v>26500</v>
      </c>
      <c r="R291" s="68"/>
    </row>
    <row r="292" spans="1:18" s="1" customFormat="1" ht="14.45" customHeight="1" x14ac:dyDescent="0.25">
      <c r="A292" s="125">
        <v>273</v>
      </c>
      <c r="B292" s="124">
        <v>16</v>
      </c>
      <c r="C292" s="125" t="s">
        <v>217</v>
      </c>
      <c r="D292" s="125" t="str">
        <f t="shared" si="17"/>
        <v>5</v>
      </c>
      <c r="E292" s="125">
        <v>515</v>
      </c>
      <c r="F292" s="141" t="s">
        <v>111</v>
      </c>
      <c r="G292" s="129">
        <v>10000</v>
      </c>
      <c r="H292" s="146"/>
      <c r="I292" s="147">
        <v>0</v>
      </c>
      <c r="J292" s="148">
        <v>0</v>
      </c>
      <c r="K292" s="148">
        <v>0</v>
      </c>
      <c r="L292" s="146">
        <v>0</v>
      </c>
      <c r="M292" s="147">
        <v>0</v>
      </c>
      <c r="N292" s="146">
        <v>0</v>
      </c>
      <c r="O292" s="147">
        <v>0</v>
      </c>
      <c r="P292" s="146">
        <v>0</v>
      </c>
      <c r="Q292" s="128">
        <f t="shared" si="15"/>
        <v>10000</v>
      </c>
      <c r="R292" s="68"/>
    </row>
    <row r="293" spans="1:18" s="1" customFormat="1" ht="14.45" customHeight="1" x14ac:dyDescent="0.25">
      <c r="A293" s="125">
        <v>274</v>
      </c>
      <c r="B293" s="124">
        <v>16</v>
      </c>
      <c r="C293" s="125" t="s">
        <v>217</v>
      </c>
      <c r="D293" s="125" t="str">
        <f t="shared" si="17"/>
        <v>5</v>
      </c>
      <c r="E293" s="125">
        <v>567</v>
      </c>
      <c r="F293" s="141" t="s">
        <v>120</v>
      </c>
      <c r="G293" s="129">
        <v>31400</v>
      </c>
      <c r="H293" s="146"/>
      <c r="I293" s="147">
        <v>0</v>
      </c>
      <c r="J293" s="148">
        <v>0</v>
      </c>
      <c r="K293" s="148">
        <v>0</v>
      </c>
      <c r="L293" s="146">
        <v>0</v>
      </c>
      <c r="M293" s="147">
        <v>0</v>
      </c>
      <c r="N293" s="146">
        <v>0</v>
      </c>
      <c r="O293" s="147">
        <v>0</v>
      </c>
      <c r="P293" s="146">
        <v>0</v>
      </c>
      <c r="Q293" s="128">
        <f t="shared" si="15"/>
        <v>31400</v>
      </c>
      <c r="R293" s="68"/>
    </row>
    <row r="294" spans="1:18" s="1" customFormat="1" ht="14.45" customHeight="1" x14ac:dyDescent="0.25">
      <c r="A294" s="125">
        <v>275</v>
      </c>
      <c r="B294" s="124">
        <v>17</v>
      </c>
      <c r="C294" s="125" t="s">
        <v>508</v>
      </c>
      <c r="D294" s="125" t="str">
        <f t="shared" si="17"/>
        <v>2</v>
      </c>
      <c r="E294" s="125">
        <v>216</v>
      </c>
      <c r="F294" s="141" t="s">
        <v>24</v>
      </c>
      <c r="G294" s="129">
        <v>30000</v>
      </c>
      <c r="H294" s="146"/>
      <c r="I294" s="147"/>
      <c r="J294" s="148"/>
      <c r="K294" s="148"/>
      <c r="L294" s="146"/>
      <c r="M294" s="147"/>
      <c r="N294" s="146"/>
      <c r="O294" s="147"/>
      <c r="P294" s="146"/>
      <c r="Q294" s="128">
        <f t="shared" si="15"/>
        <v>30000</v>
      </c>
      <c r="R294" s="68"/>
    </row>
    <row r="295" spans="1:18" s="1" customFormat="1" ht="14.45" customHeight="1" x14ac:dyDescent="0.25">
      <c r="A295" s="125">
        <v>276</v>
      </c>
      <c r="B295" s="124">
        <v>18</v>
      </c>
      <c r="C295" s="125" t="s">
        <v>210</v>
      </c>
      <c r="D295" s="125">
        <v>1</v>
      </c>
      <c r="E295" s="125">
        <v>113</v>
      </c>
      <c r="F295" s="141" t="s">
        <v>11</v>
      </c>
      <c r="G295" s="129">
        <v>909515.00399999996</v>
      </c>
      <c r="H295" s="146"/>
      <c r="I295" s="147"/>
      <c r="J295" s="148"/>
      <c r="K295" s="148"/>
      <c r="L295" s="146"/>
      <c r="M295" s="147"/>
      <c r="N295" s="146"/>
      <c r="O295" s="147"/>
      <c r="P295" s="146"/>
      <c r="Q295" s="128">
        <f t="shared" si="15"/>
        <v>909515.00399999996</v>
      </c>
      <c r="R295" s="68"/>
    </row>
    <row r="296" spans="1:18" s="1" customFormat="1" ht="14.45" customHeight="1" x14ac:dyDescent="0.25">
      <c r="A296" s="125">
        <v>277</v>
      </c>
      <c r="B296" s="124">
        <v>18</v>
      </c>
      <c r="C296" s="125" t="s">
        <v>210</v>
      </c>
      <c r="D296" s="125">
        <v>1</v>
      </c>
      <c r="E296" s="125">
        <v>132</v>
      </c>
      <c r="F296" s="142" t="s">
        <v>13</v>
      </c>
      <c r="G296" s="129">
        <v>137050.50646686347</v>
      </c>
      <c r="H296" s="146"/>
      <c r="I296" s="147"/>
      <c r="J296" s="148"/>
      <c r="K296" s="148"/>
      <c r="L296" s="146"/>
      <c r="M296" s="147"/>
      <c r="N296" s="146"/>
      <c r="O296" s="147"/>
      <c r="P296" s="146"/>
      <c r="Q296" s="128">
        <f t="shared" si="15"/>
        <v>137050.50646686347</v>
      </c>
      <c r="R296" s="68"/>
    </row>
    <row r="297" spans="1:18" s="1" customFormat="1" ht="14.45" customHeight="1" x14ac:dyDescent="0.25">
      <c r="A297" s="125">
        <v>278</v>
      </c>
      <c r="B297" s="124">
        <v>18</v>
      </c>
      <c r="C297" s="125" t="s">
        <v>210</v>
      </c>
      <c r="D297" s="125" t="str">
        <f t="shared" ref="D297:D320" si="18">MID(E297,1,1)</f>
        <v>2</v>
      </c>
      <c r="E297" s="125">
        <v>261</v>
      </c>
      <c r="F297" s="141" t="s">
        <v>43</v>
      </c>
      <c r="G297" s="129">
        <v>500000</v>
      </c>
      <c r="H297" s="146"/>
      <c r="I297" s="147">
        <v>0</v>
      </c>
      <c r="J297" s="148">
        <v>0</v>
      </c>
      <c r="K297" s="148">
        <v>0</v>
      </c>
      <c r="L297" s="146">
        <v>0</v>
      </c>
      <c r="M297" s="147">
        <v>0</v>
      </c>
      <c r="N297" s="146">
        <v>0</v>
      </c>
      <c r="O297" s="147">
        <v>0</v>
      </c>
      <c r="P297" s="146">
        <v>0</v>
      </c>
      <c r="Q297" s="128">
        <f t="shared" si="15"/>
        <v>500000</v>
      </c>
      <c r="R297" s="68"/>
    </row>
    <row r="298" spans="1:18" s="1" customFormat="1" ht="14.45" customHeight="1" x14ac:dyDescent="0.25">
      <c r="A298" s="125">
        <v>279</v>
      </c>
      <c r="B298" s="124">
        <v>18</v>
      </c>
      <c r="C298" s="125" t="s">
        <v>210</v>
      </c>
      <c r="D298" s="125" t="str">
        <f t="shared" si="18"/>
        <v>2</v>
      </c>
      <c r="E298" s="125">
        <v>272</v>
      </c>
      <c r="F298" s="141" t="s">
        <v>45</v>
      </c>
      <c r="G298" s="129">
        <v>45000</v>
      </c>
      <c r="H298" s="146"/>
      <c r="I298" s="147">
        <v>0</v>
      </c>
      <c r="J298" s="148">
        <v>0</v>
      </c>
      <c r="K298" s="148">
        <v>0</v>
      </c>
      <c r="L298" s="146">
        <v>0</v>
      </c>
      <c r="M298" s="147">
        <v>0</v>
      </c>
      <c r="N298" s="146">
        <v>0</v>
      </c>
      <c r="O298" s="147">
        <v>0</v>
      </c>
      <c r="P298" s="146">
        <v>0</v>
      </c>
      <c r="Q298" s="128">
        <f t="shared" si="15"/>
        <v>45000</v>
      </c>
      <c r="R298" s="68"/>
    </row>
    <row r="299" spans="1:18" s="1" customFormat="1" ht="14.45" customHeight="1" x14ac:dyDescent="0.25">
      <c r="A299" s="125">
        <v>280</v>
      </c>
      <c r="B299" s="124">
        <v>18</v>
      </c>
      <c r="C299" s="125" t="s">
        <v>210</v>
      </c>
      <c r="D299" s="125" t="str">
        <f t="shared" si="18"/>
        <v>2</v>
      </c>
      <c r="E299" s="125">
        <v>296</v>
      </c>
      <c r="F299" s="141" t="s">
        <v>53</v>
      </c>
      <c r="G299" s="129">
        <v>300000</v>
      </c>
      <c r="H299" s="146"/>
      <c r="I299" s="147">
        <v>0</v>
      </c>
      <c r="J299" s="148">
        <v>0</v>
      </c>
      <c r="K299" s="148">
        <v>0</v>
      </c>
      <c r="L299" s="146">
        <v>0</v>
      </c>
      <c r="M299" s="147">
        <v>0</v>
      </c>
      <c r="N299" s="146">
        <v>0</v>
      </c>
      <c r="O299" s="147">
        <v>0</v>
      </c>
      <c r="P299" s="146">
        <v>0</v>
      </c>
      <c r="Q299" s="128">
        <f t="shared" si="15"/>
        <v>300000</v>
      </c>
      <c r="R299" s="68"/>
    </row>
    <row r="300" spans="1:18" s="1" customFormat="1" ht="14.45" customHeight="1" x14ac:dyDescent="0.25">
      <c r="A300" s="125">
        <v>281</v>
      </c>
      <c r="B300" s="124">
        <v>18</v>
      </c>
      <c r="C300" s="125" t="s">
        <v>210</v>
      </c>
      <c r="D300" s="125" t="str">
        <f t="shared" si="18"/>
        <v>3</v>
      </c>
      <c r="E300" s="125">
        <v>355</v>
      </c>
      <c r="F300" s="141" t="s">
        <v>79</v>
      </c>
      <c r="G300" s="129">
        <v>300000</v>
      </c>
      <c r="H300" s="146"/>
      <c r="I300" s="147">
        <v>0</v>
      </c>
      <c r="J300" s="148">
        <v>0</v>
      </c>
      <c r="K300" s="148">
        <v>0</v>
      </c>
      <c r="L300" s="146">
        <v>0</v>
      </c>
      <c r="M300" s="147">
        <v>0</v>
      </c>
      <c r="N300" s="146">
        <v>0</v>
      </c>
      <c r="O300" s="147">
        <v>0</v>
      </c>
      <c r="P300" s="146">
        <v>0</v>
      </c>
      <c r="Q300" s="128">
        <f t="shared" si="15"/>
        <v>300000</v>
      </c>
      <c r="R300" s="68"/>
    </row>
    <row r="301" spans="1:18" s="1" customFormat="1" ht="14.45" customHeight="1" x14ac:dyDescent="0.25">
      <c r="A301" s="125">
        <v>282</v>
      </c>
      <c r="B301" s="124">
        <v>18</v>
      </c>
      <c r="C301" s="125" t="s">
        <v>210</v>
      </c>
      <c r="D301" s="125" t="str">
        <f t="shared" si="18"/>
        <v>5</v>
      </c>
      <c r="E301" s="125">
        <v>567</v>
      </c>
      <c r="F301" s="141" t="s">
        <v>120</v>
      </c>
      <c r="G301" s="129">
        <v>120000</v>
      </c>
      <c r="H301" s="146"/>
      <c r="I301" s="147">
        <v>0</v>
      </c>
      <c r="J301" s="148">
        <v>0</v>
      </c>
      <c r="K301" s="148">
        <v>0</v>
      </c>
      <c r="L301" s="146">
        <v>0</v>
      </c>
      <c r="M301" s="147">
        <v>0</v>
      </c>
      <c r="N301" s="146">
        <v>0</v>
      </c>
      <c r="O301" s="147">
        <v>0</v>
      </c>
      <c r="P301" s="146">
        <v>0</v>
      </c>
      <c r="Q301" s="128">
        <f t="shared" si="15"/>
        <v>120000</v>
      </c>
      <c r="R301" s="68"/>
    </row>
    <row r="302" spans="1:18" s="1" customFormat="1" ht="14.45" customHeight="1" x14ac:dyDescent="0.25">
      <c r="A302" s="125">
        <v>458</v>
      </c>
      <c r="B302" s="124">
        <v>19</v>
      </c>
      <c r="C302" s="125" t="s">
        <v>215</v>
      </c>
      <c r="D302" s="125" t="str">
        <f t="shared" si="18"/>
        <v>2</v>
      </c>
      <c r="E302" s="125">
        <v>242</v>
      </c>
      <c r="F302" s="141" t="s">
        <v>32</v>
      </c>
      <c r="G302" s="129">
        <v>23000</v>
      </c>
      <c r="H302" s="146"/>
      <c r="I302" s="147">
        <v>0</v>
      </c>
      <c r="J302" s="148">
        <v>0</v>
      </c>
      <c r="K302" s="148">
        <v>0</v>
      </c>
      <c r="L302" s="146">
        <v>0</v>
      </c>
      <c r="M302" s="147">
        <v>0</v>
      </c>
      <c r="N302" s="146">
        <v>0</v>
      </c>
      <c r="O302" s="147">
        <v>0</v>
      </c>
      <c r="P302" s="146">
        <v>0</v>
      </c>
      <c r="Q302" s="128">
        <f t="shared" si="15"/>
        <v>23000</v>
      </c>
      <c r="R302" s="68"/>
    </row>
    <row r="303" spans="1:18" s="1" customFormat="1" ht="14.45" customHeight="1" x14ac:dyDescent="0.25">
      <c r="A303" s="125">
        <v>460</v>
      </c>
      <c r="B303" s="124">
        <v>19</v>
      </c>
      <c r="C303" s="125" t="s">
        <v>215</v>
      </c>
      <c r="D303" s="125" t="str">
        <f t="shared" si="18"/>
        <v>2</v>
      </c>
      <c r="E303" s="125">
        <v>243</v>
      </c>
      <c r="F303" s="141" t="s">
        <v>33</v>
      </c>
      <c r="G303" s="129">
        <v>4500</v>
      </c>
      <c r="H303" s="146"/>
      <c r="I303" s="147">
        <v>0</v>
      </c>
      <c r="J303" s="148">
        <v>0</v>
      </c>
      <c r="K303" s="148">
        <v>0</v>
      </c>
      <c r="L303" s="146">
        <v>0</v>
      </c>
      <c r="M303" s="147">
        <v>0</v>
      </c>
      <c r="N303" s="146">
        <v>0</v>
      </c>
      <c r="O303" s="147">
        <v>0</v>
      </c>
      <c r="P303" s="146">
        <v>0</v>
      </c>
      <c r="Q303" s="128">
        <f t="shared" si="15"/>
        <v>4500</v>
      </c>
      <c r="R303" s="68"/>
    </row>
    <row r="304" spans="1:18" s="1" customFormat="1" ht="14.45" customHeight="1" x14ac:dyDescent="0.25">
      <c r="A304" s="125">
        <v>463</v>
      </c>
      <c r="B304" s="124">
        <v>19</v>
      </c>
      <c r="C304" s="125" t="s">
        <v>215</v>
      </c>
      <c r="D304" s="125" t="str">
        <f t="shared" si="18"/>
        <v>2</v>
      </c>
      <c r="E304" s="125">
        <v>249</v>
      </c>
      <c r="F304" s="143" t="s">
        <v>39</v>
      </c>
      <c r="G304" s="129">
        <v>5000</v>
      </c>
      <c r="H304" s="146"/>
      <c r="I304" s="147">
        <v>0</v>
      </c>
      <c r="J304" s="148">
        <v>0</v>
      </c>
      <c r="K304" s="148">
        <v>0</v>
      </c>
      <c r="L304" s="146">
        <v>0</v>
      </c>
      <c r="M304" s="147">
        <v>0</v>
      </c>
      <c r="N304" s="146">
        <v>0</v>
      </c>
      <c r="O304" s="147">
        <v>0</v>
      </c>
      <c r="P304" s="146">
        <v>0</v>
      </c>
      <c r="Q304" s="128">
        <f t="shared" si="15"/>
        <v>5000</v>
      </c>
      <c r="R304" s="68"/>
    </row>
    <row r="305" spans="1:18" s="1" customFormat="1" ht="14.45" customHeight="1" x14ac:dyDescent="0.25">
      <c r="A305" s="125">
        <v>464</v>
      </c>
      <c r="B305" s="124">
        <v>19</v>
      </c>
      <c r="C305" s="125" t="s">
        <v>215</v>
      </c>
      <c r="D305" s="125" t="str">
        <f t="shared" si="18"/>
        <v>2</v>
      </c>
      <c r="E305" s="125">
        <v>252</v>
      </c>
      <c r="F305" s="143" t="s">
        <v>40</v>
      </c>
      <c r="G305" s="129">
        <v>95200</v>
      </c>
      <c r="H305" s="146"/>
      <c r="I305" s="147">
        <v>0</v>
      </c>
      <c r="J305" s="148">
        <v>0</v>
      </c>
      <c r="K305" s="148">
        <v>0</v>
      </c>
      <c r="L305" s="146">
        <v>0</v>
      </c>
      <c r="M305" s="147">
        <v>0</v>
      </c>
      <c r="N305" s="146">
        <v>0</v>
      </c>
      <c r="O305" s="147">
        <v>0</v>
      </c>
      <c r="P305" s="146">
        <v>0</v>
      </c>
      <c r="Q305" s="128">
        <f t="shared" si="15"/>
        <v>95200</v>
      </c>
      <c r="R305" s="68"/>
    </row>
    <row r="306" spans="1:18" s="1" customFormat="1" ht="14.45" customHeight="1" x14ac:dyDescent="0.25">
      <c r="A306" s="125">
        <v>467</v>
      </c>
      <c r="B306" s="124">
        <v>19</v>
      </c>
      <c r="C306" s="125" t="s">
        <v>215</v>
      </c>
      <c r="D306" s="125" t="str">
        <f t="shared" si="18"/>
        <v>2</v>
      </c>
      <c r="E306" s="125">
        <v>261</v>
      </c>
      <c r="F306" s="143" t="s">
        <v>43</v>
      </c>
      <c r="G306" s="129">
        <v>130000</v>
      </c>
      <c r="H306" s="146"/>
      <c r="I306" s="147">
        <v>0</v>
      </c>
      <c r="J306" s="148">
        <v>0</v>
      </c>
      <c r="K306" s="148">
        <v>0</v>
      </c>
      <c r="L306" s="146">
        <v>0</v>
      </c>
      <c r="M306" s="147">
        <v>0</v>
      </c>
      <c r="N306" s="146">
        <v>0</v>
      </c>
      <c r="O306" s="147">
        <v>0</v>
      </c>
      <c r="P306" s="146">
        <v>0</v>
      </c>
      <c r="Q306" s="128">
        <f t="shared" si="15"/>
        <v>130000</v>
      </c>
      <c r="R306" s="68"/>
    </row>
    <row r="307" spans="1:18" s="1" customFormat="1" ht="14.45" customHeight="1" x14ac:dyDescent="0.25">
      <c r="A307" s="125">
        <v>469</v>
      </c>
      <c r="B307" s="124">
        <v>19</v>
      </c>
      <c r="C307" s="125" t="s">
        <v>215</v>
      </c>
      <c r="D307" s="125" t="str">
        <f t="shared" si="18"/>
        <v>2</v>
      </c>
      <c r="E307" s="125">
        <v>272</v>
      </c>
      <c r="F307" s="141" t="s">
        <v>45</v>
      </c>
      <c r="G307" s="129">
        <v>15000</v>
      </c>
      <c r="H307" s="146"/>
      <c r="I307" s="147">
        <v>0</v>
      </c>
      <c r="J307" s="148">
        <v>0</v>
      </c>
      <c r="K307" s="148">
        <v>0</v>
      </c>
      <c r="L307" s="146">
        <v>0</v>
      </c>
      <c r="M307" s="147">
        <v>0</v>
      </c>
      <c r="N307" s="146">
        <v>0</v>
      </c>
      <c r="O307" s="147">
        <v>0</v>
      </c>
      <c r="P307" s="146">
        <v>0</v>
      </c>
      <c r="Q307" s="128">
        <f t="shared" si="15"/>
        <v>15000</v>
      </c>
      <c r="R307" s="68"/>
    </row>
    <row r="308" spans="1:18" s="1" customFormat="1" ht="14.45" customHeight="1" x14ac:dyDescent="0.25">
      <c r="A308" s="125">
        <v>471</v>
      </c>
      <c r="B308" s="124">
        <v>19</v>
      </c>
      <c r="C308" s="125" t="s">
        <v>215</v>
      </c>
      <c r="D308" s="125" t="str">
        <f t="shared" si="18"/>
        <v>2</v>
      </c>
      <c r="E308" s="125">
        <v>291</v>
      </c>
      <c r="F308" s="143" t="s">
        <v>49</v>
      </c>
      <c r="G308" s="129">
        <v>15700</v>
      </c>
      <c r="H308" s="146"/>
      <c r="I308" s="147">
        <v>0</v>
      </c>
      <c r="J308" s="148">
        <v>0</v>
      </c>
      <c r="K308" s="148">
        <v>0</v>
      </c>
      <c r="L308" s="146">
        <v>0</v>
      </c>
      <c r="M308" s="147">
        <v>0</v>
      </c>
      <c r="N308" s="146">
        <v>0</v>
      </c>
      <c r="O308" s="147">
        <v>0</v>
      </c>
      <c r="P308" s="146">
        <v>0</v>
      </c>
      <c r="Q308" s="128">
        <f t="shared" si="15"/>
        <v>15700</v>
      </c>
      <c r="R308" s="68"/>
    </row>
    <row r="309" spans="1:18" s="1" customFormat="1" ht="14.45" customHeight="1" x14ac:dyDescent="0.25">
      <c r="A309" s="125">
        <v>474</v>
      </c>
      <c r="B309" s="124">
        <v>19</v>
      </c>
      <c r="C309" s="125" t="s">
        <v>215</v>
      </c>
      <c r="D309" s="125" t="str">
        <f t="shared" si="18"/>
        <v>2</v>
      </c>
      <c r="E309" s="125">
        <v>296</v>
      </c>
      <c r="F309" s="143" t="s">
        <v>53</v>
      </c>
      <c r="G309" s="129">
        <v>50000</v>
      </c>
      <c r="H309" s="146"/>
      <c r="I309" s="147">
        <v>0</v>
      </c>
      <c r="J309" s="148">
        <v>0</v>
      </c>
      <c r="K309" s="148">
        <v>0</v>
      </c>
      <c r="L309" s="146">
        <v>0</v>
      </c>
      <c r="M309" s="147">
        <v>0</v>
      </c>
      <c r="N309" s="146">
        <v>0</v>
      </c>
      <c r="O309" s="147">
        <v>0</v>
      </c>
      <c r="P309" s="146">
        <v>0</v>
      </c>
      <c r="Q309" s="128">
        <f t="shared" si="15"/>
        <v>50000</v>
      </c>
      <c r="R309" s="68"/>
    </row>
    <row r="310" spans="1:18" s="1" customFormat="1" ht="14.45" customHeight="1" x14ac:dyDescent="0.25">
      <c r="A310" s="125">
        <v>283</v>
      </c>
      <c r="B310" s="124">
        <v>19</v>
      </c>
      <c r="C310" s="125" t="s">
        <v>215</v>
      </c>
      <c r="D310" s="125" t="str">
        <f t="shared" si="18"/>
        <v>2</v>
      </c>
      <c r="E310" s="125">
        <v>298</v>
      </c>
      <c r="F310" s="143" t="s">
        <v>54</v>
      </c>
      <c r="G310" s="129">
        <v>23800</v>
      </c>
      <c r="H310" s="146"/>
      <c r="I310" s="147">
        <v>0</v>
      </c>
      <c r="J310" s="148">
        <v>0</v>
      </c>
      <c r="K310" s="148">
        <v>0</v>
      </c>
      <c r="L310" s="146">
        <v>0</v>
      </c>
      <c r="M310" s="147">
        <v>0</v>
      </c>
      <c r="N310" s="146">
        <v>0</v>
      </c>
      <c r="O310" s="147">
        <v>0</v>
      </c>
      <c r="P310" s="146">
        <v>0</v>
      </c>
      <c r="Q310" s="128">
        <f t="shared" si="15"/>
        <v>23800</v>
      </c>
      <c r="R310" s="68"/>
    </row>
    <row r="311" spans="1:18" s="1" customFormat="1" ht="14.45" customHeight="1" x14ac:dyDescent="0.25">
      <c r="A311" s="125">
        <v>284</v>
      </c>
      <c r="B311" s="124">
        <v>19</v>
      </c>
      <c r="C311" s="125" t="s">
        <v>215</v>
      </c>
      <c r="D311" s="125" t="str">
        <f t="shared" si="18"/>
        <v>3</v>
      </c>
      <c r="E311" s="125">
        <v>355</v>
      </c>
      <c r="F311" s="141" t="s">
        <v>79</v>
      </c>
      <c r="G311" s="129">
        <v>70000</v>
      </c>
      <c r="H311" s="146"/>
      <c r="I311" s="147">
        <v>0</v>
      </c>
      <c r="J311" s="148">
        <v>0</v>
      </c>
      <c r="K311" s="148">
        <v>0</v>
      </c>
      <c r="L311" s="146">
        <v>0</v>
      </c>
      <c r="M311" s="147">
        <v>0</v>
      </c>
      <c r="N311" s="146">
        <v>0</v>
      </c>
      <c r="O311" s="147">
        <v>0</v>
      </c>
      <c r="P311" s="146">
        <v>0</v>
      </c>
      <c r="Q311" s="128">
        <f t="shared" si="15"/>
        <v>70000</v>
      </c>
      <c r="R311" s="68"/>
    </row>
    <row r="312" spans="1:18" s="1" customFormat="1" ht="14.45" customHeight="1" x14ac:dyDescent="0.25">
      <c r="A312" s="125">
        <v>285</v>
      </c>
      <c r="B312" s="124">
        <v>19</v>
      </c>
      <c r="C312" s="125" t="s">
        <v>215</v>
      </c>
      <c r="D312" s="125" t="str">
        <f t="shared" si="18"/>
        <v>3</v>
      </c>
      <c r="E312" s="125">
        <v>357</v>
      </c>
      <c r="F312" s="141" t="s">
        <v>80</v>
      </c>
      <c r="G312" s="129">
        <v>50000</v>
      </c>
      <c r="H312" s="146"/>
      <c r="I312" s="147">
        <v>0</v>
      </c>
      <c r="J312" s="148">
        <v>0</v>
      </c>
      <c r="K312" s="148">
        <v>0</v>
      </c>
      <c r="L312" s="146">
        <v>0</v>
      </c>
      <c r="M312" s="147">
        <v>0</v>
      </c>
      <c r="N312" s="146">
        <v>0</v>
      </c>
      <c r="O312" s="147">
        <v>0</v>
      </c>
      <c r="P312" s="146">
        <v>0</v>
      </c>
      <c r="Q312" s="128">
        <f t="shared" si="15"/>
        <v>50000</v>
      </c>
      <c r="R312" s="68"/>
    </row>
    <row r="313" spans="1:18" s="1" customFormat="1" ht="14.45" customHeight="1" x14ac:dyDescent="0.25">
      <c r="A313" s="125">
        <v>286</v>
      </c>
      <c r="B313" s="124">
        <v>19</v>
      </c>
      <c r="C313" s="125" t="s">
        <v>215</v>
      </c>
      <c r="D313" s="125" t="str">
        <f t="shared" si="18"/>
        <v>5</v>
      </c>
      <c r="E313" s="125">
        <v>567</v>
      </c>
      <c r="F313" s="141" t="s">
        <v>120</v>
      </c>
      <c r="G313" s="129">
        <v>60000</v>
      </c>
      <c r="H313" s="146"/>
      <c r="I313" s="147">
        <v>0</v>
      </c>
      <c r="J313" s="148">
        <v>0</v>
      </c>
      <c r="K313" s="148">
        <v>0</v>
      </c>
      <c r="L313" s="146">
        <v>0</v>
      </c>
      <c r="M313" s="147">
        <v>0</v>
      </c>
      <c r="N313" s="146">
        <v>0</v>
      </c>
      <c r="O313" s="147">
        <v>0</v>
      </c>
      <c r="P313" s="146">
        <v>0</v>
      </c>
      <c r="Q313" s="128">
        <f t="shared" si="15"/>
        <v>60000</v>
      </c>
      <c r="R313" s="68"/>
    </row>
    <row r="314" spans="1:18" s="1" customFormat="1" ht="14.45" customHeight="1" x14ac:dyDescent="0.25">
      <c r="A314" s="125">
        <v>287</v>
      </c>
      <c r="B314" s="124">
        <v>19</v>
      </c>
      <c r="C314" s="125" t="s">
        <v>215</v>
      </c>
      <c r="D314" s="125" t="str">
        <f t="shared" si="18"/>
        <v>5</v>
      </c>
      <c r="E314" s="125">
        <v>578</v>
      </c>
      <c r="F314" s="141" t="s">
        <v>121</v>
      </c>
      <c r="G314" s="129">
        <v>92000</v>
      </c>
      <c r="H314" s="146"/>
      <c r="I314" s="147">
        <v>0</v>
      </c>
      <c r="J314" s="148">
        <v>0</v>
      </c>
      <c r="K314" s="148">
        <v>0</v>
      </c>
      <c r="L314" s="146">
        <v>0</v>
      </c>
      <c r="M314" s="147">
        <v>0</v>
      </c>
      <c r="N314" s="146">
        <v>0</v>
      </c>
      <c r="O314" s="147">
        <v>0</v>
      </c>
      <c r="P314" s="146">
        <v>0</v>
      </c>
      <c r="Q314" s="128">
        <f t="shared" si="15"/>
        <v>92000</v>
      </c>
      <c r="R314" s="68"/>
    </row>
    <row r="315" spans="1:18" s="1" customFormat="1" ht="14.45" customHeight="1" x14ac:dyDescent="0.25">
      <c r="A315" s="125">
        <v>288</v>
      </c>
      <c r="B315" s="124">
        <v>20</v>
      </c>
      <c r="C315" s="125" t="s">
        <v>513</v>
      </c>
      <c r="D315" s="125" t="str">
        <f t="shared" si="18"/>
        <v>2</v>
      </c>
      <c r="E315" s="125">
        <v>249</v>
      </c>
      <c r="F315" s="141" t="s">
        <v>39</v>
      </c>
      <c r="G315" s="129">
        <v>15000</v>
      </c>
      <c r="H315" s="146"/>
      <c r="I315" s="147"/>
      <c r="J315" s="148"/>
      <c r="K315" s="148"/>
      <c r="L315" s="146"/>
      <c r="M315" s="147"/>
      <c r="N315" s="146"/>
      <c r="O315" s="147"/>
      <c r="P315" s="146"/>
      <c r="Q315" s="128">
        <f t="shared" si="15"/>
        <v>15000</v>
      </c>
      <c r="R315" s="68"/>
    </row>
    <row r="316" spans="1:18" s="1" customFormat="1" ht="14.45" customHeight="1" x14ac:dyDescent="0.25">
      <c r="A316" s="125">
        <v>289</v>
      </c>
      <c r="B316" s="124">
        <v>21</v>
      </c>
      <c r="C316" s="125" t="s">
        <v>203</v>
      </c>
      <c r="D316" s="125" t="str">
        <f t="shared" si="18"/>
        <v>2</v>
      </c>
      <c r="E316" s="125">
        <v>246</v>
      </c>
      <c r="F316" s="141" t="s">
        <v>36</v>
      </c>
      <c r="G316" s="129">
        <v>360000</v>
      </c>
      <c r="H316" s="146"/>
      <c r="I316" s="147">
        <v>0</v>
      </c>
      <c r="J316" s="148">
        <v>0</v>
      </c>
      <c r="K316" s="148">
        <v>0</v>
      </c>
      <c r="L316" s="146">
        <v>0</v>
      </c>
      <c r="M316" s="147">
        <v>0</v>
      </c>
      <c r="N316" s="146">
        <v>0</v>
      </c>
      <c r="O316" s="147">
        <v>0</v>
      </c>
      <c r="P316" s="146">
        <v>0</v>
      </c>
      <c r="Q316" s="128">
        <f t="shared" si="15"/>
        <v>360000</v>
      </c>
      <c r="R316" s="68"/>
    </row>
    <row r="317" spans="1:18" s="1" customFormat="1" ht="14.45" customHeight="1" x14ac:dyDescent="0.25">
      <c r="A317" s="125">
        <v>290</v>
      </c>
      <c r="B317" s="124">
        <v>21</v>
      </c>
      <c r="C317" s="125" t="s">
        <v>203</v>
      </c>
      <c r="D317" s="125" t="str">
        <f t="shared" si="18"/>
        <v>2</v>
      </c>
      <c r="E317" s="125">
        <v>261</v>
      </c>
      <c r="F317" s="141" t="s">
        <v>43</v>
      </c>
      <c r="G317" s="129">
        <v>100000</v>
      </c>
      <c r="H317" s="146"/>
      <c r="I317" s="147">
        <v>0</v>
      </c>
      <c r="J317" s="148">
        <v>0</v>
      </c>
      <c r="K317" s="148">
        <v>0</v>
      </c>
      <c r="L317" s="146">
        <v>0</v>
      </c>
      <c r="M317" s="147">
        <v>0</v>
      </c>
      <c r="N317" s="146">
        <v>0</v>
      </c>
      <c r="O317" s="147">
        <v>0</v>
      </c>
      <c r="P317" s="146">
        <v>0</v>
      </c>
      <c r="Q317" s="128">
        <f t="shared" si="15"/>
        <v>100000</v>
      </c>
      <c r="R317" s="68"/>
    </row>
    <row r="318" spans="1:18" s="1" customFormat="1" ht="14.45" customHeight="1" x14ac:dyDescent="0.25">
      <c r="A318" s="125">
        <v>291</v>
      </c>
      <c r="B318" s="124">
        <v>21</v>
      </c>
      <c r="C318" s="125" t="s">
        <v>203</v>
      </c>
      <c r="D318" s="125" t="str">
        <f t="shared" si="18"/>
        <v>2</v>
      </c>
      <c r="E318" s="125">
        <v>272</v>
      </c>
      <c r="F318" s="141" t="s">
        <v>45</v>
      </c>
      <c r="G318" s="129">
        <v>10000</v>
      </c>
      <c r="H318" s="146"/>
      <c r="I318" s="147">
        <v>0</v>
      </c>
      <c r="J318" s="148">
        <v>0</v>
      </c>
      <c r="K318" s="148">
        <v>0</v>
      </c>
      <c r="L318" s="146">
        <v>0</v>
      </c>
      <c r="M318" s="147">
        <v>0</v>
      </c>
      <c r="N318" s="146">
        <v>0</v>
      </c>
      <c r="O318" s="147">
        <v>0</v>
      </c>
      <c r="P318" s="146">
        <v>0</v>
      </c>
      <c r="Q318" s="128">
        <f t="shared" si="15"/>
        <v>10000</v>
      </c>
      <c r="R318" s="68"/>
    </row>
    <row r="319" spans="1:18" s="1" customFormat="1" ht="14.45" customHeight="1" x14ac:dyDescent="0.25">
      <c r="A319" s="125">
        <v>292</v>
      </c>
      <c r="B319" s="124">
        <v>21</v>
      </c>
      <c r="C319" s="125" t="s">
        <v>203</v>
      </c>
      <c r="D319" s="125" t="str">
        <f t="shared" si="18"/>
        <v>2</v>
      </c>
      <c r="E319" s="125">
        <v>291</v>
      </c>
      <c r="F319" s="143" t="s">
        <v>49</v>
      </c>
      <c r="G319" s="129">
        <v>12000</v>
      </c>
      <c r="H319" s="146"/>
      <c r="I319" s="147">
        <v>0</v>
      </c>
      <c r="J319" s="148">
        <v>0</v>
      </c>
      <c r="K319" s="148">
        <v>0</v>
      </c>
      <c r="L319" s="146">
        <v>0</v>
      </c>
      <c r="M319" s="147">
        <v>0</v>
      </c>
      <c r="N319" s="146">
        <v>0</v>
      </c>
      <c r="O319" s="147">
        <v>0</v>
      </c>
      <c r="P319" s="146">
        <v>0</v>
      </c>
      <c r="Q319" s="128">
        <f t="shared" si="15"/>
        <v>12000</v>
      </c>
      <c r="R319" s="68"/>
    </row>
    <row r="320" spans="1:18" s="1" customFormat="1" ht="14.45" customHeight="1" x14ac:dyDescent="0.25">
      <c r="A320" s="125">
        <v>293</v>
      </c>
      <c r="B320" s="124">
        <v>21</v>
      </c>
      <c r="C320" s="125" t="s">
        <v>203</v>
      </c>
      <c r="D320" s="125" t="str">
        <f t="shared" si="18"/>
        <v>2</v>
      </c>
      <c r="E320" s="125">
        <v>296</v>
      </c>
      <c r="F320" s="141" t="s">
        <v>53</v>
      </c>
      <c r="G320" s="129">
        <v>24000</v>
      </c>
      <c r="H320" s="146"/>
      <c r="I320" s="147">
        <v>0</v>
      </c>
      <c r="J320" s="148">
        <v>0</v>
      </c>
      <c r="K320" s="148">
        <v>0</v>
      </c>
      <c r="L320" s="146">
        <v>0</v>
      </c>
      <c r="M320" s="147">
        <v>0</v>
      </c>
      <c r="N320" s="146">
        <v>0</v>
      </c>
      <c r="O320" s="147">
        <v>0</v>
      </c>
      <c r="P320" s="146">
        <v>0</v>
      </c>
      <c r="Q320" s="128">
        <f t="shared" si="15"/>
        <v>24000</v>
      </c>
      <c r="R320" s="68"/>
    </row>
    <row r="321" spans="1:18" s="1" customFormat="1" ht="14.45" customHeight="1" x14ac:dyDescent="0.25">
      <c r="A321" s="125">
        <v>294</v>
      </c>
      <c r="B321" s="124">
        <v>21</v>
      </c>
      <c r="C321" s="125" t="s">
        <v>203</v>
      </c>
      <c r="D321" s="125">
        <v>3</v>
      </c>
      <c r="E321" s="125">
        <v>311</v>
      </c>
      <c r="F321" s="141" t="s">
        <v>370</v>
      </c>
      <c r="G321" s="129">
        <f>1300000-1061329.9</f>
        <v>238670.10000000009</v>
      </c>
      <c r="H321" s="146"/>
      <c r="I321" s="147"/>
      <c r="J321" s="148">
        <f>1179594+7341.63+1061329.9</f>
        <v>2248265.5299999998</v>
      </c>
      <c r="K321" s="148"/>
      <c r="L321" s="146"/>
      <c r="M321" s="147"/>
      <c r="N321" s="146"/>
      <c r="O321" s="147"/>
      <c r="P321" s="146"/>
      <c r="Q321" s="128">
        <f t="shared" si="15"/>
        <v>2486935.63</v>
      </c>
      <c r="R321" s="68"/>
    </row>
    <row r="322" spans="1:18" s="1" customFormat="1" ht="14.45" customHeight="1" x14ac:dyDescent="0.25">
      <c r="A322" s="125">
        <v>295</v>
      </c>
      <c r="B322" s="124">
        <v>21</v>
      </c>
      <c r="C322" s="125" t="s">
        <v>203</v>
      </c>
      <c r="D322" s="125" t="str">
        <f>MID(E322,1,1)</f>
        <v>3</v>
      </c>
      <c r="E322" s="125">
        <v>355</v>
      </c>
      <c r="F322" s="141" t="s">
        <v>80</v>
      </c>
      <c r="G322" s="129">
        <v>30000</v>
      </c>
      <c r="H322" s="146"/>
      <c r="I322" s="147">
        <v>0</v>
      </c>
      <c r="J322" s="148">
        <v>0</v>
      </c>
      <c r="K322" s="148">
        <v>0</v>
      </c>
      <c r="L322" s="146">
        <v>0</v>
      </c>
      <c r="M322" s="147">
        <v>0</v>
      </c>
      <c r="N322" s="146">
        <v>0</v>
      </c>
      <c r="O322" s="147">
        <v>0</v>
      </c>
      <c r="P322" s="146">
        <v>0</v>
      </c>
      <c r="Q322" s="128">
        <f t="shared" si="15"/>
        <v>30000</v>
      </c>
      <c r="R322" s="68"/>
    </row>
    <row r="323" spans="1:18" s="1" customFormat="1" ht="14.45" customHeight="1" x14ac:dyDescent="0.25">
      <c r="A323" s="125">
        <v>296</v>
      </c>
      <c r="B323" s="124">
        <v>21</v>
      </c>
      <c r="C323" s="125" t="s">
        <v>203</v>
      </c>
      <c r="D323" s="125" t="str">
        <f>MID(E323,1,1)</f>
        <v>3</v>
      </c>
      <c r="E323" s="125">
        <v>375</v>
      </c>
      <c r="F323" s="141" t="s">
        <v>93</v>
      </c>
      <c r="G323" s="129">
        <v>12000</v>
      </c>
      <c r="H323" s="146"/>
      <c r="I323" s="147">
        <v>0</v>
      </c>
      <c r="J323" s="148">
        <v>0</v>
      </c>
      <c r="K323" s="148">
        <v>0</v>
      </c>
      <c r="L323" s="146">
        <v>0</v>
      </c>
      <c r="M323" s="147">
        <v>0</v>
      </c>
      <c r="N323" s="146">
        <v>0</v>
      </c>
      <c r="O323" s="147">
        <v>0</v>
      </c>
      <c r="P323" s="146">
        <v>0</v>
      </c>
      <c r="Q323" s="128">
        <f t="shared" si="15"/>
        <v>12000</v>
      </c>
      <c r="R323" s="68"/>
    </row>
    <row r="324" spans="1:18" s="1" customFormat="1" ht="14.45" customHeight="1" x14ac:dyDescent="0.25">
      <c r="A324" s="125">
        <v>297</v>
      </c>
      <c r="B324" s="124">
        <v>21</v>
      </c>
      <c r="C324" s="125" t="s">
        <v>203</v>
      </c>
      <c r="D324" s="125" t="str">
        <f>MID(E324,1,1)</f>
        <v>5</v>
      </c>
      <c r="E324" s="125">
        <v>566</v>
      </c>
      <c r="F324" s="141" t="s">
        <v>119</v>
      </c>
      <c r="G324" s="129">
        <v>48000</v>
      </c>
      <c r="H324" s="146"/>
      <c r="I324" s="147">
        <v>0</v>
      </c>
      <c r="J324" s="148">
        <v>0</v>
      </c>
      <c r="K324" s="148">
        <v>0</v>
      </c>
      <c r="L324" s="146">
        <v>0</v>
      </c>
      <c r="M324" s="147">
        <v>0</v>
      </c>
      <c r="N324" s="146">
        <v>0</v>
      </c>
      <c r="O324" s="147">
        <v>0</v>
      </c>
      <c r="P324" s="146">
        <v>0</v>
      </c>
      <c r="Q324" s="128">
        <f t="shared" si="15"/>
        <v>48000</v>
      </c>
      <c r="R324" s="68"/>
    </row>
    <row r="325" spans="1:18" s="1" customFormat="1" ht="14.45" customHeight="1" x14ac:dyDescent="0.25">
      <c r="A325" s="125">
        <v>298</v>
      </c>
      <c r="B325" s="124">
        <v>22</v>
      </c>
      <c r="C325" s="125" t="s">
        <v>213</v>
      </c>
      <c r="D325" s="125">
        <v>1</v>
      </c>
      <c r="E325" s="125">
        <v>113</v>
      </c>
      <c r="F325" s="141" t="s">
        <v>11</v>
      </c>
      <c r="G325" s="129">
        <v>283256.00160000002</v>
      </c>
      <c r="H325" s="146"/>
      <c r="I325" s="147"/>
      <c r="J325" s="148"/>
      <c r="K325" s="148"/>
      <c r="L325" s="146"/>
      <c r="M325" s="147"/>
      <c r="N325" s="146"/>
      <c r="O325" s="147"/>
      <c r="P325" s="146"/>
      <c r="Q325" s="128">
        <f t="shared" si="15"/>
        <v>283256.00160000002</v>
      </c>
      <c r="R325" s="68"/>
    </row>
    <row r="326" spans="1:18" s="1" customFormat="1" ht="14.45" customHeight="1" x14ac:dyDescent="0.25">
      <c r="A326" s="125">
        <v>299</v>
      </c>
      <c r="B326" s="124">
        <v>22</v>
      </c>
      <c r="C326" s="125" t="s">
        <v>213</v>
      </c>
      <c r="D326" s="125">
        <v>1</v>
      </c>
      <c r="E326" s="125">
        <v>122</v>
      </c>
      <c r="F326" s="142" t="s">
        <v>12</v>
      </c>
      <c r="G326" s="129">
        <v>173340</v>
      </c>
      <c r="H326" s="146"/>
      <c r="I326" s="147"/>
      <c r="J326" s="148"/>
      <c r="K326" s="148"/>
      <c r="L326" s="146"/>
      <c r="M326" s="147"/>
      <c r="N326" s="146"/>
      <c r="O326" s="147"/>
      <c r="P326" s="146"/>
      <c r="Q326" s="128">
        <f t="shared" ref="Q326:Q389" si="19">SUM(G326:P326)</f>
        <v>173340</v>
      </c>
      <c r="R326" s="68"/>
    </row>
    <row r="327" spans="1:18" s="1" customFormat="1" ht="14.45" customHeight="1" x14ac:dyDescent="0.25">
      <c r="A327" s="125">
        <v>300</v>
      </c>
      <c r="B327" s="124">
        <v>22</v>
      </c>
      <c r="C327" s="125" t="s">
        <v>213</v>
      </c>
      <c r="D327" s="125">
        <v>1</v>
      </c>
      <c r="E327" s="125">
        <v>132</v>
      </c>
      <c r="F327" s="142" t="s">
        <v>13</v>
      </c>
      <c r="G327" s="129">
        <v>42682.504750695341</v>
      </c>
      <c r="H327" s="146"/>
      <c r="I327" s="147"/>
      <c r="J327" s="148"/>
      <c r="K327" s="148"/>
      <c r="L327" s="146"/>
      <c r="M327" s="147"/>
      <c r="N327" s="146"/>
      <c r="O327" s="147"/>
      <c r="P327" s="146"/>
      <c r="Q327" s="128">
        <f t="shared" si="19"/>
        <v>42682.504750695341</v>
      </c>
      <c r="R327" s="68"/>
    </row>
    <row r="328" spans="1:18" s="1" customFormat="1" ht="14.45" customHeight="1" x14ac:dyDescent="0.25">
      <c r="A328" s="125">
        <v>301</v>
      </c>
      <c r="B328" s="124">
        <v>22</v>
      </c>
      <c r="C328" s="125" t="s">
        <v>213</v>
      </c>
      <c r="D328" s="125">
        <v>1</v>
      </c>
      <c r="E328" s="125">
        <v>132</v>
      </c>
      <c r="F328" s="142" t="s">
        <v>13</v>
      </c>
      <c r="G328" s="129">
        <v>26119.783276237318</v>
      </c>
      <c r="H328" s="146"/>
      <c r="I328" s="147"/>
      <c r="J328" s="148"/>
      <c r="K328" s="148"/>
      <c r="L328" s="146"/>
      <c r="M328" s="147"/>
      <c r="N328" s="146"/>
      <c r="O328" s="147"/>
      <c r="P328" s="146"/>
      <c r="Q328" s="128">
        <f t="shared" si="19"/>
        <v>26119.783276237318</v>
      </c>
      <c r="R328" s="68"/>
    </row>
    <row r="329" spans="1:18" s="1" customFormat="1" ht="14.45" customHeight="1" x14ac:dyDescent="0.25">
      <c r="A329" s="125">
        <v>448</v>
      </c>
      <c r="B329" s="124">
        <v>22</v>
      </c>
      <c r="C329" s="125" t="s">
        <v>213</v>
      </c>
      <c r="D329" s="125" t="str">
        <f t="shared" ref="D329:D343" si="20">MID(E329,1,1)</f>
        <v>2</v>
      </c>
      <c r="E329" s="125">
        <v>211</v>
      </c>
      <c r="F329" s="141" t="s">
        <v>19</v>
      </c>
      <c r="G329" s="129">
        <v>6000</v>
      </c>
      <c r="H329" s="146">
        <v>0</v>
      </c>
      <c r="I329" s="147">
        <v>0</v>
      </c>
      <c r="J329" s="148">
        <v>0</v>
      </c>
      <c r="K329" s="148">
        <v>0</v>
      </c>
      <c r="L329" s="146">
        <v>0</v>
      </c>
      <c r="M329" s="147">
        <v>0</v>
      </c>
      <c r="N329" s="146">
        <v>0</v>
      </c>
      <c r="O329" s="147">
        <v>0</v>
      </c>
      <c r="P329" s="146">
        <v>0</v>
      </c>
      <c r="Q329" s="128">
        <f t="shared" si="19"/>
        <v>6000</v>
      </c>
      <c r="R329" s="68"/>
    </row>
    <row r="330" spans="1:18" s="1" customFormat="1" ht="14.45" customHeight="1" x14ac:dyDescent="0.25">
      <c r="A330" s="125">
        <v>451</v>
      </c>
      <c r="B330" s="124">
        <v>22</v>
      </c>
      <c r="C330" s="125" t="s">
        <v>213</v>
      </c>
      <c r="D330" s="125" t="str">
        <f t="shared" si="20"/>
        <v>2</v>
      </c>
      <c r="E330" s="125">
        <v>212</v>
      </c>
      <c r="F330" s="141" t="s">
        <v>20</v>
      </c>
      <c r="G330" s="129">
        <v>4000</v>
      </c>
      <c r="H330" s="146">
        <v>0</v>
      </c>
      <c r="I330" s="147">
        <v>0</v>
      </c>
      <c r="J330" s="148">
        <v>0</v>
      </c>
      <c r="K330" s="148">
        <v>0</v>
      </c>
      <c r="L330" s="146">
        <v>0</v>
      </c>
      <c r="M330" s="147">
        <v>0</v>
      </c>
      <c r="N330" s="146">
        <v>0</v>
      </c>
      <c r="O330" s="147">
        <v>0</v>
      </c>
      <c r="P330" s="146">
        <v>0</v>
      </c>
      <c r="Q330" s="128">
        <f t="shared" si="19"/>
        <v>4000</v>
      </c>
      <c r="R330" s="68"/>
    </row>
    <row r="331" spans="1:18" s="1" customFormat="1" ht="14.45" customHeight="1" x14ac:dyDescent="0.25">
      <c r="A331" s="125">
        <v>454</v>
      </c>
      <c r="B331" s="124">
        <v>22</v>
      </c>
      <c r="C331" s="125" t="s">
        <v>213</v>
      </c>
      <c r="D331" s="125" t="str">
        <f t="shared" si="20"/>
        <v>2</v>
      </c>
      <c r="E331" s="125">
        <v>214</v>
      </c>
      <c r="F331" s="141" t="s">
        <v>22</v>
      </c>
      <c r="G331" s="129">
        <v>1000</v>
      </c>
      <c r="H331" s="146"/>
      <c r="I331" s="147">
        <v>0</v>
      </c>
      <c r="J331" s="148">
        <v>0</v>
      </c>
      <c r="K331" s="148">
        <v>0</v>
      </c>
      <c r="L331" s="146">
        <v>0</v>
      </c>
      <c r="M331" s="147">
        <v>0</v>
      </c>
      <c r="N331" s="146">
        <v>0</v>
      </c>
      <c r="O331" s="147">
        <v>0</v>
      </c>
      <c r="P331" s="146">
        <v>0</v>
      </c>
      <c r="Q331" s="128">
        <f t="shared" si="19"/>
        <v>1000</v>
      </c>
      <c r="R331" s="68"/>
    </row>
    <row r="332" spans="1:18" s="1" customFormat="1" ht="14.45" customHeight="1" x14ac:dyDescent="0.25">
      <c r="A332" s="125">
        <v>457</v>
      </c>
      <c r="B332" s="124">
        <v>22</v>
      </c>
      <c r="C332" s="125" t="s">
        <v>213</v>
      </c>
      <c r="D332" s="125" t="str">
        <f t="shared" si="20"/>
        <v>2</v>
      </c>
      <c r="E332" s="125">
        <v>221</v>
      </c>
      <c r="F332" s="141" t="s">
        <v>27</v>
      </c>
      <c r="G332" s="129">
        <v>12000</v>
      </c>
      <c r="H332" s="146">
        <v>0</v>
      </c>
      <c r="I332" s="147">
        <v>0</v>
      </c>
      <c r="J332" s="148">
        <v>0</v>
      </c>
      <c r="K332" s="148">
        <v>0</v>
      </c>
      <c r="L332" s="146">
        <v>0</v>
      </c>
      <c r="M332" s="147">
        <v>0</v>
      </c>
      <c r="N332" s="146">
        <v>0</v>
      </c>
      <c r="O332" s="147">
        <v>0</v>
      </c>
      <c r="P332" s="146">
        <v>0</v>
      </c>
      <c r="Q332" s="128">
        <f t="shared" si="19"/>
        <v>12000</v>
      </c>
      <c r="R332" s="68"/>
    </row>
    <row r="333" spans="1:18" s="1" customFormat="1" ht="14.45" customHeight="1" x14ac:dyDescent="0.25">
      <c r="A333" s="125">
        <v>459</v>
      </c>
      <c r="B333" s="124">
        <v>22</v>
      </c>
      <c r="C333" s="125" t="s">
        <v>213</v>
      </c>
      <c r="D333" s="125" t="str">
        <f t="shared" si="20"/>
        <v>2</v>
      </c>
      <c r="E333" s="125">
        <v>243</v>
      </c>
      <c r="F333" s="141" t="s">
        <v>33</v>
      </c>
      <c r="G333" s="129">
        <v>6000</v>
      </c>
      <c r="H333" s="146">
        <v>0</v>
      </c>
      <c r="I333" s="147">
        <v>0</v>
      </c>
      <c r="J333" s="148">
        <v>0</v>
      </c>
      <c r="K333" s="148">
        <v>0</v>
      </c>
      <c r="L333" s="146">
        <v>0</v>
      </c>
      <c r="M333" s="147">
        <v>0</v>
      </c>
      <c r="N333" s="146">
        <v>0</v>
      </c>
      <c r="O333" s="147">
        <v>0</v>
      </c>
      <c r="P333" s="146">
        <v>0</v>
      </c>
      <c r="Q333" s="128">
        <f t="shared" si="19"/>
        <v>6000</v>
      </c>
      <c r="R333" s="68"/>
    </row>
    <row r="334" spans="1:18" s="1" customFormat="1" ht="14.45" customHeight="1" x14ac:dyDescent="0.25">
      <c r="A334" s="125">
        <v>462</v>
      </c>
      <c r="B334" s="124">
        <v>22</v>
      </c>
      <c r="C334" s="125" t="s">
        <v>213</v>
      </c>
      <c r="D334" s="125" t="str">
        <f t="shared" si="20"/>
        <v>2</v>
      </c>
      <c r="E334" s="125">
        <v>244</v>
      </c>
      <c r="F334" s="141" t="s">
        <v>34</v>
      </c>
      <c r="G334" s="129">
        <v>3000</v>
      </c>
      <c r="H334" s="146">
        <v>0</v>
      </c>
      <c r="I334" s="147">
        <v>0</v>
      </c>
      <c r="J334" s="148">
        <v>0</v>
      </c>
      <c r="K334" s="148">
        <v>0</v>
      </c>
      <c r="L334" s="146">
        <v>0</v>
      </c>
      <c r="M334" s="147">
        <v>0</v>
      </c>
      <c r="N334" s="146">
        <v>0</v>
      </c>
      <c r="O334" s="147">
        <v>0</v>
      </c>
      <c r="P334" s="146">
        <v>0</v>
      </c>
      <c r="Q334" s="128">
        <f t="shared" si="19"/>
        <v>3000</v>
      </c>
      <c r="R334" s="68"/>
    </row>
    <row r="335" spans="1:18" s="1" customFormat="1" ht="14.45" customHeight="1" x14ac:dyDescent="0.25">
      <c r="A335" s="125">
        <v>466</v>
      </c>
      <c r="B335" s="124">
        <v>22</v>
      </c>
      <c r="C335" s="125" t="s">
        <v>213</v>
      </c>
      <c r="D335" s="125" t="str">
        <f t="shared" si="20"/>
        <v>2</v>
      </c>
      <c r="E335" s="125">
        <v>261</v>
      </c>
      <c r="F335" s="141" t="s">
        <v>43</v>
      </c>
      <c r="G335" s="129">
        <v>27000</v>
      </c>
      <c r="H335" s="146">
        <v>0</v>
      </c>
      <c r="I335" s="147">
        <v>0</v>
      </c>
      <c r="J335" s="148">
        <v>0</v>
      </c>
      <c r="K335" s="148">
        <v>0</v>
      </c>
      <c r="L335" s="146">
        <v>0</v>
      </c>
      <c r="M335" s="147">
        <v>0</v>
      </c>
      <c r="N335" s="146">
        <v>0</v>
      </c>
      <c r="O335" s="147">
        <v>0</v>
      </c>
      <c r="P335" s="146">
        <v>0</v>
      </c>
      <c r="Q335" s="128">
        <f t="shared" si="19"/>
        <v>27000</v>
      </c>
      <c r="R335" s="68"/>
    </row>
    <row r="336" spans="1:18" s="1" customFormat="1" ht="14.45" customHeight="1" x14ac:dyDescent="0.25">
      <c r="A336" s="125">
        <v>470</v>
      </c>
      <c r="B336" s="124">
        <v>22</v>
      </c>
      <c r="C336" s="125" t="s">
        <v>213</v>
      </c>
      <c r="D336" s="125" t="str">
        <f t="shared" si="20"/>
        <v>2</v>
      </c>
      <c r="E336" s="125">
        <v>273</v>
      </c>
      <c r="F336" s="141" t="s">
        <v>46</v>
      </c>
      <c r="G336" s="129">
        <v>100000</v>
      </c>
      <c r="H336" s="146">
        <v>0</v>
      </c>
      <c r="I336" s="147">
        <v>0</v>
      </c>
      <c r="J336" s="148">
        <v>0</v>
      </c>
      <c r="K336" s="148">
        <v>0</v>
      </c>
      <c r="L336" s="146">
        <v>0</v>
      </c>
      <c r="M336" s="147">
        <v>0</v>
      </c>
      <c r="N336" s="146">
        <v>0</v>
      </c>
      <c r="O336" s="147">
        <v>0</v>
      </c>
      <c r="P336" s="146">
        <v>0</v>
      </c>
      <c r="Q336" s="128">
        <f t="shared" si="19"/>
        <v>100000</v>
      </c>
      <c r="R336" s="68"/>
    </row>
    <row r="337" spans="1:18" s="1" customFormat="1" ht="14.45" customHeight="1" x14ac:dyDescent="0.25">
      <c r="A337" s="125">
        <v>472</v>
      </c>
      <c r="B337" s="124">
        <v>22</v>
      </c>
      <c r="C337" s="125" t="s">
        <v>213</v>
      </c>
      <c r="D337" s="125" t="str">
        <f t="shared" si="20"/>
        <v>2</v>
      </c>
      <c r="E337" s="125">
        <v>294</v>
      </c>
      <c r="F337" s="141" t="s">
        <v>52</v>
      </c>
      <c r="G337" s="129">
        <v>1000</v>
      </c>
      <c r="H337" s="146">
        <v>0</v>
      </c>
      <c r="I337" s="147">
        <v>0</v>
      </c>
      <c r="J337" s="148">
        <v>0</v>
      </c>
      <c r="K337" s="148">
        <v>0</v>
      </c>
      <c r="L337" s="146">
        <v>0</v>
      </c>
      <c r="M337" s="147">
        <v>0</v>
      </c>
      <c r="N337" s="146">
        <v>0</v>
      </c>
      <c r="O337" s="147">
        <v>0</v>
      </c>
      <c r="P337" s="146">
        <v>0</v>
      </c>
      <c r="Q337" s="128">
        <f t="shared" si="19"/>
        <v>1000</v>
      </c>
      <c r="R337" s="68"/>
    </row>
    <row r="338" spans="1:18" s="1" customFormat="1" ht="14.45" customHeight="1" x14ac:dyDescent="0.25">
      <c r="A338" s="125">
        <v>478</v>
      </c>
      <c r="B338" s="124">
        <v>22</v>
      </c>
      <c r="C338" s="125" t="s">
        <v>213</v>
      </c>
      <c r="D338" s="125" t="str">
        <f t="shared" si="20"/>
        <v>3</v>
      </c>
      <c r="E338" s="125">
        <v>353</v>
      </c>
      <c r="F338" s="141" t="s">
        <v>78</v>
      </c>
      <c r="G338" s="129">
        <v>1500</v>
      </c>
      <c r="H338" s="146">
        <v>0</v>
      </c>
      <c r="I338" s="147">
        <v>0</v>
      </c>
      <c r="J338" s="148">
        <v>0</v>
      </c>
      <c r="K338" s="148">
        <v>0</v>
      </c>
      <c r="L338" s="146">
        <v>0</v>
      </c>
      <c r="M338" s="147">
        <v>0</v>
      </c>
      <c r="N338" s="146">
        <v>0</v>
      </c>
      <c r="O338" s="147">
        <v>0</v>
      </c>
      <c r="P338" s="146">
        <v>0</v>
      </c>
      <c r="Q338" s="128">
        <f t="shared" si="19"/>
        <v>1500</v>
      </c>
      <c r="R338" s="68"/>
    </row>
    <row r="339" spans="1:18" s="1" customFormat="1" ht="14.45" customHeight="1" x14ac:dyDescent="0.25">
      <c r="A339" s="125">
        <v>486</v>
      </c>
      <c r="B339" s="124">
        <v>22</v>
      </c>
      <c r="C339" s="125" t="s">
        <v>213</v>
      </c>
      <c r="D339" s="125" t="str">
        <f t="shared" si="20"/>
        <v>3</v>
      </c>
      <c r="E339" s="125">
        <v>375</v>
      </c>
      <c r="F339" s="141" t="s">
        <v>93</v>
      </c>
      <c r="G339" s="129">
        <v>24000</v>
      </c>
      <c r="H339" s="146">
        <v>0</v>
      </c>
      <c r="I339" s="147">
        <v>0</v>
      </c>
      <c r="J339" s="148">
        <v>0</v>
      </c>
      <c r="K339" s="148">
        <v>0</v>
      </c>
      <c r="L339" s="146">
        <v>0</v>
      </c>
      <c r="M339" s="147">
        <v>0</v>
      </c>
      <c r="N339" s="146">
        <v>0</v>
      </c>
      <c r="O339" s="147">
        <v>0</v>
      </c>
      <c r="P339" s="146">
        <v>0</v>
      </c>
      <c r="Q339" s="128">
        <f t="shared" si="19"/>
        <v>24000</v>
      </c>
      <c r="R339" s="68"/>
    </row>
    <row r="340" spans="1:18" s="1" customFormat="1" ht="14.45" customHeight="1" x14ac:dyDescent="0.25">
      <c r="A340" s="125">
        <v>489</v>
      </c>
      <c r="B340" s="124">
        <v>22</v>
      </c>
      <c r="C340" s="125" t="s">
        <v>213</v>
      </c>
      <c r="D340" s="125" t="str">
        <f t="shared" si="20"/>
        <v>3</v>
      </c>
      <c r="E340" s="125">
        <v>383</v>
      </c>
      <c r="F340" s="141" t="s">
        <v>99</v>
      </c>
      <c r="G340" s="129">
        <v>4000</v>
      </c>
      <c r="H340" s="146">
        <v>0</v>
      </c>
      <c r="I340" s="147">
        <v>0</v>
      </c>
      <c r="J340" s="148">
        <v>0</v>
      </c>
      <c r="K340" s="148">
        <v>0</v>
      </c>
      <c r="L340" s="146">
        <v>0</v>
      </c>
      <c r="M340" s="147">
        <v>0</v>
      </c>
      <c r="N340" s="146">
        <v>0</v>
      </c>
      <c r="O340" s="147">
        <v>0</v>
      </c>
      <c r="P340" s="146">
        <v>0</v>
      </c>
      <c r="Q340" s="128">
        <f t="shared" si="19"/>
        <v>4000</v>
      </c>
      <c r="R340" s="68"/>
    </row>
    <row r="341" spans="1:18" s="1" customFormat="1" ht="14.45" customHeight="1" x14ac:dyDescent="0.25">
      <c r="A341" s="125">
        <v>491</v>
      </c>
      <c r="B341" s="124">
        <v>22</v>
      </c>
      <c r="C341" s="125" t="s">
        <v>213</v>
      </c>
      <c r="D341" s="125" t="str">
        <f t="shared" si="20"/>
        <v>5</v>
      </c>
      <c r="E341" s="125">
        <v>511</v>
      </c>
      <c r="F341" s="143" t="s">
        <v>109</v>
      </c>
      <c r="G341" s="129">
        <v>25000</v>
      </c>
      <c r="H341" s="146">
        <v>0</v>
      </c>
      <c r="I341" s="147">
        <v>0</v>
      </c>
      <c r="J341" s="148">
        <v>0</v>
      </c>
      <c r="K341" s="148">
        <v>0</v>
      </c>
      <c r="L341" s="146">
        <v>0</v>
      </c>
      <c r="M341" s="147">
        <v>0</v>
      </c>
      <c r="N341" s="146">
        <v>0</v>
      </c>
      <c r="O341" s="147">
        <v>0</v>
      </c>
      <c r="P341" s="146">
        <v>0</v>
      </c>
      <c r="Q341" s="128">
        <f t="shared" si="19"/>
        <v>25000</v>
      </c>
      <c r="R341" s="68"/>
    </row>
    <row r="342" spans="1:18" s="1" customFormat="1" ht="14.45" customHeight="1" x14ac:dyDescent="0.25">
      <c r="A342" s="125">
        <v>494</v>
      </c>
      <c r="B342" s="124">
        <v>22</v>
      </c>
      <c r="C342" s="125" t="s">
        <v>213</v>
      </c>
      <c r="D342" s="125" t="str">
        <f t="shared" si="20"/>
        <v>5</v>
      </c>
      <c r="E342" s="125">
        <v>515</v>
      </c>
      <c r="F342" s="141" t="s">
        <v>111</v>
      </c>
      <c r="G342" s="129">
        <v>15000</v>
      </c>
      <c r="H342" s="146">
        <v>0</v>
      </c>
      <c r="I342" s="147">
        <v>0</v>
      </c>
      <c r="J342" s="148">
        <v>0</v>
      </c>
      <c r="K342" s="148">
        <v>0</v>
      </c>
      <c r="L342" s="146">
        <v>0</v>
      </c>
      <c r="M342" s="147">
        <v>0</v>
      </c>
      <c r="N342" s="146">
        <v>0</v>
      </c>
      <c r="O342" s="147">
        <v>0</v>
      </c>
      <c r="P342" s="146">
        <v>0</v>
      </c>
      <c r="Q342" s="128">
        <f t="shared" si="19"/>
        <v>15000</v>
      </c>
      <c r="R342" s="68"/>
    </row>
    <row r="343" spans="1:18" s="1" customFormat="1" ht="14.45" customHeight="1" x14ac:dyDescent="0.25">
      <c r="A343" s="125">
        <v>497</v>
      </c>
      <c r="B343" s="124">
        <v>22</v>
      </c>
      <c r="C343" s="125" t="s">
        <v>213</v>
      </c>
      <c r="D343" s="125" t="str">
        <f t="shared" si="20"/>
        <v>5</v>
      </c>
      <c r="E343" s="125">
        <v>522</v>
      </c>
      <c r="F343" s="141" t="s">
        <v>114</v>
      </c>
      <c r="G343" s="129">
        <v>50000</v>
      </c>
      <c r="H343" s="146">
        <v>0</v>
      </c>
      <c r="I343" s="147">
        <v>0</v>
      </c>
      <c r="J343" s="148">
        <v>0</v>
      </c>
      <c r="K343" s="148">
        <v>0</v>
      </c>
      <c r="L343" s="146">
        <v>0</v>
      </c>
      <c r="M343" s="147">
        <v>0</v>
      </c>
      <c r="N343" s="146">
        <v>0</v>
      </c>
      <c r="O343" s="147">
        <v>0</v>
      </c>
      <c r="P343" s="146">
        <v>0</v>
      </c>
      <c r="Q343" s="128">
        <f t="shared" si="19"/>
        <v>50000</v>
      </c>
      <c r="R343" s="68"/>
    </row>
    <row r="344" spans="1:18" s="1" customFormat="1" ht="14.45" customHeight="1" x14ac:dyDescent="0.25">
      <c r="A344" s="125">
        <v>302</v>
      </c>
      <c r="B344" s="124">
        <v>23</v>
      </c>
      <c r="C344" s="125" t="s">
        <v>507</v>
      </c>
      <c r="D344" s="125">
        <v>1</v>
      </c>
      <c r="E344" s="125">
        <v>113</v>
      </c>
      <c r="F344" s="141" t="s">
        <v>11</v>
      </c>
      <c r="G344" s="129">
        <v>196716.024</v>
      </c>
      <c r="H344" s="146"/>
      <c r="I344" s="147"/>
      <c r="J344" s="148"/>
      <c r="K344" s="148"/>
      <c r="L344" s="146"/>
      <c r="M344" s="147"/>
      <c r="N344" s="146"/>
      <c r="O344" s="147"/>
      <c r="P344" s="146"/>
      <c r="Q344" s="128">
        <f t="shared" si="19"/>
        <v>196716.024</v>
      </c>
      <c r="R344" s="68"/>
    </row>
    <row r="345" spans="1:18" s="1" customFormat="1" ht="14.45" customHeight="1" x14ac:dyDescent="0.25">
      <c r="A345" s="125">
        <v>303</v>
      </c>
      <c r="B345" s="124">
        <v>23</v>
      </c>
      <c r="C345" s="125" t="s">
        <v>507</v>
      </c>
      <c r="D345" s="125">
        <v>1</v>
      </c>
      <c r="E345" s="125">
        <v>122</v>
      </c>
      <c r="F345" s="142" t="s">
        <v>12</v>
      </c>
      <c r="G345" s="129">
        <v>100254.444</v>
      </c>
      <c r="H345" s="146"/>
      <c r="I345" s="147"/>
      <c r="J345" s="148"/>
      <c r="K345" s="148"/>
      <c r="L345" s="146"/>
      <c r="M345" s="147"/>
      <c r="N345" s="146"/>
      <c r="O345" s="147"/>
      <c r="P345" s="146"/>
      <c r="Q345" s="128">
        <f t="shared" si="19"/>
        <v>100254.444</v>
      </c>
      <c r="R345" s="68"/>
    </row>
    <row r="346" spans="1:18" s="1" customFormat="1" ht="14.45" customHeight="1" x14ac:dyDescent="0.25">
      <c r="A346" s="125">
        <v>304</v>
      </c>
      <c r="B346" s="124">
        <v>23</v>
      </c>
      <c r="C346" s="125" t="s">
        <v>507</v>
      </c>
      <c r="D346" s="125">
        <v>1</v>
      </c>
      <c r="E346" s="125">
        <v>132</v>
      </c>
      <c r="F346" s="142" t="s">
        <v>13</v>
      </c>
      <c r="G346" s="129">
        <v>29642.20557195742</v>
      </c>
      <c r="H346" s="146"/>
      <c r="I346" s="147"/>
      <c r="J346" s="148"/>
      <c r="K346" s="148"/>
      <c r="L346" s="146"/>
      <c r="M346" s="147"/>
      <c r="N346" s="146"/>
      <c r="O346" s="147"/>
      <c r="P346" s="146"/>
      <c r="Q346" s="128">
        <f t="shared" si="19"/>
        <v>29642.20557195742</v>
      </c>
      <c r="R346" s="68"/>
    </row>
    <row r="347" spans="1:18" s="1" customFormat="1" ht="14.45" customHeight="1" x14ac:dyDescent="0.25">
      <c r="A347" s="125">
        <v>305</v>
      </c>
      <c r="B347" s="124">
        <v>23</v>
      </c>
      <c r="C347" s="125" t="s">
        <v>507</v>
      </c>
      <c r="D347" s="125">
        <v>1</v>
      </c>
      <c r="E347" s="125">
        <v>132</v>
      </c>
      <c r="F347" s="142" t="s">
        <v>13</v>
      </c>
      <c r="G347" s="129">
        <v>15106.867138338934</v>
      </c>
      <c r="H347" s="146"/>
      <c r="I347" s="147"/>
      <c r="J347" s="148"/>
      <c r="K347" s="148"/>
      <c r="L347" s="146"/>
      <c r="M347" s="147"/>
      <c r="N347" s="146"/>
      <c r="O347" s="147"/>
      <c r="P347" s="146"/>
      <c r="Q347" s="128">
        <f t="shared" si="19"/>
        <v>15106.867138338934</v>
      </c>
      <c r="R347" s="68"/>
    </row>
    <row r="348" spans="1:18" s="1" customFormat="1" ht="14.45" customHeight="1" x14ac:dyDescent="0.25">
      <c r="A348" s="125">
        <v>306</v>
      </c>
      <c r="B348" s="124">
        <v>23</v>
      </c>
      <c r="C348" s="125" t="s">
        <v>507</v>
      </c>
      <c r="D348" s="125" t="str">
        <f t="shared" ref="D348:D354" si="21">MID(E348,1,1)</f>
        <v>2</v>
      </c>
      <c r="E348" s="125">
        <v>211</v>
      </c>
      <c r="F348" s="141" t="s">
        <v>19</v>
      </c>
      <c r="G348" s="129">
        <v>6000</v>
      </c>
      <c r="H348" s="146"/>
      <c r="I348" s="147"/>
      <c r="J348" s="148"/>
      <c r="K348" s="148"/>
      <c r="L348" s="146"/>
      <c r="M348" s="147"/>
      <c r="N348" s="146"/>
      <c r="O348" s="147"/>
      <c r="P348" s="146"/>
      <c r="Q348" s="128">
        <f t="shared" si="19"/>
        <v>6000</v>
      </c>
      <c r="R348" s="68"/>
    </row>
    <row r="349" spans="1:18" s="1" customFormat="1" ht="14.45" customHeight="1" x14ac:dyDescent="0.25">
      <c r="A349" s="125">
        <v>307</v>
      </c>
      <c r="B349" s="124">
        <v>23</v>
      </c>
      <c r="C349" s="125" t="s">
        <v>507</v>
      </c>
      <c r="D349" s="125" t="str">
        <f t="shared" si="21"/>
        <v>2</v>
      </c>
      <c r="E349" s="125">
        <v>212</v>
      </c>
      <c r="F349" s="141" t="s">
        <v>20</v>
      </c>
      <c r="G349" s="129">
        <v>500</v>
      </c>
      <c r="H349" s="146"/>
      <c r="I349" s="147"/>
      <c r="J349" s="148"/>
      <c r="K349" s="148"/>
      <c r="L349" s="146"/>
      <c r="M349" s="147"/>
      <c r="N349" s="146"/>
      <c r="O349" s="147"/>
      <c r="P349" s="146"/>
      <c r="Q349" s="128">
        <f t="shared" si="19"/>
        <v>500</v>
      </c>
      <c r="R349" s="68"/>
    </row>
    <row r="350" spans="1:18" s="1" customFormat="1" ht="14.45" customHeight="1" x14ac:dyDescent="0.25">
      <c r="A350" s="125">
        <v>308</v>
      </c>
      <c r="B350" s="124">
        <v>23</v>
      </c>
      <c r="C350" s="125" t="s">
        <v>507</v>
      </c>
      <c r="D350" s="125" t="str">
        <f t="shared" si="21"/>
        <v>2</v>
      </c>
      <c r="E350" s="125">
        <v>214</v>
      </c>
      <c r="F350" s="141" t="s">
        <v>22</v>
      </c>
      <c r="G350" s="129">
        <v>1500</v>
      </c>
      <c r="H350" s="146"/>
      <c r="I350" s="147"/>
      <c r="J350" s="148"/>
      <c r="K350" s="148"/>
      <c r="L350" s="146"/>
      <c r="M350" s="147"/>
      <c r="N350" s="146"/>
      <c r="O350" s="147"/>
      <c r="P350" s="146"/>
      <c r="Q350" s="128">
        <f t="shared" si="19"/>
        <v>1500</v>
      </c>
      <c r="R350" s="68"/>
    </row>
    <row r="351" spans="1:18" s="1" customFormat="1" ht="14.45" customHeight="1" x14ac:dyDescent="0.25">
      <c r="A351" s="125">
        <v>309</v>
      </c>
      <c r="B351" s="124">
        <v>23</v>
      </c>
      <c r="C351" s="125" t="s">
        <v>507</v>
      </c>
      <c r="D351" s="125" t="str">
        <f t="shared" si="21"/>
        <v>2</v>
      </c>
      <c r="E351" s="125">
        <v>261</v>
      </c>
      <c r="F351" s="141" t="s">
        <v>43</v>
      </c>
      <c r="G351" s="129">
        <v>18000</v>
      </c>
      <c r="H351" s="146"/>
      <c r="I351" s="147"/>
      <c r="J351" s="148"/>
      <c r="K351" s="148"/>
      <c r="L351" s="146"/>
      <c r="M351" s="147"/>
      <c r="N351" s="146"/>
      <c r="O351" s="147"/>
      <c r="P351" s="146"/>
      <c r="Q351" s="128">
        <f t="shared" si="19"/>
        <v>18000</v>
      </c>
      <c r="R351" s="68"/>
    </row>
    <row r="352" spans="1:18" s="1" customFormat="1" ht="14.45" customHeight="1" x14ac:dyDescent="0.25">
      <c r="A352" s="125">
        <v>310</v>
      </c>
      <c r="B352" s="124">
        <v>23</v>
      </c>
      <c r="C352" s="125" t="s">
        <v>507</v>
      </c>
      <c r="D352" s="125" t="str">
        <f t="shared" si="21"/>
        <v>3</v>
      </c>
      <c r="E352" s="125">
        <v>315</v>
      </c>
      <c r="F352" s="141" t="s">
        <v>59</v>
      </c>
      <c r="G352" s="129">
        <v>4000</v>
      </c>
      <c r="H352" s="146"/>
      <c r="I352" s="147"/>
      <c r="J352" s="148"/>
      <c r="K352" s="148"/>
      <c r="L352" s="146"/>
      <c r="M352" s="147"/>
      <c r="N352" s="146"/>
      <c r="O352" s="147"/>
      <c r="P352" s="146"/>
      <c r="Q352" s="128">
        <f t="shared" si="19"/>
        <v>4000</v>
      </c>
      <c r="R352" s="68"/>
    </row>
    <row r="353" spans="1:18" s="1" customFormat="1" ht="14.45" customHeight="1" x14ac:dyDescent="0.25">
      <c r="A353" s="125">
        <v>311</v>
      </c>
      <c r="B353" s="124">
        <v>23</v>
      </c>
      <c r="C353" s="125" t="s">
        <v>507</v>
      </c>
      <c r="D353" s="125" t="str">
        <f t="shared" si="21"/>
        <v>3</v>
      </c>
      <c r="E353" s="125">
        <v>375</v>
      </c>
      <c r="F353" s="141" t="s">
        <v>93</v>
      </c>
      <c r="G353" s="129">
        <v>21600</v>
      </c>
      <c r="H353" s="146"/>
      <c r="I353" s="147"/>
      <c r="J353" s="148"/>
      <c r="K353" s="148"/>
      <c r="L353" s="146"/>
      <c r="M353" s="147"/>
      <c r="N353" s="146"/>
      <c r="O353" s="147"/>
      <c r="P353" s="146"/>
      <c r="Q353" s="128">
        <f t="shared" si="19"/>
        <v>21600</v>
      </c>
      <c r="R353" s="68"/>
    </row>
    <row r="354" spans="1:18" s="1" customFormat="1" ht="14.45" customHeight="1" x14ac:dyDescent="0.25">
      <c r="A354" s="125">
        <v>312</v>
      </c>
      <c r="B354" s="124">
        <v>23</v>
      </c>
      <c r="C354" s="125" t="s">
        <v>507</v>
      </c>
      <c r="D354" s="125" t="str">
        <f t="shared" si="21"/>
        <v>5</v>
      </c>
      <c r="E354" s="125">
        <v>515</v>
      </c>
      <c r="F354" s="141" t="s">
        <v>111</v>
      </c>
      <c r="G354" s="129">
        <v>18000</v>
      </c>
      <c r="H354" s="146"/>
      <c r="I354" s="147"/>
      <c r="J354" s="148"/>
      <c r="K354" s="148"/>
      <c r="L354" s="146"/>
      <c r="M354" s="147"/>
      <c r="N354" s="146"/>
      <c r="O354" s="147"/>
      <c r="P354" s="146"/>
      <c r="Q354" s="128">
        <f t="shared" si="19"/>
        <v>18000</v>
      </c>
      <c r="R354" s="68"/>
    </row>
    <row r="355" spans="1:18" s="1" customFormat="1" ht="14.45" customHeight="1" x14ac:dyDescent="0.25">
      <c r="A355" s="125">
        <v>313</v>
      </c>
      <c r="B355" s="124">
        <v>24</v>
      </c>
      <c r="C355" s="125" t="s">
        <v>143</v>
      </c>
      <c r="D355" s="125">
        <v>1</v>
      </c>
      <c r="E355" s="125">
        <v>113</v>
      </c>
      <c r="F355" s="141" t="s">
        <v>11</v>
      </c>
      <c r="G355" s="129">
        <v>246537.65999999997</v>
      </c>
      <c r="H355" s="146"/>
      <c r="I355" s="147"/>
      <c r="J355" s="148"/>
      <c r="K355" s="148"/>
      <c r="L355" s="146"/>
      <c r="M355" s="147"/>
      <c r="N355" s="146"/>
      <c r="O355" s="147"/>
      <c r="P355" s="146"/>
      <c r="Q355" s="128">
        <f t="shared" si="19"/>
        <v>246537.65999999997</v>
      </c>
      <c r="R355" s="68"/>
    </row>
    <row r="356" spans="1:18" s="1" customFormat="1" ht="14.45" customHeight="1" x14ac:dyDescent="0.25">
      <c r="A356" s="125">
        <v>314</v>
      </c>
      <c r="B356" s="124">
        <v>24</v>
      </c>
      <c r="C356" s="125" t="s">
        <v>143</v>
      </c>
      <c r="D356" s="125">
        <v>1</v>
      </c>
      <c r="E356" s="125">
        <v>132</v>
      </c>
      <c r="F356" s="142" t="s">
        <v>13</v>
      </c>
      <c r="G356" s="129">
        <v>37149.591834721832</v>
      </c>
      <c r="H356" s="146"/>
      <c r="I356" s="147"/>
      <c r="J356" s="148"/>
      <c r="K356" s="148"/>
      <c r="L356" s="146"/>
      <c r="M356" s="147"/>
      <c r="N356" s="146"/>
      <c r="O356" s="147"/>
      <c r="P356" s="146"/>
      <c r="Q356" s="128">
        <f t="shared" si="19"/>
        <v>37149.591834721832</v>
      </c>
      <c r="R356" s="68"/>
    </row>
    <row r="357" spans="1:18" s="1" customFormat="1" ht="14.45" customHeight="1" x14ac:dyDescent="0.25">
      <c r="A357" s="125">
        <v>315</v>
      </c>
      <c r="B357" s="124">
        <v>24</v>
      </c>
      <c r="C357" s="125" t="s">
        <v>142</v>
      </c>
      <c r="D357" s="125" t="str">
        <f t="shared" ref="D357:D376" si="22">MID(E357,1,1)</f>
        <v>2</v>
      </c>
      <c r="E357" s="125">
        <v>211</v>
      </c>
      <c r="F357" s="141" t="s">
        <v>19</v>
      </c>
      <c r="G357" s="129">
        <v>12000</v>
      </c>
      <c r="H357" s="146">
        <v>0</v>
      </c>
      <c r="I357" s="147">
        <v>0</v>
      </c>
      <c r="J357" s="148">
        <v>0</v>
      </c>
      <c r="K357" s="148">
        <v>0</v>
      </c>
      <c r="L357" s="146">
        <v>0</v>
      </c>
      <c r="M357" s="147">
        <v>0</v>
      </c>
      <c r="N357" s="146">
        <v>0</v>
      </c>
      <c r="O357" s="147">
        <v>0</v>
      </c>
      <c r="P357" s="146">
        <v>0</v>
      </c>
      <c r="Q357" s="128">
        <f t="shared" si="19"/>
        <v>12000</v>
      </c>
      <c r="R357" s="68"/>
    </row>
    <row r="358" spans="1:18" s="1" customFormat="1" ht="14.45" customHeight="1" x14ac:dyDescent="0.25">
      <c r="A358" s="125">
        <v>316</v>
      </c>
      <c r="B358" s="124">
        <v>24</v>
      </c>
      <c r="C358" s="125" t="s">
        <v>142</v>
      </c>
      <c r="D358" s="125" t="str">
        <f t="shared" si="22"/>
        <v>2</v>
      </c>
      <c r="E358" s="125">
        <v>212</v>
      </c>
      <c r="F358" s="143" t="s">
        <v>20</v>
      </c>
      <c r="G358" s="129">
        <v>17000</v>
      </c>
      <c r="H358" s="146">
        <v>0</v>
      </c>
      <c r="I358" s="147">
        <v>0</v>
      </c>
      <c r="J358" s="148">
        <v>0</v>
      </c>
      <c r="K358" s="148">
        <v>0</v>
      </c>
      <c r="L358" s="146">
        <v>0</v>
      </c>
      <c r="M358" s="147">
        <v>0</v>
      </c>
      <c r="N358" s="146">
        <v>0</v>
      </c>
      <c r="O358" s="147">
        <v>0</v>
      </c>
      <c r="P358" s="146">
        <v>0</v>
      </c>
      <c r="Q358" s="128">
        <f t="shared" si="19"/>
        <v>17000</v>
      </c>
      <c r="R358" s="68"/>
    </row>
    <row r="359" spans="1:18" s="1" customFormat="1" ht="14.45" customHeight="1" x14ac:dyDescent="0.25">
      <c r="A359" s="125">
        <v>317</v>
      </c>
      <c r="B359" s="124">
        <v>24</v>
      </c>
      <c r="C359" s="125" t="s">
        <v>142</v>
      </c>
      <c r="D359" s="125" t="str">
        <f t="shared" si="22"/>
        <v>2</v>
      </c>
      <c r="E359" s="125">
        <v>214</v>
      </c>
      <c r="F359" s="143" t="s">
        <v>22</v>
      </c>
      <c r="G359" s="129">
        <v>2000</v>
      </c>
      <c r="H359" s="146"/>
      <c r="I359" s="147">
        <v>0</v>
      </c>
      <c r="J359" s="148">
        <v>0</v>
      </c>
      <c r="K359" s="148">
        <v>0</v>
      </c>
      <c r="L359" s="146">
        <v>0</v>
      </c>
      <c r="M359" s="147">
        <v>0</v>
      </c>
      <c r="N359" s="146">
        <v>0</v>
      </c>
      <c r="O359" s="147">
        <v>0</v>
      </c>
      <c r="P359" s="146">
        <v>0</v>
      </c>
      <c r="Q359" s="128">
        <f t="shared" si="19"/>
        <v>2000</v>
      </c>
      <c r="R359" s="68" t="s">
        <v>313</v>
      </c>
    </row>
    <row r="360" spans="1:18" s="1" customFormat="1" ht="14.45" customHeight="1" x14ac:dyDescent="0.25">
      <c r="A360" s="125">
        <v>318</v>
      </c>
      <c r="B360" s="124">
        <v>24</v>
      </c>
      <c r="C360" s="125" t="s">
        <v>142</v>
      </c>
      <c r="D360" s="125" t="str">
        <f t="shared" si="22"/>
        <v>2</v>
      </c>
      <c r="E360" s="125">
        <v>215</v>
      </c>
      <c r="F360" s="143" t="s">
        <v>23</v>
      </c>
      <c r="G360" s="129">
        <v>80000</v>
      </c>
      <c r="H360" s="146">
        <v>0</v>
      </c>
      <c r="I360" s="147">
        <v>0</v>
      </c>
      <c r="J360" s="148">
        <v>0</v>
      </c>
      <c r="K360" s="148">
        <v>0</v>
      </c>
      <c r="L360" s="146">
        <v>0</v>
      </c>
      <c r="M360" s="147">
        <v>0</v>
      </c>
      <c r="N360" s="146">
        <v>0</v>
      </c>
      <c r="O360" s="147">
        <v>0</v>
      </c>
      <c r="P360" s="146">
        <v>0</v>
      </c>
      <c r="Q360" s="128">
        <f t="shared" si="19"/>
        <v>80000</v>
      </c>
      <c r="R360" s="68" t="s">
        <v>313</v>
      </c>
    </row>
    <row r="361" spans="1:18" s="1" customFormat="1" ht="14.45" customHeight="1" x14ac:dyDescent="0.25">
      <c r="A361" s="125">
        <v>319</v>
      </c>
      <c r="B361" s="124">
        <v>24</v>
      </c>
      <c r="C361" s="125" t="s">
        <v>142</v>
      </c>
      <c r="D361" s="125" t="str">
        <f t="shared" si="22"/>
        <v>2</v>
      </c>
      <c r="E361" s="125">
        <v>221</v>
      </c>
      <c r="F361" s="141" t="s">
        <v>27</v>
      </c>
      <c r="G361" s="129">
        <v>35000</v>
      </c>
      <c r="H361" s="146">
        <v>0</v>
      </c>
      <c r="I361" s="147">
        <v>0</v>
      </c>
      <c r="J361" s="148">
        <v>0</v>
      </c>
      <c r="K361" s="148">
        <v>0</v>
      </c>
      <c r="L361" s="146">
        <v>0</v>
      </c>
      <c r="M361" s="147">
        <v>0</v>
      </c>
      <c r="N361" s="146">
        <v>0</v>
      </c>
      <c r="O361" s="147">
        <v>0</v>
      </c>
      <c r="P361" s="146">
        <v>0</v>
      </c>
      <c r="Q361" s="128">
        <f t="shared" si="19"/>
        <v>35000</v>
      </c>
      <c r="R361" s="68" t="s">
        <v>313</v>
      </c>
    </row>
    <row r="362" spans="1:18" s="1" customFormat="1" ht="14.45" customHeight="1" x14ac:dyDescent="0.25">
      <c r="A362" s="125">
        <v>320</v>
      </c>
      <c r="B362" s="124">
        <v>24</v>
      </c>
      <c r="C362" s="125" t="s">
        <v>142</v>
      </c>
      <c r="D362" s="125" t="str">
        <f t="shared" si="22"/>
        <v>2</v>
      </c>
      <c r="E362" s="125">
        <v>261</v>
      </c>
      <c r="F362" s="141" t="s">
        <v>43</v>
      </c>
      <c r="G362" s="129">
        <v>12000</v>
      </c>
      <c r="H362" s="146">
        <v>0</v>
      </c>
      <c r="I362" s="147">
        <v>0</v>
      </c>
      <c r="J362" s="148">
        <v>0</v>
      </c>
      <c r="K362" s="148">
        <v>0</v>
      </c>
      <c r="L362" s="146">
        <v>0</v>
      </c>
      <c r="M362" s="147">
        <v>0</v>
      </c>
      <c r="N362" s="146">
        <v>0</v>
      </c>
      <c r="O362" s="147">
        <v>0</v>
      </c>
      <c r="P362" s="146">
        <v>0</v>
      </c>
      <c r="Q362" s="128">
        <f t="shared" si="19"/>
        <v>12000</v>
      </c>
      <c r="R362" s="68" t="s">
        <v>313</v>
      </c>
    </row>
    <row r="363" spans="1:18" s="1" customFormat="1" ht="14.45" customHeight="1" x14ac:dyDescent="0.25">
      <c r="A363" s="125">
        <v>321</v>
      </c>
      <c r="B363" s="124">
        <v>24</v>
      </c>
      <c r="C363" s="125" t="s">
        <v>142</v>
      </c>
      <c r="D363" s="125" t="str">
        <f t="shared" si="22"/>
        <v>3</v>
      </c>
      <c r="E363" s="125">
        <v>317</v>
      </c>
      <c r="F363" s="141" t="s">
        <v>61</v>
      </c>
      <c r="G363" s="129">
        <v>2400</v>
      </c>
      <c r="H363" s="146">
        <v>0</v>
      </c>
      <c r="I363" s="147">
        <v>0</v>
      </c>
      <c r="J363" s="148">
        <v>0</v>
      </c>
      <c r="K363" s="148">
        <v>0</v>
      </c>
      <c r="L363" s="146">
        <v>0</v>
      </c>
      <c r="M363" s="147">
        <v>0</v>
      </c>
      <c r="N363" s="146">
        <v>0</v>
      </c>
      <c r="O363" s="147">
        <v>0</v>
      </c>
      <c r="P363" s="146">
        <v>0</v>
      </c>
      <c r="Q363" s="128">
        <f t="shared" si="19"/>
        <v>2400</v>
      </c>
      <c r="R363" s="68" t="s">
        <v>313</v>
      </c>
    </row>
    <row r="364" spans="1:18" s="1" customFormat="1" ht="14.45" customHeight="1" x14ac:dyDescent="0.25">
      <c r="A364" s="125">
        <v>322</v>
      </c>
      <c r="B364" s="124">
        <v>24</v>
      </c>
      <c r="C364" s="125" t="s">
        <v>142</v>
      </c>
      <c r="D364" s="125" t="str">
        <f t="shared" si="22"/>
        <v>3</v>
      </c>
      <c r="E364" s="125">
        <v>334</v>
      </c>
      <c r="F364" s="141" t="s">
        <v>69</v>
      </c>
      <c r="G364" s="129">
        <v>8000</v>
      </c>
      <c r="H364" s="146">
        <v>0</v>
      </c>
      <c r="I364" s="147">
        <v>0</v>
      </c>
      <c r="J364" s="148">
        <v>0</v>
      </c>
      <c r="K364" s="148">
        <v>0</v>
      </c>
      <c r="L364" s="146">
        <v>0</v>
      </c>
      <c r="M364" s="147">
        <v>0</v>
      </c>
      <c r="N364" s="146">
        <v>0</v>
      </c>
      <c r="O364" s="147">
        <v>0</v>
      </c>
      <c r="P364" s="146">
        <v>0</v>
      </c>
      <c r="Q364" s="128">
        <f t="shared" si="19"/>
        <v>8000</v>
      </c>
      <c r="R364" s="68" t="s">
        <v>313</v>
      </c>
    </row>
    <row r="365" spans="1:18" s="1" customFormat="1" ht="14.45" customHeight="1" x14ac:dyDescent="0.25">
      <c r="A365" s="125">
        <v>323</v>
      </c>
      <c r="B365" s="124">
        <v>24</v>
      </c>
      <c r="C365" s="125" t="s">
        <v>142</v>
      </c>
      <c r="D365" s="125" t="str">
        <f t="shared" si="22"/>
        <v>3</v>
      </c>
      <c r="E365" s="125">
        <v>351</v>
      </c>
      <c r="F365" s="141" t="s">
        <v>76</v>
      </c>
      <c r="G365" s="129">
        <v>6000</v>
      </c>
      <c r="H365" s="146">
        <v>0</v>
      </c>
      <c r="I365" s="147">
        <v>0</v>
      </c>
      <c r="J365" s="148">
        <v>0</v>
      </c>
      <c r="K365" s="148">
        <v>0</v>
      </c>
      <c r="L365" s="146">
        <v>0</v>
      </c>
      <c r="M365" s="147">
        <v>0</v>
      </c>
      <c r="N365" s="146">
        <v>0</v>
      </c>
      <c r="O365" s="147">
        <v>0</v>
      </c>
      <c r="P365" s="146">
        <v>0</v>
      </c>
      <c r="Q365" s="128">
        <f t="shared" si="19"/>
        <v>6000</v>
      </c>
      <c r="R365" s="68" t="s">
        <v>313</v>
      </c>
    </row>
    <row r="366" spans="1:18" s="1" customFormat="1" ht="14.45" customHeight="1" x14ac:dyDescent="0.25">
      <c r="A366" s="125">
        <v>324</v>
      </c>
      <c r="B366" s="124">
        <v>24</v>
      </c>
      <c r="C366" s="125" t="s">
        <v>142</v>
      </c>
      <c r="D366" s="125" t="str">
        <f t="shared" si="22"/>
        <v>3</v>
      </c>
      <c r="E366" s="125">
        <v>352</v>
      </c>
      <c r="F366" s="141" t="s">
        <v>77</v>
      </c>
      <c r="G366" s="129">
        <v>5000</v>
      </c>
      <c r="H366" s="146">
        <v>0</v>
      </c>
      <c r="I366" s="147">
        <v>0</v>
      </c>
      <c r="J366" s="148">
        <v>0</v>
      </c>
      <c r="K366" s="148">
        <v>0</v>
      </c>
      <c r="L366" s="146">
        <v>0</v>
      </c>
      <c r="M366" s="147">
        <v>0</v>
      </c>
      <c r="N366" s="146">
        <v>0</v>
      </c>
      <c r="O366" s="147">
        <v>0</v>
      </c>
      <c r="P366" s="146">
        <v>0</v>
      </c>
      <c r="Q366" s="128">
        <f t="shared" si="19"/>
        <v>5000</v>
      </c>
      <c r="R366" s="68" t="s">
        <v>313</v>
      </c>
    </row>
    <row r="367" spans="1:18" s="1" customFormat="1" ht="14.45" customHeight="1" x14ac:dyDescent="0.25">
      <c r="A367" s="125">
        <v>325</v>
      </c>
      <c r="B367" s="124">
        <v>24</v>
      </c>
      <c r="C367" s="125" t="s">
        <v>142</v>
      </c>
      <c r="D367" s="125" t="str">
        <f t="shared" si="22"/>
        <v>3</v>
      </c>
      <c r="E367" s="125">
        <v>353</v>
      </c>
      <c r="F367" s="141" t="s">
        <v>78</v>
      </c>
      <c r="G367" s="129">
        <v>6000</v>
      </c>
      <c r="H367" s="146">
        <v>0</v>
      </c>
      <c r="I367" s="147">
        <v>0</v>
      </c>
      <c r="J367" s="148">
        <v>0</v>
      </c>
      <c r="K367" s="148">
        <v>0</v>
      </c>
      <c r="L367" s="146">
        <v>0</v>
      </c>
      <c r="M367" s="147">
        <v>0</v>
      </c>
      <c r="N367" s="146">
        <v>0</v>
      </c>
      <c r="O367" s="147">
        <v>0</v>
      </c>
      <c r="P367" s="146">
        <v>0</v>
      </c>
      <c r="Q367" s="128">
        <f t="shared" si="19"/>
        <v>6000</v>
      </c>
      <c r="R367" s="68" t="s">
        <v>317</v>
      </c>
    </row>
    <row r="368" spans="1:18" s="1" customFormat="1" ht="14.45" customHeight="1" x14ac:dyDescent="0.25">
      <c r="A368" s="125">
        <v>326</v>
      </c>
      <c r="B368" s="124">
        <v>24</v>
      </c>
      <c r="C368" s="125" t="s">
        <v>142</v>
      </c>
      <c r="D368" s="125" t="str">
        <f t="shared" si="22"/>
        <v>3</v>
      </c>
      <c r="E368" s="125">
        <v>361</v>
      </c>
      <c r="F368" s="141" t="s">
        <v>83</v>
      </c>
      <c r="G368" s="129">
        <v>48000</v>
      </c>
      <c r="H368" s="146">
        <v>0</v>
      </c>
      <c r="I368" s="147">
        <v>0</v>
      </c>
      <c r="J368" s="148">
        <v>0</v>
      </c>
      <c r="K368" s="148">
        <v>0</v>
      </c>
      <c r="L368" s="146">
        <v>0</v>
      </c>
      <c r="M368" s="147">
        <v>0</v>
      </c>
      <c r="N368" s="146">
        <v>0</v>
      </c>
      <c r="O368" s="147">
        <v>0</v>
      </c>
      <c r="P368" s="146">
        <v>0</v>
      </c>
      <c r="Q368" s="128">
        <f t="shared" si="19"/>
        <v>48000</v>
      </c>
      <c r="R368" s="68" t="s">
        <v>317</v>
      </c>
    </row>
    <row r="369" spans="1:18" s="1" customFormat="1" ht="14.45" customHeight="1" x14ac:dyDescent="0.25">
      <c r="A369" s="125">
        <v>327</v>
      </c>
      <c r="B369" s="124">
        <v>24</v>
      </c>
      <c r="C369" s="125" t="s">
        <v>142</v>
      </c>
      <c r="D369" s="125" t="str">
        <f t="shared" si="22"/>
        <v>3</v>
      </c>
      <c r="E369" s="125">
        <v>371</v>
      </c>
      <c r="F369" s="141" t="s">
        <v>90</v>
      </c>
      <c r="G369" s="129">
        <v>21000</v>
      </c>
      <c r="H369" s="146">
        <v>0</v>
      </c>
      <c r="I369" s="147">
        <v>0</v>
      </c>
      <c r="J369" s="148">
        <v>0</v>
      </c>
      <c r="K369" s="148">
        <v>0</v>
      </c>
      <c r="L369" s="146">
        <v>0</v>
      </c>
      <c r="M369" s="147">
        <v>0</v>
      </c>
      <c r="N369" s="146">
        <v>0</v>
      </c>
      <c r="O369" s="147">
        <v>0</v>
      </c>
      <c r="P369" s="146">
        <v>0</v>
      </c>
      <c r="Q369" s="128">
        <f t="shared" si="19"/>
        <v>21000</v>
      </c>
      <c r="R369" s="68" t="s">
        <v>317</v>
      </c>
    </row>
    <row r="370" spans="1:18" s="1" customFormat="1" ht="14.45" customHeight="1" x14ac:dyDescent="0.25">
      <c r="A370" s="125">
        <v>328</v>
      </c>
      <c r="B370" s="124">
        <v>24</v>
      </c>
      <c r="C370" s="125" t="s">
        <v>142</v>
      </c>
      <c r="D370" s="125" t="str">
        <f t="shared" si="22"/>
        <v>3</v>
      </c>
      <c r="E370" s="125">
        <v>372</v>
      </c>
      <c r="F370" s="141" t="s">
        <v>91</v>
      </c>
      <c r="G370" s="129">
        <v>30000</v>
      </c>
      <c r="H370" s="146">
        <v>0</v>
      </c>
      <c r="I370" s="147">
        <v>0</v>
      </c>
      <c r="J370" s="148">
        <v>0</v>
      </c>
      <c r="K370" s="148">
        <v>0</v>
      </c>
      <c r="L370" s="146">
        <v>0</v>
      </c>
      <c r="M370" s="147">
        <v>0</v>
      </c>
      <c r="N370" s="146">
        <v>0</v>
      </c>
      <c r="O370" s="147">
        <v>0</v>
      </c>
      <c r="P370" s="146">
        <v>0</v>
      </c>
      <c r="Q370" s="128">
        <f t="shared" si="19"/>
        <v>30000</v>
      </c>
      <c r="R370" s="68" t="s">
        <v>317</v>
      </c>
    </row>
    <row r="371" spans="1:18" s="1" customFormat="1" ht="14.45" customHeight="1" x14ac:dyDescent="0.25">
      <c r="A371" s="125">
        <v>329</v>
      </c>
      <c r="B371" s="124">
        <v>24</v>
      </c>
      <c r="C371" s="125" t="s">
        <v>142</v>
      </c>
      <c r="D371" s="125" t="str">
        <f t="shared" si="22"/>
        <v>3</v>
      </c>
      <c r="E371" s="125">
        <v>375</v>
      </c>
      <c r="F371" s="141" t="s">
        <v>93</v>
      </c>
      <c r="G371" s="129">
        <v>65000</v>
      </c>
      <c r="H371" s="146">
        <v>0</v>
      </c>
      <c r="I371" s="147">
        <v>0</v>
      </c>
      <c r="J371" s="148">
        <v>0</v>
      </c>
      <c r="K371" s="148">
        <v>0</v>
      </c>
      <c r="L371" s="146">
        <v>0</v>
      </c>
      <c r="M371" s="147">
        <v>0</v>
      </c>
      <c r="N371" s="146">
        <v>0</v>
      </c>
      <c r="O371" s="147">
        <v>0</v>
      </c>
      <c r="P371" s="146">
        <v>0</v>
      </c>
      <c r="Q371" s="128">
        <f t="shared" si="19"/>
        <v>65000</v>
      </c>
      <c r="R371" s="68" t="s">
        <v>317</v>
      </c>
    </row>
    <row r="372" spans="1:18" s="1" customFormat="1" ht="14.45" customHeight="1" x14ac:dyDescent="0.25">
      <c r="A372" s="125">
        <v>330</v>
      </c>
      <c r="B372" s="124">
        <v>24</v>
      </c>
      <c r="C372" s="125" t="s">
        <v>142</v>
      </c>
      <c r="D372" s="125" t="str">
        <f t="shared" si="22"/>
        <v>3</v>
      </c>
      <c r="E372" s="125">
        <v>379</v>
      </c>
      <c r="F372" s="141" t="s">
        <v>96</v>
      </c>
      <c r="G372" s="129">
        <v>48000</v>
      </c>
      <c r="H372" s="146">
        <v>0</v>
      </c>
      <c r="I372" s="147">
        <v>0</v>
      </c>
      <c r="J372" s="148">
        <v>0</v>
      </c>
      <c r="K372" s="148">
        <v>0</v>
      </c>
      <c r="L372" s="146">
        <v>0</v>
      </c>
      <c r="M372" s="147">
        <v>0</v>
      </c>
      <c r="N372" s="146">
        <v>0</v>
      </c>
      <c r="O372" s="147">
        <v>0</v>
      </c>
      <c r="P372" s="146">
        <v>0</v>
      </c>
      <c r="Q372" s="128">
        <f t="shared" si="19"/>
        <v>48000</v>
      </c>
      <c r="R372" s="68" t="s">
        <v>317</v>
      </c>
    </row>
    <row r="373" spans="1:18" s="1" customFormat="1" ht="14.45" customHeight="1" x14ac:dyDescent="0.25">
      <c r="A373" s="125">
        <v>331</v>
      </c>
      <c r="B373" s="124">
        <v>24</v>
      </c>
      <c r="C373" s="125" t="s">
        <v>142</v>
      </c>
      <c r="D373" s="125" t="str">
        <f t="shared" si="22"/>
        <v>3</v>
      </c>
      <c r="E373" s="125">
        <v>383</v>
      </c>
      <c r="F373" s="141" t="s">
        <v>99</v>
      </c>
      <c r="G373" s="129">
        <v>10800</v>
      </c>
      <c r="H373" s="146">
        <v>0</v>
      </c>
      <c r="I373" s="147">
        <v>0</v>
      </c>
      <c r="J373" s="148">
        <v>0</v>
      </c>
      <c r="K373" s="148">
        <v>0</v>
      </c>
      <c r="L373" s="146">
        <v>0</v>
      </c>
      <c r="M373" s="147">
        <v>0</v>
      </c>
      <c r="N373" s="146">
        <v>0</v>
      </c>
      <c r="O373" s="147">
        <v>0</v>
      </c>
      <c r="P373" s="146">
        <v>0</v>
      </c>
      <c r="Q373" s="128">
        <f t="shared" si="19"/>
        <v>10800</v>
      </c>
      <c r="R373" s="68" t="s">
        <v>317</v>
      </c>
    </row>
    <row r="374" spans="1:18" s="1" customFormat="1" ht="14.45" customHeight="1" x14ac:dyDescent="0.25">
      <c r="A374" s="125">
        <v>332</v>
      </c>
      <c r="B374" s="124">
        <v>24</v>
      </c>
      <c r="C374" s="125" t="s">
        <v>142</v>
      </c>
      <c r="D374" s="125" t="str">
        <f t="shared" si="22"/>
        <v>5</v>
      </c>
      <c r="E374" s="125">
        <v>511</v>
      </c>
      <c r="F374" s="141" t="s">
        <v>109</v>
      </c>
      <c r="G374" s="129">
        <v>6000</v>
      </c>
      <c r="H374" s="146">
        <v>0</v>
      </c>
      <c r="I374" s="147">
        <v>0</v>
      </c>
      <c r="J374" s="148">
        <v>0</v>
      </c>
      <c r="K374" s="148">
        <v>0</v>
      </c>
      <c r="L374" s="146">
        <v>0</v>
      </c>
      <c r="M374" s="147">
        <v>0</v>
      </c>
      <c r="N374" s="146">
        <v>0</v>
      </c>
      <c r="O374" s="147">
        <v>0</v>
      </c>
      <c r="P374" s="146">
        <v>0</v>
      </c>
      <c r="Q374" s="128">
        <f t="shared" si="19"/>
        <v>6000</v>
      </c>
      <c r="R374" s="68" t="s">
        <v>317</v>
      </c>
    </row>
    <row r="375" spans="1:18" s="1" customFormat="1" ht="14.45" customHeight="1" x14ac:dyDescent="0.25">
      <c r="A375" s="125">
        <v>333</v>
      </c>
      <c r="B375" s="124">
        <v>24</v>
      </c>
      <c r="C375" s="125" t="s">
        <v>142</v>
      </c>
      <c r="D375" s="125" t="str">
        <f t="shared" si="22"/>
        <v>5</v>
      </c>
      <c r="E375" s="125">
        <v>515</v>
      </c>
      <c r="F375" s="143" t="s">
        <v>111</v>
      </c>
      <c r="G375" s="129">
        <v>7000</v>
      </c>
      <c r="H375" s="146">
        <v>0</v>
      </c>
      <c r="I375" s="147">
        <v>0</v>
      </c>
      <c r="J375" s="148">
        <v>0</v>
      </c>
      <c r="K375" s="148">
        <v>0</v>
      </c>
      <c r="L375" s="146">
        <v>0</v>
      </c>
      <c r="M375" s="147">
        <v>0</v>
      </c>
      <c r="N375" s="146">
        <v>0</v>
      </c>
      <c r="O375" s="147">
        <v>0</v>
      </c>
      <c r="P375" s="146">
        <v>0</v>
      </c>
      <c r="Q375" s="128">
        <f t="shared" si="19"/>
        <v>7000</v>
      </c>
      <c r="R375" s="68" t="s">
        <v>317</v>
      </c>
    </row>
    <row r="376" spans="1:18" s="1" customFormat="1" ht="14.45" customHeight="1" x14ac:dyDescent="0.25">
      <c r="A376" s="125">
        <v>334</v>
      </c>
      <c r="B376" s="124">
        <v>24</v>
      </c>
      <c r="C376" s="125" t="s">
        <v>142</v>
      </c>
      <c r="D376" s="125" t="str">
        <f t="shared" si="22"/>
        <v>5</v>
      </c>
      <c r="E376" s="125">
        <v>523</v>
      </c>
      <c r="F376" s="141" t="s">
        <v>115</v>
      </c>
      <c r="G376" s="129">
        <v>10000</v>
      </c>
      <c r="H376" s="146">
        <v>0</v>
      </c>
      <c r="I376" s="147">
        <v>0</v>
      </c>
      <c r="J376" s="148">
        <v>0</v>
      </c>
      <c r="K376" s="148">
        <v>0</v>
      </c>
      <c r="L376" s="146">
        <v>0</v>
      </c>
      <c r="M376" s="147">
        <v>0</v>
      </c>
      <c r="N376" s="146">
        <v>0</v>
      </c>
      <c r="O376" s="147">
        <v>0</v>
      </c>
      <c r="P376" s="146">
        <v>0</v>
      </c>
      <c r="Q376" s="128">
        <f t="shared" si="19"/>
        <v>10000</v>
      </c>
      <c r="R376" s="68" t="s">
        <v>317</v>
      </c>
    </row>
    <row r="377" spans="1:18" s="1" customFormat="1" ht="14.45" customHeight="1" x14ac:dyDescent="0.25">
      <c r="A377" s="125">
        <v>335</v>
      </c>
      <c r="B377" s="124">
        <v>25</v>
      </c>
      <c r="C377" s="125" t="s">
        <v>214</v>
      </c>
      <c r="D377" s="125">
        <v>1</v>
      </c>
      <c r="E377" s="125">
        <v>113</v>
      </c>
      <c r="F377" s="143" t="s">
        <v>11</v>
      </c>
      <c r="G377" s="129">
        <v>761338.26984000008</v>
      </c>
      <c r="H377" s="146"/>
      <c r="I377" s="147"/>
      <c r="J377" s="148"/>
      <c r="K377" s="148"/>
      <c r="L377" s="146"/>
      <c r="M377" s="147"/>
      <c r="N377" s="146"/>
      <c r="O377" s="147"/>
      <c r="P377" s="146"/>
      <c r="Q377" s="128">
        <f t="shared" si="19"/>
        <v>761338.26984000008</v>
      </c>
      <c r="R377" s="68" t="s">
        <v>317</v>
      </c>
    </row>
    <row r="378" spans="1:18" s="1" customFormat="1" ht="14.45" customHeight="1" x14ac:dyDescent="0.25">
      <c r="A378" s="125">
        <v>336</v>
      </c>
      <c r="B378" s="124">
        <v>25</v>
      </c>
      <c r="C378" s="125" t="s">
        <v>214</v>
      </c>
      <c r="D378" s="125">
        <v>1</v>
      </c>
      <c r="E378" s="125">
        <v>132</v>
      </c>
      <c r="F378" s="142" t="s">
        <v>13</v>
      </c>
      <c r="G378" s="129">
        <v>114722.45649086355</v>
      </c>
      <c r="H378" s="146"/>
      <c r="I378" s="147"/>
      <c r="J378" s="148"/>
      <c r="K378" s="148"/>
      <c r="L378" s="146"/>
      <c r="M378" s="147"/>
      <c r="N378" s="146"/>
      <c r="O378" s="147"/>
      <c r="P378" s="146"/>
      <c r="Q378" s="128">
        <f t="shared" si="19"/>
        <v>114722.45649086355</v>
      </c>
      <c r="R378" s="68" t="s">
        <v>317</v>
      </c>
    </row>
    <row r="379" spans="1:18" s="1" customFormat="1" ht="14.45" customHeight="1" x14ac:dyDescent="0.25">
      <c r="A379" s="125">
        <v>337</v>
      </c>
      <c r="B379" s="124">
        <v>25</v>
      </c>
      <c r="C379" s="125" t="s">
        <v>214</v>
      </c>
      <c r="D379" s="125" t="str">
        <f t="shared" ref="D379:D393" si="23">MID(E379,1,1)</f>
        <v>2</v>
      </c>
      <c r="E379" s="125">
        <v>211</v>
      </c>
      <c r="F379" s="141" t="s">
        <v>19</v>
      </c>
      <c r="G379" s="129">
        <v>6000</v>
      </c>
      <c r="H379" s="146"/>
      <c r="I379" s="147">
        <v>0</v>
      </c>
      <c r="J379" s="148">
        <v>0</v>
      </c>
      <c r="K379" s="148">
        <v>0</v>
      </c>
      <c r="L379" s="146">
        <v>0</v>
      </c>
      <c r="M379" s="147">
        <v>0</v>
      </c>
      <c r="N379" s="146">
        <v>0</v>
      </c>
      <c r="O379" s="147">
        <v>0</v>
      </c>
      <c r="P379" s="146">
        <v>0</v>
      </c>
      <c r="Q379" s="128">
        <f t="shared" si="19"/>
        <v>6000</v>
      </c>
      <c r="R379" s="68" t="s">
        <v>317</v>
      </c>
    </row>
    <row r="380" spans="1:18" s="1" customFormat="1" ht="14.45" customHeight="1" x14ac:dyDescent="0.25">
      <c r="A380" s="125">
        <v>338</v>
      </c>
      <c r="B380" s="124">
        <v>25</v>
      </c>
      <c r="C380" s="125" t="s">
        <v>214</v>
      </c>
      <c r="D380" s="125" t="str">
        <f t="shared" si="23"/>
        <v>2</v>
      </c>
      <c r="E380" s="125">
        <v>212</v>
      </c>
      <c r="F380" s="141" t="s">
        <v>20</v>
      </c>
      <c r="G380" s="129">
        <v>6000</v>
      </c>
      <c r="H380" s="146"/>
      <c r="I380" s="147">
        <v>0</v>
      </c>
      <c r="J380" s="148">
        <v>0</v>
      </c>
      <c r="K380" s="148">
        <v>0</v>
      </c>
      <c r="L380" s="146">
        <v>0</v>
      </c>
      <c r="M380" s="147">
        <v>0</v>
      </c>
      <c r="N380" s="146">
        <v>0</v>
      </c>
      <c r="O380" s="147">
        <v>0</v>
      </c>
      <c r="P380" s="146">
        <v>0</v>
      </c>
      <c r="Q380" s="128">
        <f t="shared" si="19"/>
        <v>6000</v>
      </c>
      <c r="R380" s="68" t="s">
        <v>317</v>
      </c>
    </row>
    <row r="381" spans="1:18" s="1" customFormat="1" ht="14.45" customHeight="1" x14ac:dyDescent="0.25">
      <c r="A381" s="125">
        <v>339</v>
      </c>
      <c r="B381" s="124">
        <v>25</v>
      </c>
      <c r="C381" s="125" t="s">
        <v>214</v>
      </c>
      <c r="D381" s="125" t="str">
        <f t="shared" si="23"/>
        <v>2</v>
      </c>
      <c r="E381" s="125">
        <v>214</v>
      </c>
      <c r="F381" s="141" t="s">
        <v>22</v>
      </c>
      <c r="G381" s="129">
        <v>1000</v>
      </c>
      <c r="H381" s="146"/>
      <c r="I381" s="147">
        <v>0</v>
      </c>
      <c r="J381" s="148">
        <v>0</v>
      </c>
      <c r="K381" s="148">
        <v>0</v>
      </c>
      <c r="L381" s="146">
        <v>0</v>
      </c>
      <c r="M381" s="147">
        <v>0</v>
      </c>
      <c r="N381" s="146">
        <v>0</v>
      </c>
      <c r="O381" s="147">
        <v>0</v>
      </c>
      <c r="P381" s="146">
        <v>0</v>
      </c>
      <c r="Q381" s="128">
        <f t="shared" si="19"/>
        <v>1000</v>
      </c>
      <c r="R381" s="68" t="s">
        <v>317</v>
      </c>
    </row>
    <row r="382" spans="1:18" s="1" customFormat="1" ht="14.45" customHeight="1" x14ac:dyDescent="0.25">
      <c r="A382" s="125">
        <v>340</v>
      </c>
      <c r="B382" s="124">
        <v>25</v>
      </c>
      <c r="C382" s="125" t="s">
        <v>214</v>
      </c>
      <c r="D382" s="125" t="str">
        <f t="shared" si="23"/>
        <v>2</v>
      </c>
      <c r="E382" s="125">
        <v>215</v>
      </c>
      <c r="F382" s="141" t="s">
        <v>23</v>
      </c>
      <c r="G382" s="129">
        <v>7500</v>
      </c>
      <c r="H382" s="146"/>
      <c r="I382" s="147">
        <v>0</v>
      </c>
      <c r="J382" s="148">
        <v>0</v>
      </c>
      <c r="K382" s="148">
        <v>0</v>
      </c>
      <c r="L382" s="146">
        <v>0</v>
      </c>
      <c r="M382" s="147">
        <v>0</v>
      </c>
      <c r="N382" s="146">
        <v>0</v>
      </c>
      <c r="O382" s="147">
        <v>0</v>
      </c>
      <c r="P382" s="146">
        <v>0</v>
      </c>
      <c r="Q382" s="128">
        <f t="shared" si="19"/>
        <v>7500</v>
      </c>
      <c r="R382" s="68" t="s">
        <v>317</v>
      </c>
    </row>
    <row r="383" spans="1:18" s="1" customFormat="1" ht="14.45" customHeight="1" x14ac:dyDescent="0.25">
      <c r="A383" s="125">
        <v>341</v>
      </c>
      <c r="B383" s="124">
        <v>25</v>
      </c>
      <c r="C383" s="125" t="s">
        <v>214</v>
      </c>
      <c r="D383" s="125" t="str">
        <f t="shared" si="23"/>
        <v>2</v>
      </c>
      <c r="E383" s="125">
        <v>216</v>
      </c>
      <c r="F383" s="141" t="s">
        <v>24</v>
      </c>
      <c r="G383" s="129">
        <v>60000</v>
      </c>
      <c r="H383" s="146"/>
      <c r="I383" s="147">
        <v>0</v>
      </c>
      <c r="J383" s="148">
        <v>0</v>
      </c>
      <c r="K383" s="148">
        <v>0</v>
      </c>
      <c r="L383" s="146">
        <v>0</v>
      </c>
      <c r="M383" s="147">
        <v>0</v>
      </c>
      <c r="N383" s="146">
        <v>0</v>
      </c>
      <c r="O383" s="147">
        <v>0</v>
      </c>
      <c r="P383" s="146">
        <v>0</v>
      </c>
      <c r="Q383" s="128">
        <f t="shared" si="19"/>
        <v>60000</v>
      </c>
      <c r="R383" s="68" t="s">
        <v>317</v>
      </c>
    </row>
    <row r="384" spans="1:18" s="1" customFormat="1" ht="14.45" customHeight="1" x14ac:dyDescent="0.25">
      <c r="A384" s="125">
        <v>342</v>
      </c>
      <c r="B384" s="124">
        <v>25</v>
      </c>
      <c r="C384" s="125" t="s">
        <v>214</v>
      </c>
      <c r="D384" s="125" t="str">
        <f t="shared" si="23"/>
        <v>2</v>
      </c>
      <c r="E384" s="125">
        <v>221</v>
      </c>
      <c r="F384" s="141" t="s">
        <v>27</v>
      </c>
      <c r="G384" s="129">
        <v>10000</v>
      </c>
      <c r="H384" s="146"/>
      <c r="I384" s="147">
        <v>0</v>
      </c>
      <c r="J384" s="148">
        <v>0</v>
      </c>
      <c r="K384" s="148">
        <v>0</v>
      </c>
      <c r="L384" s="146">
        <v>0</v>
      </c>
      <c r="M384" s="147">
        <v>0</v>
      </c>
      <c r="N384" s="146">
        <v>0</v>
      </c>
      <c r="O384" s="147">
        <v>0</v>
      </c>
      <c r="P384" s="146">
        <v>0</v>
      </c>
      <c r="Q384" s="128">
        <f t="shared" si="19"/>
        <v>10000</v>
      </c>
      <c r="R384" s="68" t="s">
        <v>317</v>
      </c>
    </row>
    <row r="385" spans="1:18" s="1" customFormat="1" ht="14.45" customHeight="1" x14ac:dyDescent="0.25">
      <c r="A385" s="125">
        <v>343</v>
      </c>
      <c r="B385" s="124">
        <v>25</v>
      </c>
      <c r="C385" s="125" t="s">
        <v>214</v>
      </c>
      <c r="D385" s="125" t="str">
        <f t="shared" si="23"/>
        <v>2</v>
      </c>
      <c r="E385" s="125">
        <v>223</v>
      </c>
      <c r="F385" s="141" t="s">
        <v>29</v>
      </c>
      <c r="G385" s="129">
        <v>1500</v>
      </c>
      <c r="H385" s="146"/>
      <c r="I385" s="147">
        <v>0</v>
      </c>
      <c r="J385" s="148">
        <v>0</v>
      </c>
      <c r="K385" s="148">
        <v>0</v>
      </c>
      <c r="L385" s="146">
        <v>0</v>
      </c>
      <c r="M385" s="147">
        <v>0</v>
      </c>
      <c r="N385" s="146">
        <v>0</v>
      </c>
      <c r="O385" s="147">
        <v>0</v>
      </c>
      <c r="P385" s="146">
        <v>0</v>
      </c>
      <c r="Q385" s="128">
        <f t="shared" si="19"/>
        <v>1500</v>
      </c>
      <c r="R385" s="68" t="s">
        <v>317</v>
      </c>
    </row>
    <row r="386" spans="1:18" s="1" customFormat="1" ht="14.45" customHeight="1" x14ac:dyDescent="0.25">
      <c r="A386" s="125">
        <v>344</v>
      </c>
      <c r="B386" s="124">
        <v>25</v>
      </c>
      <c r="C386" s="125" t="s">
        <v>214</v>
      </c>
      <c r="D386" s="125" t="str">
        <f t="shared" si="23"/>
        <v>2</v>
      </c>
      <c r="E386" s="125">
        <v>261</v>
      </c>
      <c r="F386" s="141" t="s">
        <v>43</v>
      </c>
      <c r="G386" s="129">
        <v>12000</v>
      </c>
      <c r="H386" s="146"/>
      <c r="I386" s="147">
        <v>0</v>
      </c>
      <c r="J386" s="148">
        <v>0</v>
      </c>
      <c r="K386" s="148">
        <v>0</v>
      </c>
      <c r="L386" s="146">
        <v>0</v>
      </c>
      <c r="M386" s="147">
        <v>0</v>
      </c>
      <c r="N386" s="146">
        <v>0</v>
      </c>
      <c r="O386" s="147">
        <v>0</v>
      </c>
      <c r="P386" s="146">
        <v>0</v>
      </c>
      <c r="Q386" s="128">
        <f t="shared" si="19"/>
        <v>12000</v>
      </c>
      <c r="R386" s="68" t="s">
        <v>317</v>
      </c>
    </row>
    <row r="387" spans="1:18" s="1" customFormat="1" ht="14.45" customHeight="1" x14ac:dyDescent="0.25">
      <c r="A387" s="125">
        <v>345</v>
      </c>
      <c r="B387" s="124">
        <v>25</v>
      </c>
      <c r="C387" s="125" t="s">
        <v>214</v>
      </c>
      <c r="D387" s="125" t="str">
        <f t="shared" si="23"/>
        <v>2</v>
      </c>
      <c r="E387" s="125">
        <v>296</v>
      </c>
      <c r="F387" s="141" t="s">
        <v>53</v>
      </c>
      <c r="G387" s="129">
        <v>6000</v>
      </c>
      <c r="H387" s="146"/>
      <c r="I387" s="147">
        <v>0</v>
      </c>
      <c r="J387" s="148">
        <v>0</v>
      </c>
      <c r="K387" s="148">
        <v>0</v>
      </c>
      <c r="L387" s="146">
        <v>0</v>
      </c>
      <c r="M387" s="147">
        <v>0</v>
      </c>
      <c r="N387" s="146">
        <v>0</v>
      </c>
      <c r="O387" s="147">
        <v>0</v>
      </c>
      <c r="P387" s="146">
        <v>0</v>
      </c>
      <c r="Q387" s="128">
        <f t="shared" si="19"/>
        <v>6000</v>
      </c>
      <c r="R387" s="68"/>
    </row>
    <row r="388" spans="1:18" s="1" customFormat="1" ht="14.45" customHeight="1" x14ac:dyDescent="0.25">
      <c r="A388" s="125">
        <v>346</v>
      </c>
      <c r="B388" s="124">
        <v>25</v>
      </c>
      <c r="C388" s="125" t="s">
        <v>214</v>
      </c>
      <c r="D388" s="125" t="str">
        <f t="shared" si="23"/>
        <v>3</v>
      </c>
      <c r="E388" s="125">
        <v>334</v>
      </c>
      <c r="F388" s="141" t="s">
        <v>69</v>
      </c>
      <c r="G388" s="129">
        <v>10000</v>
      </c>
      <c r="H388" s="146"/>
      <c r="I388" s="147">
        <v>0</v>
      </c>
      <c r="J388" s="148">
        <v>0</v>
      </c>
      <c r="K388" s="148">
        <v>0</v>
      </c>
      <c r="L388" s="146">
        <v>0</v>
      </c>
      <c r="M388" s="147">
        <v>0</v>
      </c>
      <c r="N388" s="146">
        <v>0</v>
      </c>
      <c r="O388" s="147">
        <v>0</v>
      </c>
      <c r="P388" s="146">
        <v>0</v>
      </c>
      <c r="Q388" s="128">
        <f t="shared" si="19"/>
        <v>10000</v>
      </c>
      <c r="R388" s="68"/>
    </row>
    <row r="389" spans="1:18" s="1" customFormat="1" ht="14.45" customHeight="1" x14ac:dyDescent="0.25">
      <c r="A389" s="125">
        <v>347</v>
      </c>
      <c r="B389" s="124">
        <v>25</v>
      </c>
      <c r="C389" s="125" t="s">
        <v>214</v>
      </c>
      <c r="D389" s="125" t="str">
        <f t="shared" si="23"/>
        <v>3</v>
      </c>
      <c r="E389" s="125">
        <v>353</v>
      </c>
      <c r="F389" s="141" t="s">
        <v>78</v>
      </c>
      <c r="G389" s="129">
        <v>3000</v>
      </c>
      <c r="H389" s="146"/>
      <c r="I389" s="147">
        <v>0</v>
      </c>
      <c r="J389" s="148">
        <v>0</v>
      </c>
      <c r="K389" s="148">
        <v>0</v>
      </c>
      <c r="L389" s="146">
        <v>0</v>
      </c>
      <c r="M389" s="147">
        <v>0</v>
      </c>
      <c r="N389" s="146">
        <v>0</v>
      </c>
      <c r="O389" s="147">
        <v>0</v>
      </c>
      <c r="P389" s="146">
        <v>0</v>
      </c>
      <c r="Q389" s="128">
        <f t="shared" si="19"/>
        <v>3000</v>
      </c>
      <c r="R389" s="68"/>
    </row>
    <row r="390" spans="1:18" s="1" customFormat="1" ht="14.45" customHeight="1" x14ac:dyDescent="0.25">
      <c r="A390" s="125">
        <v>348</v>
      </c>
      <c r="B390" s="124">
        <v>25</v>
      </c>
      <c r="C390" s="125" t="s">
        <v>214</v>
      </c>
      <c r="D390" s="125" t="str">
        <f t="shared" si="23"/>
        <v>3</v>
      </c>
      <c r="E390" s="125">
        <v>355</v>
      </c>
      <c r="F390" s="141" t="s">
        <v>79</v>
      </c>
      <c r="G390" s="129">
        <v>20000</v>
      </c>
      <c r="H390" s="146"/>
      <c r="I390" s="147">
        <v>0</v>
      </c>
      <c r="J390" s="148">
        <v>0</v>
      </c>
      <c r="K390" s="148">
        <v>0</v>
      </c>
      <c r="L390" s="146">
        <v>0</v>
      </c>
      <c r="M390" s="147">
        <v>0</v>
      </c>
      <c r="N390" s="146">
        <v>0</v>
      </c>
      <c r="O390" s="147">
        <v>0</v>
      </c>
      <c r="P390" s="146">
        <v>0</v>
      </c>
      <c r="Q390" s="128">
        <f t="shared" ref="Q390:Q453" si="24">SUM(G390:P390)</f>
        <v>20000</v>
      </c>
      <c r="R390" s="68"/>
    </row>
    <row r="391" spans="1:18" s="1" customFormat="1" ht="14.45" customHeight="1" x14ac:dyDescent="0.25">
      <c r="A391" s="125">
        <v>349</v>
      </c>
      <c r="B391" s="124">
        <v>25</v>
      </c>
      <c r="C391" s="125" t="s">
        <v>214</v>
      </c>
      <c r="D391" s="125" t="str">
        <f t="shared" si="23"/>
        <v>3</v>
      </c>
      <c r="E391" s="125">
        <v>372</v>
      </c>
      <c r="F391" s="141" t="s">
        <v>91</v>
      </c>
      <c r="G391" s="129">
        <v>10000</v>
      </c>
      <c r="H391" s="146"/>
      <c r="I391" s="147">
        <v>0</v>
      </c>
      <c r="J391" s="148">
        <v>0</v>
      </c>
      <c r="K391" s="148">
        <v>0</v>
      </c>
      <c r="L391" s="146">
        <v>0</v>
      </c>
      <c r="M391" s="147">
        <v>0</v>
      </c>
      <c r="N391" s="146">
        <v>0</v>
      </c>
      <c r="O391" s="147">
        <v>0</v>
      </c>
      <c r="P391" s="146">
        <v>0</v>
      </c>
      <c r="Q391" s="128">
        <f t="shared" si="24"/>
        <v>10000</v>
      </c>
      <c r="R391" s="68"/>
    </row>
    <row r="392" spans="1:18" s="1" customFormat="1" ht="14.45" customHeight="1" x14ac:dyDescent="0.25">
      <c r="A392" s="125">
        <v>350</v>
      </c>
      <c r="B392" s="124">
        <v>25</v>
      </c>
      <c r="C392" s="125" t="s">
        <v>214</v>
      </c>
      <c r="D392" s="125" t="str">
        <f t="shared" si="23"/>
        <v>3</v>
      </c>
      <c r="E392" s="125">
        <v>375</v>
      </c>
      <c r="F392" s="141" t="s">
        <v>93</v>
      </c>
      <c r="G392" s="129">
        <v>10000</v>
      </c>
      <c r="H392" s="146"/>
      <c r="I392" s="147">
        <v>0</v>
      </c>
      <c r="J392" s="148">
        <v>0</v>
      </c>
      <c r="K392" s="148">
        <v>0</v>
      </c>
      <c r="L392" s="146">
        <v>0</v>
      </c>
      <c r="M392" s="147">
        <v>0</v>
      </c>
      <c r="N392" s="146">
        <v>0</v>
      </c>
      <c r="O392" s="147">
        <v>0</v>
      </c>
      <c r="P392" s="146">
        <v>0</v>
      </c>
      <c r="Q392" s="128">
        <f t="shared" si="24"/>
        <v>10000</v>
      </c>
      <c r="R392" s="68"/>
    </row>
    <row r="393" spans="1:18" s="1" customFormat="1" ht="14.45" customHeight="1" x14ac:dyDescent="0.25">
      <c r="A393" s="125">
        <v>351</v>
      </c>
      <c r="B393" s="124">
        <v>25</v>
      </c>
      <c r="C393" s="125" t="s">
        <v>214</v>
      </c>
      <c r="D393" s="125" t="str">
        <f t="shared" si="23"/>
        <v>5</v>
      </c>
      <c r="E393" s="125">
        <v>515</v>
      </c>
      <c r="F393" s="141" t="s">
        <v>111</v>
      </c>
      <c r="G393" s="129">
        <v>15000</v>
      </c>
      <c r="H393" s="146"/>
      <c r="I393" s="147">
        <v>0</v>
      </c>
      <c r="J393" s="148">
        <v>0</v>
      </c>
      <c r="K393" s="148">
        <v>0</v>
      </c>
      <c r="L393" s="146">
        <v>0</v>
      </c>
      <c r="M393" s="147">
        <v>0</v>
      </c>
      <c r="N393" s="146">
        <v>0</v>
      </c>
      <c r="O393" s="147">
        <v>0</v>
      </c>
      <c r="P393" s="146">
        <v>0</v>
      </c>
      <c r="Q393" s="128">
        <f t="shared" si="24"/>
        <v>15000</v>
      </c>
      <c r="R393" s="68"/>
    </row>
    <row r="394" spans="1:18" s="1" customFormat="1" ht="14.45" customHeight="1" x14ac:dyDescent="0.25">
      <c r="A394" s="125">
        <v>352</v>
      </c>
      <c r="B394" s="124">
        <v>26</v>
      </c>
      <c r="C394" s="125" t="s">
        <v>199</v>
      </c>
      <c r="D394" s="125">
        <v>1</v>
      </c>
      <c r="E394" s="125">
        <v>113</v>
      </c>
      <c r="F394" s="141" t="s">
        <v>11</v>
      </c>
      <c r="G394" s="129">
        <v>67176</v>
      </c>
      <c r="H394" s="146"/>
      <c r="I394" s="147"/>
      <c r="J394" s="148"/>
      <c r="K394" s="148"/>
      <c r="L394" s="146"/>
      <c r="M394" s="147"/>
      <c r="N394" s="146"/>
      <c r="O394" s="147"/>
      <c r="P394" s="146"/>
      <c r="Q394" s="128">
        <f t="shared" si="24"/>
        <v>67176</v>
      </c>
      <c r="R394" s="68"/>
    </row>
    <row r="395" spans="1:18" s="1" customFormat="1" ht="14.45" customHeight="1" x14ac:dyDescent="0.25">
      <c r="A395" s="125">
        <v>353</v>
      </c>
      <c r="B395" s="124">
        <v>26</v>
      </c>
      <c r="C395" s="125" t="s">
        <v>199</v>
      </c>
      <c r="D395" s="125">
        <v>1</v>
      </c>
      <c r="E395" s="125">
        <v>122</v>
      </c>
      <c r="F395" s="142" t="s">
        <v>12</v>
      </c>
      <c r="G395" s="129">
        <v>28566</v>
      </c>
      <c r="H395" s="146"/>
      <c r="I395" s="147"/>
      <c r="J395" s="148"/>
      <c r="K395" s="148"/>
      <c r="L395" s="146"/>
      <c r="M395" s="147"/>
      <c r="N395" s="146"/>
      <c r="O395" s="147"/>
      <c r="P395" s="146"/>
      <c r="Q395" s="128">
        <f t="shared" si="24"/>
        <v>28566</v>
      </c>
      <c r="R395" s="68"/>
    </row>
    <row r="396" spans="1:18" s="1" customFormat="1" ht="14.45" customHeight="1" x14ac:dyDescent="0.25">
      <c r="A396" s="125">
        <v>354</v>
      </c>
      <c r="B396" s="124">
        <v>26</v>
      </c>
      <c r="C396" s="125" t="s">
        <v>199</v>
      </c>
      <c r="D396" s="125">
        <v>1</v>
      </c>
      <c r="E396" s="125">
        <v>132</v>
      </c>
      <c r="F396" s="142" t="s">
        <v>13</v>
      </c>
      <c r="G396" s="129">
        <v>10122.433145058949</v>
      </c>
      <c r="H396" s="146"/>
      <c r="I396" s="147"/>
      <c r="J396" s="148"/>
      <c r="K396" s="148"/>
      <c r="L396" s="146"/>
      <c r="M396" s="147"/>
      <c r="N396" s="146"/>
      <c r="O396" s="147"/>
      <c r="P396" s="146"/>
      <c r="Q396" s="128">
        <f t="shared" si="24"/>
        <v>10122.433145058949</v>
      </c>
      <c r="R396" s="68"/>
    </row>
    <row r="397" spans="1:18" s="1" customFormat="1" ht="14.45" customHeight="1" x14ac:dyDescent="0.25">
      <c r="A397" s="125">
        <v>355</v>
      </c>
      <c r="B397" s="124">
        <v>26</v>
      </c>
      <c r="C397" s="125" t="s">
        <v>199</v>
      </c>
      <c r="D397" s="125">
        <v>1</v>
      </c>
      <c r="E397" s="125">
        <v>132</v>
      </c>
      <c r="F397" s="142" t="s">
        <v>13</v>
      </c>
      <c r="G397" s="129">
        <v>4304.4751878908228</v>
      </c>
      <c r="H397" s="146"/>
      <c r="I397" s="147"/>
      <c r="J397" s="148"/>
      <c r="K397" s="148"/>
      <c r="L397" s="146"/>
      <c r="M397" s="147"/>
      <c r="N397" s="146"/>
      <c r="O397" s="147"/>
      <c r="P397" s="146"/>
      <c r="Q397" s="128">
        <f t="shared" si="24"/>
        <v>4304.4751878908228</v>
      </c>
      <c r="R397" s="68"/>
    </row>
    <row r="398" spans="1:18" s="1" customFormat="1" ht="14.45" customHeight="1" x14ac:dyDescent="0.25">
      <c r="A398" s="125">
        <v>356</v>
      </c>
      <c r="B398" s="124">
        <v>26</v>
      </c>
      <c r="C398" s="125" t="s">
        <v>199</v>
      </c>
      <c r="D398" s="125" t="str">
        <f t="shared" ref="D398:D411" si="25">MID(E398,1,1)</f>
        <v>2</v>
      </c>
      <c r="E398" s="125">
        <v>211</v>
      </c>
      <c r="F398" s="141" t="s">
        <v>19</v>
      </c>
      <c r="G398" s="129">
        <v>4800</v>
      </c>
      <c r="H398" s="146"/>
      <c r="I398" s="147"/>
      <c r="J398" s="148"/>
      <c r="K398" s="148"/>
      <c r="L398" s="146"/>
      <c r="M398" s="147"/>
      <c r="N398" s="146"/>
      <c r="O398" s="147"/>
      <c r="P398" s="146"/>
      <c r="Q398" s="128">
        <f t="shared" si="24"/>
        <v>4800</v>
      </c>
      <c r="R398" s="68"/>
    </row>
    <row r="399" spans="1:18" s="1" customFormat="1" ht="14.45" customHeight="1" x14ac:dyDescent="0.25">
      <c r="A399" s="125">
        <v>357</v>
      </c>
      <c r="B399" s="124">
        <v>26</v>
      </c>
      <c r="C399" s="125" t="s">
        <v>199</v>
      </c>
      <c r="D399" s="125" t="str">
        <f t="shared" si="25"/>
        <v>2</v>
      </c>
      <c r="E399" s="125">
        <v>212</v>
      </c>
      <c r="F399" s="141" t="s">
        <v>20</v>
      </c>
      <c r="G399" s="129">
        <v>6000</v>
      </c>
      <c r="H399" s="146"/>
      <c r="I399" s="147"/>
      <c r="J399" s="148"/>
      <c r="K399" s="148"/>
      <c r="L399" s="146"/>
      <c r="M399" s="147"/>
      <c r="N399" s="146"/>
      <c r="O399" s="147"/>
      <c r="P399" s="146"/>
      <c r="Q399" s="128">
        <f t="shared" si="24"/>
        <v>6000</v>
      </c>
      <c r="R399" s="68"/>
    </row>
    <row r="400" spans="1:18" s="1" customFormat="1" ht="14.45" customHeight="1" x14ac:dyDescent="0.25">
      <c r="A400" s="125">
        <v>358</v>
      </c>
      <c r="B400" s="124">
        <v>26</v>
      </c>
      <c r="C400" s="125" t="s">
        <v>199</v>
      </c>
      <c r="D400" s="125" t="str">
        <f t="shared" si="25"/>
        <v>2</v>
      </c>
      <c r="E400" s="125">
        <v>215</v>
      </c>
      <c r="F400" s="141" t="s">
        <v>23</v>
      </c>
      <c r="G400" s="129">
        <v>2000</v>
      </c>
      <c r="H400" s="146"/>
      <c r="I400" s="147"/>
      <c r="J400" s="148"/>
      <c r="K400" s="148"/>
      <c r="L400" s="146"/>
      <c r="M400" s="147"/>
      <c r="N400" s="146"/>
      <c r="O400" s="147"/>
      <c r="P400" s="146"/>
      <c r="Q400" s="128">
        <f t="shared" si="24"/>
        <v>2000</v>
      </c>
      <c r="R400" s="68"/>
    </row>
    <row r="401" spans="1:18" s="1" customFormat="1" ht="14.45" customHeight="1" x14ac:dyDescent="0.25">
      <c r="A401" s="125">
        <v>359</v>
      </c>
      <c r="B401" s="124">
        <v>26</v>
      </c>
      <c r="C401" s="125" t="s">
        <v>199</v>
      </c>
      <c r="D401" s="125" t="str">
        <f t="shared" si="25"/>
        <v>2</v>
      </c>
      <c r="E401" s="125">
        <v>216</v>
      </c>
      <c r="F401" s="141" t="s">
        <v>24</v>
      </c>
      <c r="G401" s="129">
        <v>3000</v>
      </c>
      <c r="H401" s="146"/>
      <c r="I401" s="147"/>
      <c r="J401" s="148"/>
      <c r="K401" s="148"/>
      <c r="L401" s="146"/>
      <c r="M401" s="147"/>
      <c r="N401" s="146"/>
      <c r="O401" s="147"/>
      <c r="P401" s="146"/>
      <c r="Q401" s="128">
        <f t="shared" si="24"/>
        <v>3000</v>
      </c>
      <c r="R401" s="68"/>
    </row>
    <row r="402" spans="1:18" s="1" customFormat="1" ht="14.45" customHeight="1" x14ac:dyDescent="0.25">
      <c r="A402" s="125">
        <v>360</v>
      </c>
      <c r="B402" s="124">
        <v>26</v>
      </c>
      <c r="C402" s="125" t="s">
        <v>199</v>
      </c>
      <c r="D402" s="125" t="str">
        <f t="shared" si="25"/>
        <v>2</v>
      </c>
      <c r="E402" s="125">
        <v>273</v>
      </c>
      <c r="F402" s="141" t="s">
        <v>46</v>
      </c>
      <c r="G402" s="129">
        <v>1000</v>
      </c>
      <c r="H402" s="146"/>
      <c r="I402" s="147"/>
      <c r="J402" s="148"/>
      <c r="K402" s="148"/>
      <c r="L402" s="146"/>
      <c r="M402" s="147"/>
      <c r="N402" s="146"/>
      <c r="O402" s="147"/>
      <c r="P402" s="146"/>
      <c r="Q402" s="128">
        <f t="shared" si="24"/>
        <v>1000</v>
      </c>
      <c r="R402" s="68"/>
    </row>
    <row r="403" spans="1:18" s="1" customFormat="1" ht="14.45" customHeight="1" x14ac:dyDescent="0.25">
      <c r="A403" s="125">
        <v>361</v>
      </c>
      <c r="B403" s="124">
        <v>26</v>
      </c>
      <c r="C403" s="125" t="s">
        <v>199</v>
      </c>
      <c r="D403" s="125" t="str">
        <f t="shared" si="25"/>
        <v>3</v>
      </c>
      <c r="E403" s="125">
        <v>314</v>
      </c>
      <c r="F403" s="141" t="s">
        <v>58</v>
      </c>
      <c r="G403" s="129">
        <v>9000</v>
      </c>
      <c r="H403" s="146"/>
      <c r="I403" s="147"/>
      <c r="J403" s="148"/>
      <c r="K403" s="148"/>
      <c r="L403" s="146"/>
      <c r="M403" s="147"/>
      <c r="N403" s="146"/>
      <c r="O403" s="147"/>
      <c r="P403" s="146"/>
      <c r="Q403" s="128">
        <f t="shared" si="24"/>
        <v>9000</v>
      </c>
      <c r="R403" s="68"/>
    </row>
    <row r="404" spans="1:18" s="1" customFormat="1" ht="14.45" customHeight="1" x14ac:dyDescent="0.25">
      <c r="A404" s="125">
        <v>362</v>
      </c>
      <c r="B404" s="124">
        <v>26</v>
      </c>
      <c r="C404" s="125" t="s">
        <v>199</v>
      </c>
      <c r="D404" s="125" t="str">
        <f t="shared" si="25"/>
        <v>3</v>
      </c>
      <c r="E404" s="125">
        <v>352</v>
      </c>
      <c r="F404" s="141" t="s">
        <v>77</v>
      </c>
      <c r="G404" s="129">
        <v>3600</v>
      </c>
      <c r="H404" s="146"/>
      <c r="I404" s="147"/>
      <c r="J404" s="148"/>
      <c r="K404" s="148"/>
      <c r="L404" s="146"/>
      <c r="M404" s="147"/>
      <c r="N404" s="146"/>
      <c r="O404" s="147"/>
      <c r="P404" s="146"/>
      <c r="Q404" s="128">
        <f t="shared" si="24"/>
        <v>3600</v>
      </c>
      <c r="R404" s="68"/>
    </row>
    <row r="405" spans="1:18" s="1" customFormat="1" ht="14.45" customHeight="1" x14ac:dyDescent="0.25">
      <c r="A405" s="125">
        <v>363</v>
      </c>
      <c r="B405" s="124">
        <v>26</v>
      </c>
      <c r="C405" s="125" t="s">
        <v>199</v>
      </c>
      <c r="D405" s="125" t="str">
        <f t="shared" si="25"/>
        <v>3</v>
      </c>
      <c r="E405" s="125">
        <v>353</v>
      </c>
      <c r="F405" s="141" t="s">
        <v>78</v>
      </c>
      <c r="G405" s="129">
        <v>7500</v>
      </c>
      <c r="H405" s="146"/>
      <c r="I405" s="147"/>
      <c r="J405" s="148"/>
      <c r="K405" s="148"/>
      <c r="L405" s="146"/>
      <c r="M405" s="147"/>
      <c r="N405" s="146"/>
      <c r="O405" s="147"/>
      <c r="P405" s="146"/>
      <c r="Q405" s="128">
        <f t="shared" si="24"/>
        <v>7500</v>
      </c>
      <c r="R405" s="68"/>
    </row>
    <row r="406" spans="1:18" s="1" customFormat="1" ht="14.45" customHeight="1" x14ac:dyDescent="0.25">
      <c r="A406" s="125">
        <v>364</v>
      </c>
      <c r="B406" s="124">
        <v>26</v>
      </c>
      <c r="C406" s="125" t="s">
        <v>199</v>
      </c>
      <c r="D406" s="125" t="str">
        <f t="shared" si="25"/>
        <v>3</v>
      </c>
      <c r="E406" s="125">
        <v>372</v>
      </c>
      <c r="F406" s="141" t="s">
        <v>91</v>
      </c>
      <c r="G406" s="129">
        <v>2000</v>
      </c>
      <c r="H406" s="146"/>
      <c r="I406" s="147"/>
      <c r="J406" s="148"/>
      <c r="K406" s="148"/>
      <c r="L406" s="146"/>
      <c r="M406" s="147"/>
      <c r="N406" s="146"/>
      <c r="O406" s="147"/>
      <c r="P406" s="146"/>
      <c r="Q406" s="128">
        <f t="shared" si="24"/>
        <v>2000</v>
      </c>
      <c r="R406" s="68"/>
    </row>
    <row r="407" spans="1:18" s="1" customFormat="1" ht="14.45" customHeight="1" x14ac:dyDescent="0.25">
      <c r="A407" s="125">
        <v>365</v>
      </c>
      <c r="B407" s="124">
        <v>26</v>
      </c>
      <c r="C407" s="125" t="s">
        <v>199</v>
      </c>
      <c r="D407" s="125" t="str">
        <f t="shared" si="25"/>
        <v>3</v>
      </c>
      <c r="E407" s="125">
        <v>375</v>
      </c>
      <c r="F407" s="141" t="s">
        <v>93</v>
      </c>
      <c r="G407" s="129">
        <v>1500</v>
      </c>
      <c r="H407" s="146"/>
      <c r="I407" s="147"/>
      <c r="J407" s="148"/>
      <c r="K407" s="148"/>
      <c r="L407" s="146"/>
      <c r="M407" s="147"/>
      <c r="N407" s="146"/>
      <c r="O407" s="147"/>
      <c r="P407" s="146"/>
      <c r="Q407" s="128">
        <f t="shared" si="24"/>
        <v>1500</v>
      </c>
      <c r="R407" s="68"/>
    </row>
    <row r="408" spans="1:18" s="1" customFormat="1" ht="14.45" customHeight="1" x14ac:dyDescent="0.25">
      <c r="A408" s="125">
        <v>366</v>
      </c>
      <c r="B408" s="124">
        <v>26</v>
      </c>
      <c r="C408" s="125" t="s">
        <v>199</v>
      </c>
      <c r="D408" s="125" t="str">
        <f t="shared" si="25"/>
        <v>5</v>
      </c>
      <c r="E408" s="125">
        <v>515</v>
      </c>
      <c r="F408" s="141" t="s">
        <v>111</v>
      </c>
      <c r="G408" s="129">
        <v>8000</v>
      </c>
      <c r="H408" s="146"/>
      <c r="I408" s="147"/>
      <c r="J408" s="148"/>
      <c r="K408" s="148"/>
      <c r="L408" s="146"/>
      <c r="M408" s="147"/>
      <c r="N408" s="146"/>
      <c r="O408" s="147"/>
      <c r="P408" s="146"/>
      <c r="Q408" s="128">
        <f t="shared" si="24"/>
        <v>8000</v>
      </c>
      <c r="R408" s="68"/>
    </row>
    <row r="409" spans="1:18" s="1" customFormat="1" ht="14.45" customHeight="1" x14ac:dyDescent="0.25">
      <c r="A409" s="125">
        <v>367</v>
      </c>
      <c r="B409" s="124">
        <v>26</v>
      </c>
      <c r="C409" s="125" t="s">
        <v>199</v>
      </c>
      <c r="D409" s="125" t="str">
        <f t="shared" si="25"/>
        <v>5</v>
      </c>
      <c r="E409" s="125">
        <v>521</v>
      </c>
      <c r="F409" s="141" t="s">
        <v>113</v>
      </c>
      <c r="G409" s="129">
        <v>2000</v>
      </c>
      <c r="H409" s="146"/>
      <c r="I409" s="147"/>
      <c r="J409" s="148"/>
      <c r="K409" s="148"/>
      <c r="L409" s="146"/>
      <c r="M409" s="147"/>
      <c r="N409" s="146"/>
      <c r="O409" s="147"/>
      <c r="P409" s="146"/>
      <c r="Q409" s="128">
        <f t="shared" si="24"/>
        <v>2000</v>
      </c>
      <c r="R409" s="68"/>
    </row>
    <row r="410" spans="1:18" s="1" customFormat="1" ht="14.45" customHeight="1" x14ac:dyDescent="0.25">
      <c r="A410" s="125">
        <v>368</v>
      </c>
      <c r="B410" s="124">
        <v>26</v>
      </c>
      <c r="C410" s="125" t="s">
        <v>199</v>
      </c>
      <c r="D410" s="125" t="str">
        <f t="shared" si="25"/>
        <v>5</v>
      </c>
      <c r="E410" s="125">
        <v>529</v>
      </c>
      <c r="F410" s="141" t="s">
        <v>116</v>
      </c>
      <c r="G410" s="129">
        <v>3500</v>
      </c>
      <c r="H410" s="146"/>
      <c r="I410" s="147"/>
      <c r="J410" s="148"/>
      <c r="K410" s="148"/>
      <c r="L410" s="146"/>
      <c r="M410" s="147"/>
      <c r="N410" s="146"/>
      <c r="O410" s="147"/>
      <c r="P410" s="146"/>
      <c r="Q410" s="128">
        <f t="shared" si="24"/>
        <v>3500</v>
      </c>
      <c r="R410" s="68"/>
    </row>
    <row r="411" spans="1:18" s="1" customFormat="1" ht="14.45" customHeight="1" x14ac:dyDescent="0.25">
      <c r="A411" s="125">
        <v>369</v>
      </c>
      <c r="B411" s="124">
        <v>27</v>
      </c>
      <c r="C411" s="125" t="s">
        <v>219</v>
      </c>
      <c r="D411" s="125" t="str">
        <f t="shared" si="25"/>
        <v>1</v>
      </c>
      <c r="E411" s="125">
        <v>113</v>
      </c>
      <c r="F411" s="141" t="s">
        <v>11</v>
      </c>
      <c r="G411" s="129"/>
      <c r="H411" s="146"/>
      <c r="I411" s="147"/>
      <c r="J411" s="148">
        <v>3651713.2644000007</v>
      </c>
      <c r="K411" s="148"/>
      <c r="L411" s="146"/>
      <c r="M411" s="147"/>
      <c r="N411" s="146"/>
      <c r="O411" s="147"/>
      <c r="P411" s="146"/>
      <c r="Q411" s="128">
        <f t="shared" si="24"/>
        <v>3651713.2644000007</v>
      </c>
      <c r="R411" s="68"/>
    </row>
    <row r="412" spans="1:18" s="1" customFormat="1" ht="14.45" customHeight="1" x14ac:dyDescent="0.25">
      <c r="A412" s="125">
        <v>370</v>
      </c>
      <c r="B412" s="124">
        <v>27</v>
      </c>
      <c r="C412" s="125" t="s">
        <v>219</v>
      </c>
      <c r="D412" s="125">
        <v>1</v>
      </c>
      <c r="E412" s="125">
        <v>122</v>
      </c>
      <c r="F412" s="142" t="s">
        <v>12</v>
      </c>
      <c r="G412" s="129">
        <v>321202.20959999994</v>
      </c>
      <c r="H412" s="146"/>
      <c r="I412" s="147"/>
      <c r="J412" s="148"/>
      <c r="K412" s="148"/>
      <c r="L412" s="146"/>
      <c r="M412" s="147"/>
      <c r="N412" s="146"/>
      <c r="O412" s="147"/>
      <c r="P412" s="146"/>
      <c r="Q412" s="128">
        <f t="shared" si="24"/>
        <v>321202.20959999994</v>
      </c>
      <c r="R412" s="68"/>
    </row>
    <row r="413" spans="1:18" s="1" customFormat="1" ht="14.45" customHeight="1" x14ac:dyDescent="0.25">
      <c r="A413" s="125">
        <v>371</v>
      </c>
      <c r="B413" s="124">
        <v>27</v>
      </c>
      <c r="C413" s="125" t="s">
        <v>219</v>
      </c>
      <c r="D413" s="125" t="str">
        <f>MID(E413,1,1)</f>
        <v>1</v>
      </c>
      <c r="E413" s="125">
        <v>132</v>
      </c>
      <c r="F413" s="141" t="s">
        <v>13</v>
      </c>
      <c r="G413" s="129"/>
      <c r="H413" s="146"/>
      <c r="I413" s="147"/>
      <c r="J413" s="148">
        <v>550259.36917669955</v>
      </c>
      <c r="K413" s="148"/>
      <c r="L413" s="146"/>
      <c r="M413" s="147"/>
      <c r="N413" s="146"/>
      <c r="O413" s="147"/>
      <c r="P413" s="146"/>
      <c r="Q413" s="128">
        <f t="shared" si="24"/>
        <v>550259.36917669955</v>
      </c>
      <c r="R413" s="68"/>
    </row>
    <row r="414" spans="1:18" s="1" customFormat="1" ht="14.45" customHeight="1" x14ac:dyDescent="0.25">
      <c r="A414" s="125">
        <v>372</v>
      </c>
      <c r="B414" s="124">
        <v>27</v>
      </c>
      <c r="C414" s="125" t="s">
        <v>219</v>
      </c>
      <c r="D414" s="125">
        <v>1</v>
      </c>
      <c r="E414" s="125">
        <v>132</v>
      </c>
      <c r="F414" s="142" t="s">
        <v>13</v>
      </c>
      <c r="G414" s="129">
        <v>48400.439036578711</v>
      </c>
      <c r="H414" s="146"/>
      <c r="I414" s="147"/>
      <c r="J414" s="148"/>
      <c r="K414" s="148"/>
      <c r="L414" s="146"/>
      <c r="M414" s="147"/>
      <c r="N414" s="146"/>
      <c r="O414" s="147"/>
      <c r="P414" s="146"/>
      <c r="Q414" s="128">
        <f t="shared" si="24"/>
        <v>48400.439036578711</v>
      </c>
      <c r="R414" s="68"/>
    </row>
    <row r="415" spans="1:18" s="1" customFormat="1" ht="14.45" customHeight="1" x14ac:dyDescent="0.25">
      <c r="A415" s="125">
        <v>373</v>
      </c>
      <c r="B415" s="124">
        <v>27</v>
      </c>
      <c r="C415" s="125" t="s">
        <v>219</v>
      </c>
      <c r="D415" s="125" t="str">
        <f t="shared" ref="D415:D446" si="26">MID(E415,1,1)</f>
        <v>2</v>
      </c>
      <c r="E415" s="125">
        <v>211</v>
      </c>
      <c r="F415" s="141" t="s">
        <v>19</v>
      </c>
      <c r="G415" s="129">
        <v>12000</v>
      </c>
      <c r="H415" s="146"/>
      <c r="I415" s="147">
        <v>0</v>
      </c>
      <c r="J415" s="148">
        <v>0</v>
      </c>
      <c r="K415" s="148">
        <v>0</v>
      </c>
      <c r="L415" s="146">
        <v>0</v>
      </c>
      <c r="M415" s="147">
        <v>0</v>
      </c>
      <c r="N415" s="146">
        <v>0</v>
      </c>
      <c r="O415" s="147">
        <v>0</v>
      </c>
      <c r="P415" s="146">
        <v>0</v>
      </c>
      <c r="Q415" s="128">
        <f t="shared" si="24"/>
        <v>12000</v>
      </c>
      <c r="R415" s="68"/>
    </row>
    <row r="416" spans="1:18" s="1" customFormat="1" ht="14.45" customHeight="1" x14ac:dyDescent="0.25">
      <c r="A416" s="125">
        <v>374</v>
      </c>
      <c r="B416" s="124">
        <v>27</v>
      </c>
      <c r="C416" s="125" t="s">
        <v>219</v>
      </c>
      <c r="D416" s="125" t="str">
        <f t="shared" si="26"/>
        <v>2</v>
      </c>
      <c r="E416" s="125">
        <v>212</v>
      </c>
      <c r="F416" s="141" t="s">
        <v>20</v>
      </c>
      <c r="G416" s="129">
        <f>500*12</f>
        <v>6000</v>
      </c>
      <c r="H416" s="146"/>
      <c r="I416" s="147">
        <v>0</v>
      </c>
      <c r="J416" s="148">
        <v>0</v>
      </c>
      <c r="K416" s="148">
        <v>0</v>
      </c>
      <c r="L416" s="146">
        <v>0</v>
      </c>
      <c r="M416" s="147">
        <v>0</v>
      </c>
      <c r="N416" s="146">
        <v>0</v>
      </c>
      <c r="O416" s="147">
        <v>0</v>
      </c>
      <c r="P416" s="146">
        <v>0</v>
      </c>
      <c r="Q416" s="128">
        <f t="shared" si="24"/>
        <v>6000</v>
      </c>
      <c r="R416" s="68"/>
    </row>
    <row r="417" spans="1:18" s="1" customFormat="1" ht="14.45" customHeight="1" x14ac:dyDescent="0.25">
      <c r="A417" s="125">
        <v>375</v>
      </c>
      <c r="B417" s="124">
        <v>27</v>
      </c>
      <c r="C417" s="125" t="s">
        <v>219</v>
      </c>
      <c r="D417" s="125" t="str">
        <f t="shared" si="26"/>
        <v>2</v>
      </c>
      <c r="E417" s="125">
        <v>214</v>
      </c>
      <c r="F417" s="141" t="s">
        <v>22</v>
      </c>
      <c r="G417" s="129">
        <v>1500</v>
      </c>
      <c r="H417" s="146"/>
      <c r="I417" s="147">
        <v>0</v>
      </c>
      <c r="J417" s="148">
        <v>0</v>
      </c>
      <c r="K417" s="148">
        <v>0</v>
      </c>
      <c r="L417" s="146">
        <v>0</v>
      </c>
      <c r="M417" s="147">
        <v>0</v>
      </c>
      <c r="N417" s="146">
        <v>0</v>
      </c>
      <c r="O417" s="147">
        <v>0</v>
      </c>
      <c r="P417" s="146">
        <v>0</v>
      </c>
      <c r="Q417" s="128">
        <f t="shared" si="24"/>
        <v>1500</v>
      </c>
      <c r="R417" s="68"/>
    </row>
    <row r="418" spans="1:18" s="1" customFormat="1" ht="14.45" customHeight="1" x14ac:dyDescent="0.25">
      <c r="A418" s="125">
        <v>376</v>
      </c>
      <c r="B418" s="124">
        <v>27</v>
      </c>
      <c r="C418" s="125" t="s">
        <v>219</v>
      </c>
      <c r="D418" s="125" t="str">
        <f t="shared" si="26"/>
        <v>2</v>
      </c>
      <c r="E418" s="125">
        <v>216</v>
      </c>
      <c r="F418" s="141" t="s">
        <v>24</v>
      </c>
      <c r="G418" s="129">
        <v>10000</v>
      </c>
      <c r="H418" s="146"/>
      <c r="I418" s="147">
        <v>0</v>
      </c>
      <c r="J418" s="148">
        <v>0</v>
      </c>
      <c r="K418" s="148">
        <v>0</v>
      </c>
      <c r="L418" s="146">
        <v>0</v>
      </c>
      <c r="M418" s="147">
        <v>0</v>
      </c>
      <c r="N418" s="146">
        <v>0</v>
      </c>
      <c r="O418" s="147">
        <v>0</v>
      </c>
      <c r="P418" s="146">
        <v>0</v>
      </c>
      <c r="Q418" s="128">
        <f t="shared" si="24"/>
        <v>10000</v>
      </c>
      <c r="R418" s="68"/>
    </row>
    <row r="419" spans="1:18" s="1" customFormat="1" ht="14.45" customHeight="1" x14ac:dyDescent="0.25">
      <c r="A419" s="125">
        <v>377</v>
      </c>
      <c r="B419" s="124">
        <v>27</v>
      </c>
      <c r="C419" s="125" t="s">
        <v>219</v>
      </c>
      <c r="D419" s="125" t="str">
        <f t="shared" si="26"/>
        <v>2</v>
      </c>
      <c r="E419" s="125">
        <v>221</v>
      </c>
      <c r="F419" s="141" t="s">
        <v>27</v>
      </c>
      <c r="G419" s="129">
        <v>840000</v>
      </c>
      <c r="H419" s="146"/>
      <c r="I419" s="147">
        <v>0</v>
      </c>
      <c r="J419" s="148">
        <v>0</v>
      </c>
      <c r="K419" s="148">
        <v>0</v>
      </c>
      <c r="L419" s="146">
        <v>0</v>
      </c>
      <c r="M419" s="147">
        <v>0</v>
      </c>
      <c r="N419" s="146">
        <v>0</v>
      </c>
      <c r="O419" s="147">
        <v>0</v>
      </c>
      <c r="P419" s="146">
        <v>0</v>
      </c>
      <c r="Q419" s="128">
        <f t="shared" si="24"/>
        <v>840000</v>
      </c>
      <c r="R419" s="68"/>
    </row>
    <row r="420" spans="1:18" s="1" customFormat="1" ht="14.45" customHeight="1" x14ac:dyDescent="0.25">
      <c r="A420" s="125">
        <v>378</v>
      </c>
      <c r="B420" s="124">
        <v>27</v>
      </c>
      <c r="C420" s="125" t="s">
        <v>219</v>
      </c>
      <c r="D420" s="125" t="str">
        <f t="shared" si="26"/>
        <v>2</v>
      </c>
      <c r="E420" s="125">
        <v>261</v>
      </c>
      <c r="F420" s="141" t="s">
        <v>43</v>
      </c>
      <c r="G420" s="129">
        <v>70000</v>
      </c>
      <c r="H420" s="146">
        <v>0</v>
      </c>
      <c r="I420" s="147">
        <v>0</v>
      </c>
      <c r="J420" s="148">
        <v>0</v>
      </c>
      <c r="K420" s="148">
        <v>0</v>
      </c>
      <c r="L420" s="146">
        <v>0</v>
      </c>
      <c r="M420" s="147">
        <v>0</v>
      </c>
      <c r="N420" s="146">
        <v>0</v>
      </c>
      <c r="O420" s="147">
        <v>0</v>
      </c>
      <c r="P420" s="146">
        <v>0</v>
      </c>
      <c r="Q420" s="128">
        <f t="shared" si="24"/>
        <v>70000</v>
      </c>
      <c r="R420" s="68"/>
    </row>
    <row r="421" spans="1:18" s="1" customFormat="1" ht="14.45" customHeight="1" x14ac:dyDescent="0.25">
      <c r="A421" s="125">
        <v>379</v>
      </c>
      <c r="B421" s="124">
        <v>27</v>
      </c>
      <c r="C421" s="125" t="s">
        <v>219</v>
      </c>
      <c r="D421" s="125" t="str">
        <f t="shared" si="26"/>
        <v>2</v>
      </c>
      <c r="E421" s="125">
        <v>272</v>
      </c>
      <c r="F421" s="141" t="s">
        <v>45</v>
      </c>
      <c r="G421" s="129">
        <v>70000</v>
      </c>
      <c r="H421" s="146">
        <v>0</v>
      </c>
      <c r="I421" s="147">
        <v>0</v>
      </c>
      <c r="J421" s="148">
        <v>0</v>
      </c>
      <c r="K421" s="148">
        <v>0</v>
      </c>
      <c r="L421" s="146">
        <v>0</v>
      </c>
      <c r="M421" s="147">
        <v>0</v>
      </c>
      <c r="N421" s="146">
        <v>0</v>
      </c>
      <c r="O421" s="147">
        <v>0</v>
      </c>
      <c r="P421" s="146">
        <v>0</v>
      </c>
      <c r="Q421" s="128">
        <f t="shared" si="24"/>
        <v>70000</v>
      </c>
      <c r="R421" s="68"/>
    </row>
    <row r="422" spans="1:18" s="1" customFormat="1" ht="14.45" customHeight="1" x14ac:dyDescent="0.25">
      <c r="A422" s="125">
        <v>380</v>
      </c>
      <c r="B422" s="124">
        <v>27</v>
      </c>
      <c r="C422" s="125" t="s">
        <v>219</v>
      </c>
      <c r="D422" s="125" t="str">
        <f t="shared" si="26"/>
        <v>3</v>
      </c>
      <c r="E422" s="125">
        <v>351</v>
      </c>
      <c r="F422" s="141" t="s">
        <v>76</v>
      </c>
      <c r="G422" s="129">
        <v>10000</v>
      </c>
      <c r="H422" s="146">
        <v>0</v>
      </c>
      <c r="I422" s="147">
        <v>0</v>
      </c>
      <c r="J422" s="148">
        <v>0</v>
      </c>
      <c r="K422" s="148">
        <v>0</v>
      </c>
      <c r="L422" s="146">
        <v>0</v>
      </c>
      <c r="M422" s="147">
        <v>0</v>
      </c>
      <c r="N422" s="146">
        <v>0</v>
      </c>
      <c r="O422" s="147">
        <v>0</v>
      </c>
      <c r="P422" s="146">
        <v>0</v>
      </c>
      <c r="Q422" s="128">
        <f t="shared" si="24"/>
        <v>10000</v>
      </c>
      <c r="R422" s="68"/>
    </row>
    <row r="423" spans="1:18" s="1" customFormat="1" ht="14.45" customHeight="1" x14ac:dyDescent="0.25">
      <c r="A423" s="125">
        <v>381</v>
      </c>
      <c r="B423" s="124">
        <v>27</v>
      </c>
      <c r="C423" s="125" t="s">
        <v>219</v>
      </c>
      <c r="D423" s="125" t="str">
        <f t="shared" si="26"/>
        <v>3</v>
      </c>
      <c r="E423" s="125">
        <v>353</v>
      </c>
      <c r="F423" s="141" t="s">
        <v>78</v>
      </c>
      <c r="G423" s="129">
        <v>5000</v>
      </c>
      <c r="H423" s="146">
        <v>0</v>
      </c>
      <c r="I423" s="147">
        <v>0</v>
      </c>
      <c r="J423" s="148">
        <v>0</v>
      </c>
      <c r="K423" s="148">
        <v>0</v>
      </c>
      <c r="L423" s="146">
        <v>0</v>
      </c>
      <c r="M423" s="147">
        <v>0</v>
      </c>
      <c r="N423" s="146">
        <v>0</v>
      </c>
      <c r="O423" s="147">
        <v>0</v>
      </c>
      <c r="P423" s="146">
        <v>0</v>
      </c>
      <c r="Q423" s="128">
        <f t="shared" si="24"/>
        <v>5000</v>
      </c>
      <c r="R423" s="68"/>
    </row>
    <row r="424" spans="1:18" s="1" customFormat="1" ht="14.45" customHeight="1" x14ac:dyDescent="0.25">
      <c r="A424" s="125">
        <v>382</v>
      </c>
      <c r="B424" s="124">
        <v>27</v>
      </c>
      <c r="C424" s="125" t="s">
        <v>219</v>
      </c>
      <c r="D424" s="125" t="str">
        <f t="shared" si="26"/>
        <v>3</v>
      </c>
      <c r="E424" s="125">
        <v>372</v>
      </c>
      <c r="F424" s="141" t="s">
        <v>91</v>
      </c>
      <c r="G424" s="129">
        <v>15000</v>
      </c>
      <c r="H424" s="146">
        <v>0</v>
      </c>
      <c r="I424" s="147">
        <v>0</v>
      </c>
      <c r="J424" s="148">
        <v>0</v>
      </c>
      <c r="K424" s="148">
        <v>0</v>
      </c>
      <c r="L424" s="146">
        <v>0</v>
      </c>
      <c r="M424" s="147">
        <v>0</v>
      </c>
      <c r="N424" s="146">
        <v>0</v>
      </c>
      <c r="O424" s="147">
        <v>0</v>
      </c>
      <c r="P424" s="146">
        <v>0</v>
      </c>
      <c r="Q424" s="128">
        <f t="shared" si="24"/>
        <v>15000</v>
      </c>
      <c r="R424" s="68"/>
    </row>
    <row r="425" spans="1:18" s="1" customFormat="1" ht="14.45" customHeight="1" x14ac:dyDescent="0.25">
      <c r="A425" s="125">
        <v>383</v>
      </c>
      <c r="B425" s="124">
        <v>27</v>
      </c>
      <c r="C425" s="125" t="s">
        <v>219</v>
      </c>
      <c r="D425" s="125" t="str">
        <f t="shared" si="26"/>
        <v>3</v>
      </c>
      <c r="E425" s="125">
        <v>375</v>
      </c>
      <c r="F425" s="141" t="s">
        <v>93</v>
      </c>
      <c r="G425" s="129">
        <v>30000</v>
      </c>
      <c r="H425" s="146">
        <v>0</v>
      </c>
      <c r="I425" s="147">
        <v>0</v>
      </c>
      <c r="J425" s="148">
        <v>0</v>
      </c>
      <c r="K425" s="148">
        <v>0</v>
      </c>
      <c r="L425" s="146">
        <v>0</v>
      </c>
      <c r="M425" s="147">
        <v>0</v>
      </c>
      <c r="N425" s="146">
        <v>0</v>
      </c>
      <c r="O425" s="147">
        <v>0</v>
      </c>
      <c r="P425" s="146">
        <v>0</v>
      </c>
      <c r="Q425" s="128">
        <f t="shared" si="24"/>
        <v>30000</v>
      </c>
      <c r="R425" s="68"/>
    </row>
    <row r="426" spans="1:18" s="1" customFormat="1" ht="14.45" customHeight="1" x14ac:dyDescent="0.25">
      <c r="A426" s="125">
        <v>384</v>
      </c>
      <c r="B426" s="124">
        <v>27</v>
      </c>
      <c r="C426" s="125" t="s">
        <v>219</v>
      </c>
      <c r="D426" s="125" t="str">
        <f t="shared" si="26"/>
        <v>5</v>
      </c>
      <c r="E426" s="125">
        <v>511</v>
      </c>
      <c r="F426" s="141" t="s">
        <v>109</v>
      </c>
      <c r="G426" s="129">
        <v>10000</v>
      </c>
      <c r="H426" s="146">
        <v>0</v>
      </c>
      <c r="I426" s="147">
        <v>0</v>
      </c>
      <c r="J426" s="148">
        <v>0</v>
      </c>
      <c r="K426" s="148">
        <v>0</v>
      </c>
      <c r="L426" s="146">
        <v>0</v>
      </c>
      <c r="M426" s="147">
        <v>0</v>
      </c>
      <c r="N426" s="146">
        <v>0</v>
      </c>
      <c r="O426" s="147">
        <v>0</v>
      </c>
      <c r="P426" s="146">
        <v>0</v>
      </c>
      <c r="Q426" s="128">
        <f t="shared" si="24"/>
        <v>10000</v>
      </c>
      <c r="R426" s="68"/>
    </row>
    <row r="427" spans="1:18" s="1" customFormat="1" ht="14.45" customHeight="1" x14ac:dyDescent="0.25">
      <c r="A427" s="125">
        <v>385</v>
      </c>
      <c r="B427" s="124">
        <v>27</v>
      </c>
      <c r="C427" s="125" t="s">
        <v>219</v>
      </c>
      <c r="D427" s="125" t="str">
        <f t="shared" si="26"/>
        <v>5</v>
      </c>
      <c r="E427" s="125">
        <v>515</v>
      </c>
      <c r="F427" s="141" t="s">
        <v>111</v>
      </c>
      <c r="G427" s="129">
        <v>10000</v>
      </c>
      <c r="H427" s="146">
        <v>0</v>
      </c>
      <c r="I427" s="147">
        <v>0</v>
      </c>
      <c r="J427" s="148">
        <v>0</v>
      </c>
      <c r="K427" s="148">
        <v>0</v>
      </c>
      <c r="L427" s="146">
        <v>0</v>
      </c>
      <c r="M427" s="147">
        <v>0</v>
      </c>
      <c r="N427" s="146">
        <v>0</v>
      </c>
      <c r="O427" s="147">
        <v>0</v>
      </c>
      <c r="P427" s="146">
        <v>0</v>
      </c>
      <c r="Q427" s="128">
        <f t="shared" si="24"/>
        <v>10000</v>
      </c>
      <c r="R427" s="68"/>
    </row>
    <row r="428" spans="1:18" s="1" customFormat="1" ht="14.45" customHeight="1" x14ac:dyDescent="0.25">
      <c r="A428" s="125">
        <v>386</v>
      </c>
      <c r="B428" s="124">
        <v>28</v>
      </c>
      <c r="C428" s="125" t="s">
        <v>221</v>
      </c>
      <c r="D428" s="125" t="str">
        <f t="shared" si="26"/>
        <v>2</v>
      </c>
      <c r="E428" s="125">
        <v>211</v>
      </c>
      <c r="F428" s="141" t="s">
        <v>19</v>
      </c>
      <c r="G428" s="129">
        <v>8000</v>
      </c>
      <c r="H428" s="146"/>
      <c r="I428" s="147">
        <v>0</v>
      </c>
      <c r="J428" s="148">
        <v>0</v>
      </c>
      <c r="K428" s="148">
        <v>0</v>
      </c>
      <c r="L428" s="146">
        <v>0</v>
      </c>
      <c r="M428" s="147">
        <v>0</v>
      </c>
      <c r="N428" s="146">
        <v>0</v>
      </c>
      <c r="O428" s="147">
        <v>0</v>
      </c>
      <c r="P428" s="146">
        <v>0</v>
      </c>
      <c r="Q428" s="128">
        <f t="shared" si="24"/>
        <v>8000</v>
      </c>
      <c r="R428" s="68"/>
    </row>
    <row r="429" spans="1:18" s="1" customFormat="1" ht="14.45" customHeight="1" x14ac:dyDescent="0.25">
      <c r="A429" s="125">
        <v>387</v>
      </c>
      <c r="B429" s="124">
        <v>28</v>
      </c>
      <c r="C429" s="125" t="s">
        <v>221</v>
      </c>
      <c r="D429" s="125" t="str">
        <f t="shared" si="26"/>
        <v>2</v>
      </c>
      <c r="E429" s="125">
        <v>212</v>
      </c>
      <c r="F429" s="141" t="s">
        <v>20</v>
      </c>
      <c r="G429" s="129">
        <v>8000</v>
      </c>
      <c r="H429" s="146"/>
      <c r="I429" s="147">
        <v>0</v>
      </c>
      <c r="J429" s="148">
        <v>0</v>
      </c>
      <c r="K429" s="148">
        <v>0</v>
      </c>
      <c r="L429" s="146">
        <v>0</v>
      </c>
      <c r="M429" s="147">
        <v>0</v>
      </c>
      <c r="N429" s="146">
        <v>0</v>
      </c>
      <c r="O429" s="147">
        <v>0</v>
      </c>
      <c r="P429" s="146">
        <v>0</v>
      </c>
      <c r="Q429" s="128">
        <f t="shared" si="24"/>
        <v>8000</v>
      </c>
      <c r="R429" s="68"/>
    </row>
    <row r="430" spans="1:18" s="1" customFormat="1" ht="14.45" customHeight="1" x14ac:dyDescent="0.25">
      <c r="A430" s="125">
        <v>388</v>
      </c>
      <c r="B430" s="124">
        <v>28</v>
      </c>
      <c r="C430" s="125" t="s">
        <v>221</v>
      </c>
      <c r="D430" s="125" t="str">
        <f t="shared" si="26"/>
        <v>2</v>
      </c>
      <c r="E430" s="125">
        <v>214</v>
      </c>
      <c r="F430" s="141" t="s">
        <v>22</v>
      </c>
      <c r="G430" s="129">
        <v>800</v>
      </c>
      <c r="H430" s="146"/>
      <c r="I430" s="147">
        <v>0</v>
      </c>
      <c r="J430" s="148">
        <v>0</v>
      </c>
      <c r="K430" s="148">
        <v>0</v>
      </c>
      <c r="L430" s="146">
        <v>0</v>
      </c>
      <c r="M430" s="147">
        <v>0</v>
      </c>
      <c r="N430" s="146">
        <v>0</v>
      </c>
      <c r="O430" s="147">
        <v>0</v>
      </c>
      <c r="P430" s="146">
        <v>0</v>
      </c>
      <c r="Q430" s="128">
        <f t="shared" si="24"/>
        <v>800</v>
      </c>
      <c r="R430" s="68" t="s">
        <v>323</v>
      </c>
    </row>
    <row r="431" spans="1:18" s="1" customFormat="1" ht="14.45" customHeight="1" x14ac:dyDescent="0.25">
      <c r="A431" s="125">
        <v>389</v>
      </c>
      <c r="B431" s="124">
        <v>28</v>
      </c>
      <c r="C431" s="125" t="s">
        <v>221</v>
      </c>
      <c r="D431" s="125" t="str">
        <f t="shared" si="26"/>
        <v>2</v>
      </c>
      <c r="E431" s="125">
        <v>249</v>
      </c>
      <c r="F431" s="141" t="s">
        <v>39</v>
      </c>
      <c r="G431" s="129">
        <v>30000</v>
      </c>
      <c r="H431" s="146"/>
      <c r="I431" s="147">
        <v>0</v>
      </c>
      <c r="J431" s="148">
        <v>0</v>
      </c>
      <c r="K431" s="148">
        <v>0</v>
      </c>
      <c r="L431" s="146">
        <v>0</v>
      </c>
      <c r="M431" s="147">
        <v>0</v>
      </c>
      <c r="N431" s="146">
        <v>0</v>
      </c>
      <c r="O431" s="147">
        <v>0</v>
      </c>
      <c r="P431" s="146">
        <v>0</v>
      </c>
      <c r="Q431" s="128">
        <f t="shared" si="24"/>
        <v>30000</v>
      </c>
      <c r="R431" s="68" t="s">
        <v>381</v>
      </c>
    </row>
    <row r="432" spans="1:18" s="1" customFormat="1" ht="14.45" customHeight="1" x14ac:dyDescent="0.25">
      <c r="A432" s="125">
        <v>390</v>
      </c>
      <c r="B432" s="124">
        <v>28</v>
      </c>
      <c r="C432" s="125" t="s">
        <v>221</v>
      </c>
      <c r="D432" s="125" t="str">
        <f t="shared" si="26"/>
        <v>2</v>
      </c>
      <c r="E432" s="125">
        <v>261</v>
      </c>
      <c r="F432" s="143" t="s">
        <v>43</v>
      </c>
      <c r="G432" s="129">
        <v>50000</v>
      </c>
      <c r="H432" s="146"/>
      <c r="I432" s="147">
        <v>0</v>
      </c>
      <c r="J432" s="148">
        <v>0</v>
      </c>
      <c r="K432" s="148">
        <v>0</v>
      </c>
      <c r="L432" s="146">
        <v>0</v>
      </c>
      <c r="M432" s="147">
        <v>0</v>
      </c>
      <c r="N432" s="146">
        <v>0</v>
      </c>
      <c r="O432" s="147">
        <v>0</v>
      </c>
      <c r="P432" s="146">
        <v>0</v>
      </c>
      <c r="Q432" s="128">
        <f t="shared" si="24"/>
        <v>50000</v>
      </c>
      <c r="R432" s="68"/>
    </row>
    <row r="433" spans="1:18" s="1" customFormat="1" ht="14.45" customHeight="1" x14ac:dyDescent="0.25">
      <c r="A433" s="125">
        <v>391</v>
      </c>
      <c r="B433" s="124">
        <v>28</v>
      </c>
      <c r="C433" s="125" t="s">
        <v>221</v>
      </c>
      <c r="D433" s="125" t="str">
        <f t="shared" si="26"/>
        <v>2</v>
      </c>
      <c r="E433" s="125">
        <v>296</v>
      </c>
      <c r="F433" s="143" t="s">
        <v>54</v>
      </c>
      <c r="G433" s="129">
        <v>35000</v>
      </c>
      <c r="H433" s="146"/>
      <c r="I433" s="147">
        <v>0</v>
      </c>
      <c r="J433" s="148">
        <v>0</v>
      </c>
      <c r="K433" s="148">
        <v>0</v>
      </c>
      <c r="L433" s="146">
        <v>0</v>
      </c>
      <c r="M433" s="147">
        <v>0</v>
      </c>
      <c r="N433" s="146">
        <v>0</v>
      </c>
      <c r="O433" s="147">
        <v>0</v>
      </c>
      <c r="P433" s="146">
        <v>0</v>
      </c>
      <c r="Q433" s="128">
        <f t="shared" si="24"/>
        <v>35000</v>
      </c>
      <c r="R433" s="68"/>
    </row>
    <row r="434" spans="1:18" s="1" customFormat="1" ht="14.45" customHeight="1" x14ac:dyDescent="0.25">
      <c r="A434" s="125">
        <v>392</v>
      </c>
      <c r="B434" s="124">
        <v>28</v>
      </c>
      <c r="C434" s="125" t="s">
        <v>221</v>
      </c>
      <c r="D434" s="125" t="str">
        <f t="shared" si="26"/>
        <v>3</v>
      </c>
      <c r="E434" s="125">
        <v>314</v>
      </c>
      <c r="F434" s="143" t="s">
        <v>58</v>
      </c>
      <c r="G434" s="129">
        <v>12000</v>
      </c>
      <c r="H434" s="146"/>
      <c r="I434" s="147">
        <v>0</v>
      </c>
      <c r="J434" s="148">
        <v>0</v>
      </c>
      <c r="K434" s="148">
        <v>0</v>
      </c>
      <c r="L434" s="146">
        <v>0</v>
      </c>
      <c r="M434" s="147">
        <v>0</v>
      </c>
      <c r="N434" s="146">
        <v>0</v>
      </c>
      <c r="O434" s="147">
        <v>0</v>
      </c>
      <c r="P434" s="146">
        <v>0</v>
      </c>
      <c r="Q434" s="128">
        <f t="shared" si="24"/>
        <v>12000</v>
      </c>
      <c r="R434" s="68"/>
    </row>
    <row r="435" spans="1:18" s="1" customFormat="1" ht="14.45" customHeight="1" x14ac:dyDescent="0.25">
      <c r="A435" s="125">
        <v>393</v>
      </c>
      <c r="B435" s="124">
        <v>28</v>
      </c>
      <c r="C435" s="125" t="s">
        <v>221</v>
      </c>
      <c r="D435" s="125" t="str">
        <f t="shared" si="26"/>
        <v>3</v>
      </c>
      <c r="E435" s="125">
        <v>334</v>
      </c>
      <c r="F435" s="141" t="s">
        <v>69</v>
      </c>
      <c r="G435" s="129">
        <v>10000</v>
      </c>
      <c r="H435" s="146"/>
      <c r="I435" s="147">
        <v>0</v>
      </c>
      <c r="J435" s="148">
        <v>0</v>
      </c>
      <c r="K435" s="148">
        <v>0</v>
      </c>
      <c r="L435" s="146">
        <v>0</v>
      </c>
      <c r="M435" s="147">
        <v>0</v>
      </c>
      <c r="N435" s="146">
        <v>0</v>
      </c>
      <c r="O435" s="147">
        <v>0</v>
      </c>
      <c r="P435" s="146">
        <v>0</v>
      </c>
      <c r="Q435" s="128">
        <f t="shared" si="24"/>
        <v>10000</v>
      </c>
      <c r="R435" s="68"/>
    </row>
    <row r="436" spans="1:18" s="1" customFormat="1" ht="14.45" customHeight="1" x14ac:dyDescent="0.25">
      <c r="A436" s="125">
        <v>394</v>
      </c>
      <c r="B436" s="124">
        <v>28</v>
      </c>
      <c r="C436" s="125" t="s">
        <v>221</v>
      </c>
      <c r="D436" s="125" t="str">
        <f t="shared" si="26"/>
        <v>3</v>
      </c>
      <c r="E436" s="125">
        <v>351</v>
      </c>
      <c r="F436" s="143" t="s">
        <v>76</v>
      </c>
      <c r="G436" s="129">
        <v>10000</v>
      </c>
      <c r="H436" s="146"/>
      <c r="I436" s="147">
        <v>0</v>
      </c>
      <c r="J436" s="148">
        <v>0</v>
      </c>
      <c r="K436" s="148">
        <v>0</v>
      </c>
      <c r="L436" s="146">
        <v>0</v>
      </c>
      <c r="M436" s="147">
        <v>0</v>
      </c>
      <c r="N436" s="146">
        <v>0</v>
      </c>
      <c r="O436" s="147">
        <v>0</v>
      </c>
      <c r="P436" s="146">
        <v>0</v>
      </c>
      <c r="Q436" s="128">
        <f t="shared" si="24"/>
        <v>10000</v>
      </c>
      <c r="R436" s="68"/>
    </row>
    <row r="437" spans="1:18" s="1" customFormat="1" ht="14.45" customHeight="1" x14ac:dyDescent="0.25">
      <c r="A437" s="125">
        <v>395</v>
      </c>
      <c r="B437" s="124">
        <v>28</v>
      </c>
      <c r="C437" s="125" t="s">
        <v>221</v>
      </c>
      <c r="D437" s="125" t="str">
        <f t="shared" si="26"/>
        <v>3</v>
      </c>
      <c r="E437" s="125">
        <v>353</v>
      </c>
      <c r="F437" s="141" t="s">
        <v>78</v>
      </c>
      <c r="G437" s="129">
        <v>1500</v>
      </c>
      <c r="H437" s="146"/>
      <c r="I437" s="147">
        <v>0</v>
      </c>
      <c r="J437" s="148">
        <v>0</v>
      </c>
      <c r="K437" s="148">
        <v>0</v>
      </c>
      <c r="L437" s="146">
        <v>0</v>
      </c>
      <c r="M437" s="147">
        <v>0</v>
      </c>
      <c r="N437" s="146">
        <v>0</v>
      </c>
      <c r="O437" s="147">
        <v>0</v>
      </c>
      <c r="P437" s="146">
        <v>0</v>
      </c>
      <c r="Q437" s="128">
        <f t="shared" si="24"/>
        <v>1500</v>
      </c>
      <c r="R437" s="68"/>
    </row>
    <row r="438" spans="1:18" s="1" customFormat="1" ht="14.45" customHeight="1" x14ac:dyDescent="0.25">
      <c r="A438" s="125">
        <v>396</v>
      </c>
      <c r="B438" s="124">
        <v>28</v>
      </c>
      <c r="C438" s="125" t="s">
        <v>221</v>
      </c>
      <c r="D438" s="125" t="str">
        <f t="shared" si="26"/>
        <v>3</v>
      </c>
      <c r="E438" s="125">
        <v>355</v>
      </c>
      <c r="F438" s="141" t="s">
        <v>79</v>
      </c>
      <c r="G438" s="129">
        <v>25000</v>
      </c>
      <c r="H438" s="146"/>
      <c r="I438" s="147">
        <v>0</v>
      </c>
      <c r="J438" s="148">
        <v>0</v>
      </c>
      <c r="K438" s="148">
        <v>0</v>
      </c>
      <c r="L438" s="146">
        <v>0</v>
      </c>
      <c r="M438" s="147">
        <v>0</v>
      </c>
      <c r="N438" s="146">
        <v>0</v>
      </c>
      <c r="O438" s="147">
        <v>0</v>
      </c>
      <c r="P438" s="146">
        <v>0</v>
      </c>
      <c r="Q438" s="128">
        <f t="shared" si="24"/>
        <v>25000</v>
      </c>
      <c r="R438" s="68"/>
    </row>
    <row r="439" spans="1:18" s="1" customFormat="1" ht="14.45" customHeight="1" x14ac:dyDescent="0.25">
      <c r="A439" s="125">
        <v>397</v>
      </c>
      <c r="B439" s="124">
        <v>28</v>
      </c>
      <c r="C439" s="125" t="s">
        <v>221</v>
      </c>
      <c r="D439" s="125" t="str">
        <f t="shared" si="26"/>
        <v>3</v>
      </c>
      <c r="E439" s="125">
        <v>361</v>
      </c>
      <c r="F439" s="141" t="s">
        <v>83</v>
      </c>
      <c r="G439" s="129">
        <v>20000</v>
      </c>
      <c r="H439" s="146"/>
      <c r="I439" s="147">
        <v>0</v>
      </c>
      <c r="J439" s="148">
        <v>0</v>
      </c>
      <c r="K439" s="148">
        <v>0</v>
      </c>
      <c r="L439" s="146">
        <v>0</v>
      </c>
      <c r="M439" s="147">
        <v>0</v>
      </c>
      <c r="N439" s="146">
        <v>0</v>
      </c>
      <c r="O439" s="147">
        <v>0</v>
      </c>
      <c r="P439" s="146">
        <v>0</v>
      </c>
      <c r="Q439" s="128">
        <f t="shared" si="24"/>
        <v>20000</v>
      </c>
      <c r="R439" s="68"/>
    </row>
    <row r="440" spans="1:18" s="1" customFormat="1" ht="14.45" customHeight="1" x14ac:dyDescent="0.25">
      <c r="A440" s="125">
        <v>398</v>
      </c>
      <c r="B440" s="124">
        <v>28</v>
      </c>
      <c r="C440" s="125" t="s">
        <v>221</v>
      </c>
      <c r="D440" s="125" t="str">
        <f t="shared" si="26"/>
        <v>3</v>
      </c>
      <c r="E440" s="125">
        <v>372</v>
      </c>
      <c r="F440" s="141" t="s">
        <v>91</v>
      </c>
      <c r="G440" s="129">
        <v>5000</v>
      </c>
      <c r="H440" s="146"/>
      <c r="I440" s="147">
        <v>0</v>
      </c>
      <c r="J440" s="148">
        <v>0</v>
      </c>
      <c r="K440" s="148">
        <v>0</v>
      </c>
      <c r="L440" s="146">
        <v>0</v>
      </c>
      <c r="M440" s="147">
        <v>0</v>
      </c>
      <c r="N440" s="146">
        <v>0</v>
      </c>
      <c r="O440" s="147">
        <v>0</v>
      </c>
      <c r="P440" s="146">
        <v>0</v>
      </c>
      <c r="Q440" s="128">
        <f t="shared" si="24"/>
        <v>5000</v>
      </c>
      <c r="R440" s="68"/>
    </row>
    <row r="441" spans="1:18" s="1" customFormat="1" ht="14.45" customHeight="1" x14ac:dyDescent="0.25">
      <c r="A441" s="125">
        <v>399</v>
      </c>
      <c r="B441" s="124">
        <v>28</v>
      </c>
      <c r="C441" s="125" t="s">
        <v>221</v>
      </c>
      <c r="D441" s="125" t="str">
        <f t="shared" si="26"/>
        <v>3</v>
      </c>
      <c r="E441" s="125">
        <v>375</v>
      </c>
      <c r="F441" s="141" t="s">
        <v>93</v>
      </c>
      <c r="G441" s="129">
        <v>5000</v>
      </c>
      <c r="H441" s="146"/>
      <c r="I441" s="147">
        <v>0</v>
      </c>
      <c r="J441" s="148">
        <v>0</v>
      </c>
      <c r="K441" s="148">
        <v>0</v>
      </c>
      <c r="L441" s="146">
        <v>0</v>
      </c>
      <c r="M441" s="147">
        <v>0</v>
      </c>
      <c r="N441" s="146">
        <v>0</v>
      </c>
      <c r="O441" s="147">
        <v>0</v>
      </c>
      <c r="P441" s="146">
        <v>0</v>
      </c>
      <c r="Q441" s="128">
        <f t="shared" si="24"/>
        <v>5000</v>
      </c>
      <c r="R441" s="68"/>
    </row>
    <row r="442" spans="1:18" s="1" customFormat="1" ht="14.45" customHeight="1" x14ac:dyDescent="0.25">
      <c r="A442" s="125">
        <v>400</v>
      </c>
      <c r="B442" s="124">
        <v>28</v>
      </c>
      <c r="C442" s="125" t="s">
        <v>221</v>
      </c>
      <c r="D442" s="125" t="str">
        <f t="shared" si="26"/>
        <v>5</v>
      </c>
      <c r="E442" s="125">
        <v>515</v>
      </c>
      <c r="F442" s="141" t="s">
        <v>111</v>
      </c>
      <c r="G442" s="129">
        <v>8000</v>
      </c>
      <c r="H442" s="146"/>
      <c r="I442" s="147">
        <v>0</v>
      </c>
      <c r="J442" s="148">
        <v>0</v>
      </c>
      <c r="K442" s="148">
        <v>0</v>
      </c>
      <c r="L442" s="146">
        <v>0</v>
      </c>
      <c r="M442" s="147">
        <v>0</v>
      </c>
      <c r="N442" s="146">
        <v>0</v>
      </c>
      <c r="O442" s="147">
        <v>0</v>
      </c>
      <c r="P442" s="146">
        <v>0</v>
      </c>
      <c r="Q442" s="128">
        <f t="shared" si="24"/>
        <v>8000</v>
      </c>
      <c r="R442" s="68"/>
    </row>
    <row r="443" spans="1:18" s="1" customFormat="1" ht="14.45" customHeight="1" x14ac:dyDescent="0.25">
      <c r="A443" s="125">
        <v>401</v>
      </c>
      <c r="B443" s="124">
        <v>29</v>
      </c>
      <c r="C443" s="125" t="s">
        <v>216</v>
      </c>
      <c r="D443" s="125" t="str">
        <f t="shared" si="26"/>
        <v>2</v>
      </c>
      <c r="E443" s="125">
        <v>211</v>
      </c>
      <c r="F443" s="141" t="s">
        <v>19</v>
      </c>
      <c r="G443" s="129">
        <v>6000</v>
      </c>
      <c r="H443" s="146"/>
      <c r="I443" s="147">
        <v>0</v>
      </c>
      <c r="J443" s="148">
        <v>0</v>
      </c>
      <c r="K443" s="148">
        <v>0</v>
      </c>
      <c r="L443" s="146">
        <v>0</v>
      </c>
      <c r="M443" s="147">
        <v>0</v>
      </c>
      <c r="N443" s="146">
        <v>0</v>
      </c>
      <c r="O443" s="147">
        <v>0</v>
      </c>
      <c r="P443" s="146">
        <v>0</v>
      </c>
      <c r="Q443" s="128">
        <f t="shared" si="24"/>
        <v>6000</v>
      </c>
      <c r="R443" s="68"/>
    </row>
    <row r="444" spans="1:18" s="1" customFormat="1" ht="14.45" customHeight="1" x14ac:dyDescent="0.25">
      <c r="A444" s="125">
        <v>402</v>
      </c>
      <c r="B444" s="124">
        <v>29</v>
      </c>
      <c r="C444" s="125" t="s">
        <v>216</v>
      </c>
      <c r="D444" s="125" t="str">
        <f t="shared" si="26"/>
        <v>2</v>
      </c>
      <c r="E444" s="125">
        <v>212</v>
      </c>
      <c r="F444" s="141" t="s">
        <v>20</v>
      </c>
      <c r="G444" s="129">
        <f>800*12</f>
        <v>9600</v>
      </c>
      <c r="H444" s="146"/>
      <c r="I444" s="147">
        <v>0</v>
      </c>
      <c r="J444" s="148">
        <v>0</v>
      </c>
      <c r="K444" s="148">
        <v>0</v>
      </c>
      <c r="L444" s="146">
        <v>0</v>
      </c>
      <c r="M444" s="147">
        <v>0</v>
      </c>
      <c r="N444" s="146">
        <v>0</v>
      </c>
      <c r="O444" s="147">
        <v>0</v>
      </c>
      <c r="P444" s="146">
        <v>0</v>
      </c>
      <c r="Q444" s="128">
        <f t="shared" si="24"/>
        <v>9600</v>
      </c>
      <c r="R444" s="68"/>
    </row>
    <row r="445" spans="1:18" s="1" customFormat="1" ht="14.45" customHeight="1" x14ac:dyDescent="0.25">
      <c r="A445" s="125">
        <v>403</v>
      </c>
      <c r="B445" s="124">
        <v>29</v>
      </c>
      <c r="C445" s="125" t="s">
        <v>216</v>
      </c>
      <c r="D445" s="125" t="str">
        <f t="shared" si="26"/>
        <v>2</v>
      </c>
      <c r="E445" s="125">
        <v>214</v>
      </c>
      <c r="F445" s="141" t="s">
        <v>22</v>
      </c>
      <c r="G445" s="129">
        <v>800</v>
      </c>
      <c r="H445" s="146"/>
      <c r="I445" s="147">
        <v>0</v>
      </c>
      <c r="J445" s="148">
        <v>0</v>
      </c>
      <c r="K445" s="148">
        <v>0</v>
      </c>
      <c r="L445" s="146">
        <v>0</v>
      </c>
      <c r="M445" s="147">
        <v>0</v>
      </c>
      <c r="N445" s="146">
        <v>0</v>
      </c>
      <c r="O445" s="147">
        <v>0</v>
      </c>
      <c r="P445" s="146">
        <v>0</v>
      </c>
      <c r="Q445" s="128">
        <f t="shared" si="24"/>
        <v>800</v>
      </c>
      <c r="R445" s="68"/>
    </row>
    <row r="446" spans="1:18" s="1" customFormat="1" ht="14.45" customHeight="1" x14ac:dyDescent="0.25">
      <c r="A446" s="125">
        <v>404</v>
      </c>
      <c r="B446" s="124">
        <v>29</v>
      </c>
      <c r="C446" s="125" t="s">
        <v>216</v>
      </c>
      <c r="D446" s="125" t="str">
        <f t="shared" si="26"/>
        <v>2</v>
      </c>
      <c r="E446" s="125">
        <v>216</v>
      </c>
      <c r="F446" s="141" t="s">
        <v>24</v>
      </c>
      <c r="G446" s="129">
        <v>7000</v>
      </c>
      <c r="H446" s="146"/>
      <c r="I446" s="147">
        <v>0</v>
      </c>
      <c r="J446" s="148">
        <v>0</v>
      </c>
      <c r="K446" s="148">
        <v>0</v>
      </c>
      <c r="L446" s="146">
        <v>0</v>
      </c>
      <c r="M446" s="147">
        <v>0</v>
      </c>
      <c r="N446" s="146">
        <v>0</v>
      </c>
      <c r="O446" s="147">
        <v>0</v>
      </c>
      <c r="P446" s="146">
        <v>0</v>
      </c>
      <c r="Q446" s="128">
        <f t="shared" si="24"/>
        <v>7000</v>
      </c>
      <c r="R446" s="68"/>
    </row>
    <row r="447" spans="1:18" s="1" customFormat="1" ht="14.45" customHeight="1" x14ac:dyDescent="0.25">
      <c r="A447" s="125">
        <v>405</v>
      </c>
      <c r="B447" s="124">
        <v>29</v>
      </c>
      <c r="C447" s="125" t="s">
        <v>216</v>
      </c>
      <c r="D447" s="125" t="str">
        <f t="shared" ref="D447:D467" si="27">MID(E447,1,1)</f>
        <v>2</v>
      </c>
      <c r="E447" s="125">
        <v>261</v>
      </c>
      <c r="F447" s="141" t="s">
        <v>43</v>
      </c>
      <c r="G447" s="129">
        <v>100000</v>
      </c>
      <c r="H447" s="146"/>
      <c r="I447" s="147">
        <v>0</v>
      </c>
      <c r="J447" s="148">
        <v>0</v>
      </c>
      <c r="K447" s="148">
        <v>0</v>
      </c>
      <c r="L447" s="146">
        <v>0</v>
      </c>
      <c r="M447" s="147">
        <v>0</v>
      </c>
      <c r="N447" s="146">
        <v>0</v>
      </c>
      <c r="O447" s="147">
        <v>0</v>
      </c>
      <c r="P447" s="146">
        <v>0</v>
      </c>
      <c r="Q447" s="128">
        <f t="shared" si="24"/>
        <v>100000</v>
      </c>
      <c r="R447" s="68"/>
    </row>
    <row r="448" spans="1:18" s="1" customFormat="1" ht="14.45" customHeight="1" x14ac:dyDescent="0.25">
      <c r="A448" s="125">
        <v>406</v>
      </c>
      <c r="B448" s="124">
        <v>29</v>
      </c>
      <c r="C448" s="125" t="s">
        <v>216</v>
      </c>
      <c r="D448" s="125" t="str">
        <f t="shared" si="27"/>
        <v>3</v>
      </c>
      <c r="E448" s="125">
        <v>351</v>
      </c>
      <c r="F448" s="141" t="s">
        <v>76</v>
      </c>
      <c r="G448" s="129">
        <v>20000</v>
      </c>
      <c r="H448" s="146"/>
      <c r="I448" s="147">
        <v>0</v>
      </c>
      <c r="J448" s="148">
        <v>0</v>
      </c>
      <c r="K448" s="148">
        <v>0</v>
      </c>
      <c r="L448" s="146">
        <v>0</v>
      </c>
      <c r="M448" s="147">
        <v>0</v>
      </c>
      <c r="N448" s="146">
        <v>0</v>
      </c>
      <c r="O448" s="147">
        <v>0</v>
      </c>
      <c r="P448" s="146">
        <v>0</v>
      </c>
      <c r="Q448" s="128">
        <f t="shared" si="24"/>
        <v>20000</v>
      </c>
      <c r="R448" s="68"/>
    </row>
    <row r="449" spans="1:18" s="1" customFormat="1" ht="14.45" customHeight="1" x14ac:dyDescent="0.25">
      <c r="A449" s="125">
        <v>407</v>
      </c>
      <c r="B449" s="124">
        <v>29</v>
      </c>
      <c r="C449" s="125" t="s">
        <v>216</v>
      </c>
      <c r="D449" s="125" t="str">
        <f t="shared" si="27"/>
        <v>3</v>
      </c>
      <c r="E449" s="125">
        <v>353</v>
      </c>
      <c r="F449" s="141" t="s">
        <v>78</v>
      </c>
      <c r="G449" s="129">
        <v>3000</v>
      </c>
      <c r="H449" s="146"/>
      <c r="I449" s="147">
        <v>0</v>
      </c>
      <c r="J449" s="148">
        <v>0</v>
      </c>
      <c r="K449" s="148">
        <v>0</v>
      </c>
      <c r="L449" s="146">
        <v>0</v>
      </c>
      <c r="M449" s="147">
        <v>0</v>
      </c>
      <c r="N449" s="146">
        <v>0</v>
      </c>
      <c r="O449" s="147">
        <v>0</v>
      </c>
      <c r="P449" s="146">
        <v>0</v>
      </c>
      <c r="Q449" s="128">
        <f t="shared" si="24"/>
        <v>3000</v>
      </c>
      <c r="R449" s="68"/>
    </row>
    <row r="450" spans="1:18" s="1" customFormat="1" ht="14.45" customHeight="1" x14ac:dyDescent="0.25">
      <c r="A450" s="125">
        <v>408</v>
      </c>
      <c r="B450" s="124">
        <v>29</v>
      </c>
      <c r="C450" s="125" t="s">
        <v>216</v>
      </c>
      <c r="D450" s="125" t="str">
        <f t="shared" si="27"/>
        <v>3</v>
      </c>
      <c r="E450" s="125">
        <v>355</v>
      </c>
      <c r="F450" s="141" t="s">
        <v>79</v>
      </c>
      <c r="G450" s="129">
        <v>25000</v>
      </c>
      <c r="H450" s="146"/>
      <c r="I450" s="147">
        <v>0</v>
      </c>
      <c r="J450" s="148">
        <v>0</v>
      </c>
      <c r="K450" s="148">
        <v>0</v>
      </c>
      <c r="L450" s="146">
        <v>0</v>
      </c>
      <c r="M450" s="147">
        <v>0</v>
      </c>
      <c r="N450" s="146">
        <v>0</v>
      </c>
      <c r="O450" s="147">
        <v>0</v>
      </c>
      <c r="P450" s="146">
        <v>0</v>
      </c>
      <c r="Q450" s="128">
        <f t="shared" si="24"/>
        <v>25000</v>
      </c>
      <c r="R450" s="68"/>
    </row>
    <row r="451" spans="1:18" s="1" customFormat="1" ht="14.45" customHeight="1" x14ac:dyDescent="0.25">
      <c r="A451" s="125">
        <v>409</v>
      </c>
      <c r="B451" s="124">
        <v>29</v>
      </c>
      <c r="C451" s="125" t="s">
        <v>216</v>
      </c>
      <c r="D451" s="125" t="str">
        <f t="shared" si="27"/>
        <v>3</v>
      </c>
      <c r="E451" s="125">
        <v>372</v>
      </c>
      <c r="F451" s="143" t="s">
        <v>91</v>
      </c>
      <c r="G451" s="129">
        <v>5000</v>
      </c>
      <c r="H451" s="146"/>
      <c r="I451" s="147">
        <v>0</v>
      </c>
      <c r="J451" s="148">
        <v>0</v>
      </c>
      <c r="K451" s="148">
        <v>0</v>
      </c>
      <c r="L451" s="146">
        <v>0</v>
      </c>
      <c r="M451" s="147">
        <v>0</v>
      </c>
      <c r="N451" s="146">
        <v>0</v>
      </c>
      <c r="O451" s="147">
        <v>0</v>
      </c>
      <c r="P451" s="146">
        <v>0</v>
      </c>
      <c r="Q451" s="128">
        <f t="shared" si="24"/>
        <v>5000</v>
      </c>
      <c r="R451" s="68"/>
    </row>
    <row r="452" spans="1:18" s="1" customFormat="1" ht="14.45" customHeight="1" x14ac:dyDescent="0.25">
      <c r="A452" s="125">
        <v>410</v>
      </c>
      <c r="B452" s="124">
        <v>29</v>
      </c>
      <c r="C452" s="125" t="s">
        <v>216</v>
      </c>
      <c r="D452" s="125" t="str">
        <f t="shared" si="27"/>
        <v>3</v>
      </c>
      <c r="E452" s="125">
        <v>375</v>
      </c>
      <c r="F452" s="141" t="s">
        <v>93</v>
      </c>
      <c r="G452" s="129">
        <v>5000</v>
      </c>
      <c r="H452" s="146"/>
      <c r="I452" s="147">
        <v>0</v>
      </c>
      <c r="J452" s="148">
        <v>0</v>
      </c>
      <c r="K452" s="148">
        <v>0</v>
      </c>
      <c r="L452" s="146">
        <v>0</v>
      </c>
      <c r="M452" s="147">
        <v>0</v>
      </c>
      <c r="N452" s="146">
        <v>0</v>
      </c>
      <c r="O452" s="147">
        <v>0</v>
      </c>
      <c r="P452" s="146">
        <v>0</v>
      </c>
      <c r="Q452" s="128">
        <f t="shared" si="24"/>
        <v>5000</v>
      </c>
      <c r="R452" s="68"/>
    </row>
    <row r="453" spans="1:18" s="1" customFormat="1" ht="14.45" customHeight="1" x14ac:dyDescent="0.25">
      <c r="A453" s="125">
        <v>411</v>
      </c>
      <c r="B453" s="124">
        <v>29</v>
      </c>
      <c r="C453" s="125" t="s">
        <v>216</v>
      </c>
      <c r="D453" s="125" t="str">
        <f t="shared" si="27"/>
        <v>5</v>
      </c>
      <c r="E453" s="125">
        <v>511</v>
      </c>
      <c r="F453" s="141" t="s">
        <v>109</v>
      </c>
      <c r="G453" s="129">
        <v>6000</v>
      </c>
      <c r="H453" s="146"/>
      <c r="I453" s="147">
        <v>0</v>
      </c>
      <c r="J453" s="148">
        <v>0</v>
      </c>
      <c r="K453" s="148">
        <v>0</v>
      </c>
      <c r="L453" s="146">
        <v>0</v>
      </c>
      <c r="M453" s="147">
        <v>0</v>
      </c>
      <c r="N453" s="146">
        <v>0</v>
      </c>
      <c r="O453" s="147">
        <v>0</v>
      </c>
      <c r="P453" s="146">
        <v>0</v>
      </c>
      <c r="Q453" s="128">
        <f t="shared" si="24"/>
        <v>6000</v>
      </c>
      <c r="R453" s="68"/>
    </row>
    <row r="454" spans="1:18" s="1" customFormat="1" ht="14.45" customHeight="1" x14ac:dyDescent="0.25">
      <c r="A454" s="125">
        <v>412</v>
      </c>
      <c r="B454" s="124">
        <v>29</v>
      </c>
      <c r="C454" s="125" t="s">
        <v>216</v>
      </c>
      <c r="D454" s="125" t="str">
        <f t="shared" si="27"/>
        <v>5</v>
      </c>
      <c r="E454" s="125">
        <v>515</v>
      </c>
      <c r="F454" s="141" t="s">
        <v>111</v>
      </c>
      <c r="G454" s="129">
        <v>8000</v>
      </c>
      <c r="H454" s="146"/>
      <c r="I454" s="147">
        <v>0</v>
      </c>
      <c r="J454" s="148">
        <v>0</v>
      </c>
      <c r="K454" s="148">
        <v>0</v>
      </c>
      <c r="L454" s="146">
        <v>0</v>
      </c>
      <c r="M454" s="147">
        <v>0</v>
      </c>
      <c r="N454" s="146">
        <v>0</v>
      </c>
      <c r="O454" s="147">
        <v>0</v>
      </c>
      <c r="P454" s="146">
        <v>0</v>
      </c>
      <c r="Q454" s="128">
        <f t="shared" ref="Q454:Q503" si="28">SUM(G454:P454)</f>
        <v>8000</v>
      </c>
      <c r="R454" s="68"/>
    </row>
    <row r="455" spans="1:18" s="1" customFormat="1" ht="14.45" customHeight="1" x14ac:dyDescent="0.25">
      <c r="A455" s="125">
        <v>413</v>
      </c>
      <c r="B455" s="124">
        <v>30</v>
      </c>
      <c r="C455" s="125" t="s">
        <v>205</v>
      </c>
      <c r="D455" s="125" t="str">
        <f t="shared" si="27"/>
        <v>2</v>
      </c>
      <c r="E455" s="125">
        <v>211</v>
      </c>
      <c r="F455" s="141" t="s">
        <v>19</v>
      </c>
      <c r="G455" s="129">
        <v>12000</v>
      </c>
      <c r="H455" s="146"/>
      <c r="I455" s="147">
        <v>0</v>
      </c>
      <c r="J455" s="148">
        <v>0</v>
      </c>
      <c r="K455" s="148">
        <v>0</v>
      </c>
      <c r="L455" s="146">
        <v>0</v>
      </c>
      <c r="M455" s="147">
        <v>0</v>
      </c>
      <c r="N455" s="146">
        <v>0</v>
      </c>
      <c r="O455" s="147">
        <v>0</v>
      </c>
      <c r="P455" s="146">
        <v>0</v>
      </c>
      <c r="Q455" s="128">
        <f t="shared" si="28"/>
        <v>12000</v>
      </c>
      <c r="R455" s="68"/>
    </row>
    <row r="456" spans="1:18" s="1" customFormat="1" ht="14.45" customHeight="1" x14ac:dyDescent="0.25">
      <c r="A456" s="125">
        <v>414</v>
      </c>
      <c r="B456" s="124">
        <v>30</v>
      </c>
      <c r="C456" s="125" t="s">
        <v>205</v>
      </c>
      <c r="D456" s="125" t="str">
        <f t="shared" si="27"/>
        <v>2</v>
      </c>
      <c r="E456" s="125">
        <v>212</v>
      </c>
      <c r="F456" s="141" t="s">
        <v>20</v>
      </c>
      <c r="G456" s="129">
        <v>6000</v>
      </c>
      <c r="H456" s="146"/>
      <c r="I456" s="147">
        <v>0</v>
      </c>
      <c r="J456" s="148">
        <v>0</v>
      </c>
      <c r="K456" s="148">
        <v>0</v>
      </c>
      <c r="L456" s="146">
        <v>0</v>
      </c>
      <c r="M456" s="147">
        <v>0</v>
      </c>
      <c r="N456" s="146">
        <v>0</v>
      </c>
      <c r="O456" s="147">
        <v>0</v>
      </c>
      <c r="P456" s="146">
        <v>0</v>
      </c>
      <c r="Q456" s="128">
        <f t="shared" si="28"/>
        <v>6000</v>
      </c>
      <c r="R456" s="68"/>
    </row>
    <row r="457" spans="1:18" s="1" customFormat="1" ht="14.45" customHeight="1" x14ac:dyDescent="0.25">
      <c r="A457" s="125">
        <v>415</v>
      </c>
      <c r="B457" s="124">
        <v>30</v>
      </c>
      <c r="C457" s="125" t="s">
        <v>205</v>
      </c>
      <c r="D457" s="125" t="str">
        <f t="shared" si="27"/>
        <v>2</v>
      </c>
      <c r="E457" s="125">
        <v>214</v>
      </c>
      <c r="F457" s="141" t="s">
        <v>22</v>
      </c>
      <c r="G457" s="129">
        <v>5000</v>
      </c>
      <c r="H457" s="146"/>
      <c r="I457" s="147">
        <v>0</v>
      </c>
      <c r="J457" s="148">
        <v>0</v>
      </c>
      <c r="K457" s="148">
        <v>0</v>
      </c>
      <c r="L457" s="146">
        <v>0</v>
      </c>
      <c r="M457" s="147">
        <v>0</v>
      </c>
      <c r="N457" s="146">
        <v>0</v>
      </c>
      <c r="O457" s="147">
        <v>0</v>
      </c>
      <c r="P457" s="146">
        <v>0</v>
      </c>
      <c r="Q457" s="128">
        <f t="shared" si="28"/>
        <v>5000</v>
      </c>
      <c r="R457" s="68"/>
    </row>
    <row r="458" spans="1:18" s="1" customFormat="1" ht="14.45" customHeight="1" x14ac:dyDescent="0.25">
      <c r="A458" s="125">
        <v>416</v>
      </c>
      <c r="B458" s="124">
        <v>30</v>
      </c>
      <c r="C458" s="125" t="s">
        <v>205</v>
      </c>
      <c r="D458" s="125" t="str">
        <f t="shared" si="27"/>
        <v>2</v>
      </c>
      <c r="E458" s="125">
        <v>221</v>
      </c>
      <c r="F458" s="141" t="s">
        <v>27</v>
      </c>
      <c r="G458" s="129">
        <v>3000</v>
      </c>
      <c r="H458" s="146"/>
      <c r="I458" s="147">
        <v>0</v>
      </c>
      <c r="J458" s="148">
        <v>0</v>
      </c>
      <c r="K458" s="148">
        <v>0</v>
      </c>
      <c r="L458" s="146">
        <v>0</v>
      </c>
      <c r="M458" s="147">
        <v>0</v>
      </c>
      <c r="N458" s="146">
        <v>0</v>
      </c>
      <c r="O458" s="147">
        <v>0</v>
      </c>
      <c r="P458" s="146">
        <v>0</v>
      </c>
      <c r="Q458" s="128">
        <f t="shared" si="28"/>
        <v>3000</v>
      </c>
      <c r="R458" s="68"/>
    </row>
    <row r="459" spans="1:18" s="1" customFormat="1" ht="14.45" customHeight="1" x14ac:dyDescent="0.25">
      <c r="A459" s="125">
        <v>417</v>
      </c>
      <c r="B459" s="124">
        <v>30</v>
      </c>
      <c r="C459" s="125" t="s">
        <v>205</v>
      </c>
      <c r="D459" s="125" t="str">
        <f t="shared" si="27"/>
        <v>2</v>
      </c>
      <c r="E459" s="125">
        <v>261</v>
      </c>
      <c r="F459" s="141" t="s">
        <v>43</v>
      </c>
      <c r="G459" s="129">
        <v>50000</v>
      </c>
      <c r="H459" s="146"/>
      <c r="I459" s="147">
        <v>0</v>
      </c>
      <c r="J459" s="148">
        <v>0</v>
      </c>
      <c r="K459" s="148">
        <v>0</v>
      </c>
      <c r="L459" s="146">
        <v>0</v>
      </c>
      <c r="M459" s="147">
        <v>0</v>
      </c>
      <c r="N459" s="146">
        <v>0</v>
      </c>
      <c r="O459" s="147">
        <v>0</v>
      </c>
      <c r="P459" s="146">
        <v>0</v>
      </c>
      <c r="Q459" s="128">
        <f t="shared" si="28"/>
        <v>50000</v>
      </c>
      <c r="R459" s="68"/>
    </row>
    <row r="460" spans="1:18" s="1" customFormat="1" ht="14.45" customHeight="1" x14ac:dyDescent="0.25">
      <c r="A460" s="125">
        <v>418</v>
      </c>
      <c r="B460" s="124">
        <v>30</v>
      </c>
      <c r="C460" s="125" t="s">
        <v>205</v>
      </c>
      <c r="D460" s="125" t="str">
        <f t="shared" si="27"/>
        <v>2</v>
      </c>
      <c r="E460" s="125">
        <v>294</v>
      </c>
      <c r="F460" s="141" t="s">
        <v>52</v>
      </c>
      <c r="G460" s="129">
        <v>12000</v>
      </c>
      <c r="H460" s="146"/>
      <c r="I460" s="147">
        <v>0</v>
      </c>
      <c r="J460" s="148">
        <v>0</v>
      </c>
      <c r="K460" s="148">
        <v>0</v>
      </c>
      <c r="L460" s="146">
        <v>0</v>
      </c>
      <c r="M460" s="147">
        <v>0</v>
      </c>
      <c r="N460" s="146">
        <v>0</v>
      </c>
      <c r="O460" s="147">
        <v>0</v>
      </c>
      <c r="P460" s="146">
        <v>0</v>
      </c>
      <c r="Q460" s="128">
        <f t="shared" si="28"/>
        <v>12000</v>
      </c>
      <c r="R460" s="68"/>
    </row>
    <row r="461" spans="1:18" s="1" customFormat="1" ht="14.45" customHeight="1" x14ac:dyDescent="0.25">
      <c r="A461" s="125">
        <v>419</v>
      </c>
      <c r="B461" s="124">
        <v>30</v>
      </c>
      <c r="C461" s="125" t="s">
        <v>205</v>
      </c>
      <c r="D461" s="125" t="str">
        <f t="shared" si="27"/>
        <v>3</v>
      </c>
      <c r="E461" s="125">
        <v>315</v>
      </c>
      <c r="F461" s="141" t="s">
        <v>59</v>
      </c>
      <c r="G461" s="129">
        <v>6000</v>
      </c>
      <c r="H461" s="146"/>
      <c r="I461" s="147">
        <v>0</v>
      </c>
      <c r="J461" s="148">
        <v>0</v>
      </c>
      <c r="K461" s="148">
        <v>0</v>
      </c>
      <c r="L461" s="146">
        <v>0</v>
      </c>
      <c r="M461" s="147">
        <v>0</v>
      </c>
      <c r="N461" s="146">
        <v>0</v>
      </c>
      <c r="O461" s="147">
        <v>0</v>
      </c>
      <c r="P461" s="146">
        <v>0</v>
      </c>
      <c r="Q461" s="128">
        <f t="shared" si="28"/>
        <v>6000</v>
      </c>
      <c r="R461" s="68"/>
    </row>
    <row r="462" spans="1:18" s="1" customFormat="1" ht="14.45" customHeight="1" x14ac:dyDescent="0.25">
      <c r="A462" s="125">
        <v>420</v>
      </c>
      <c r="B462" s="124">
        <v>30</v>
      </c>
      <c r="C462" s="125" t="s">
        <v>205</v>
      </c>
      <c r="D462" s="125" t="str">
        <f t="shared" si="27"/>
        <v>3</v>
      </c>
      <c r="E462" s="125">
        <v>332</v>
      </c>
      <c r="F462" s="141" t="s">
        <v>68</v>
      </c>
      <c r="G462" s="129">
        <v>100000</v>
      </c>
      <c r="H462" s="146"/>
      <c r="I462" s="147">
        <v>0</v>
      </c>
      <c r="J462" s="148">
        <v>0</v>
      </c>
      <c r="K462" s="148">
        <v>0</v>
      </c>
      <c r="L462" s="146">
        <v>0</v>
      </c>
      <c r="M462" s="147">
        <v>0</v>
      </c>
      <c r="N462" s="146">
        <v>0</v>
      </c>
      <c r="O462" s="147">
        <v>0</v>
      </c>
      <c r="P462" s="146">
        <v>0</v>
      </c>
      <c r="Q462" s="128">
        <f t="shared" si="28"/>
        <v>100000</v>
      </c>
      <c r="R462" s="68"/>
    </row>
    <row r="463" spans="1:18" s="1" customFormat="1" ht="14.45" customHeight="1" x14ac:dyDescent="0.25">
      <c r="A463" s="125">
        <v>421</v>
      </c>
      <c r="B463" s="124">
        <v>30</v>
      </c>
      <c r="C463" s="125" t="s">
        <v>205</v>
      </c>
      <c r="D463" s="125" t="str">
        <f t="shared" si="27"/>
        <v>3</v>
      </c>
      <c r="E463" s="125">
        <v>353</v>
      </c>
      <c r="F463" s="141" t="s">
        <v>78</v>
      </c>
      <c r="G463" s="129">
        <v>12000</v>
      </c>
      <c r="H463" s="146"/>
      <c r="I463" s="147">
        <v>0</v>
      </c>
      <c r="J463" s="148">
        <v>0</v>
      </c>
      <c r="K463" s="148">
        <v>0</v>
      </c>
      <c r="L463" s="146">
        <v>0</v>
      </c>
      <c r="M463" s="147">
        <v>0</v>
      </c>
      <c r="N463" s="146">
        <v>0</v>
      </c>
      <c r="O463" s="147">
        <v>0</v>
      </c>
      <c r="P463" s="146">
        <v>0</v>
      </c>
      <c r="Q463" s="128">
        <f t="shared" si="28"/>
        <v>12000</v>
      </c>
      <c r="R463" s="68"/>
    </row>
    <row r="464" spans="1:18" s="1" customFormat="1" ht="14.45" customHeight="1" x14ac:dyDescent="0.25">
      <c r="A464" s="125">
        <v>422</v>
      </c>
      <c r="B464" s="124">
        <v>30</v>
      </c>
      <c r="C464" s="125" t="s">
        <v>205</v>
      </c>
      <c r="D464" s="125" t="str">
        <f t="shared" si="27"/>
        <v>3</v>
      </c>
      <c r="E464" s="125">
        <v>371</v>
      </c>
      <c r="F464" s="141" t="s">
        <v>90</v>
      </c>
      <c r="G464" s="129">
        <v>30000</v>
      </c>
      <c r="H464" s="146"/>
      <c r="I464" s="147">
        <v>0</v>
      </c>
      <c r="J464" s="148">
        <v>0</v>
      </c>
      <c r="K464" s="148">
        <v>0</v>
      </c>
      <c r="L464" s="146">
        <v>0</v>
      </c>
      <c r="M464" s="147">
        <v>0</v>
      </c>
      <c r="N464" s="146">
        <v>0</v>
      </c>
      <c r="O464" s="147">
        <v>0</v>
      </c>
      <c r="P464" s="146">
        <v>0</v>
      </c>
      <c r="Q464" s="128">
        <f t="shared" si="28"/>
        <v>30000</v>
      </c>
      <c r="R464" s="68"/>
    </row>
    <row r="465" spans="1:18" s="1" customFormat="1" ht="14.45" customHeight="1" x14ac:dyDescent="0.25">
      <c r="A465" s="125">
        <v>423</v>
      </c>
      <c r="B465" s="124">
        <v>30</v>
      </c>
      <c r="C465" s="125" t="s">
        <v>205</v>
      </c>
      <c r="D465" s="125" t="str">
        <f t="shared" si="27"/>
        <v>3</v>
      </c>
      <c r="E465" s="125">
        <v>375</v>
      </c>
      <c r="F465" s="141" t="s">
        <v>93</v>
      </c>
      <c r="G465" s="129">
        <v>30000</v>
      </c>
      <c r="H465" s="146"/>
      <c r="I465" s="147">
        <v>0</v>
      </c>
      <c r="J465" s="148">
        <v>0</v>
      </c>
      <c r="K465" s="148">
        <v>0</v>
      </c>
      <c r="L465" s="146">
        <v>0</v>
      </c>
      <c r="M465" s="147">
        <v>0</v>
      </c>
      <c r="N465" s="146">
        <v>0</v>
      </c>
      <c r="O465" s="147">
        <v>0</v>
      </c>
      <c r="P465" s="146">
        <v>0</v>
      </c>
      <c r="Q465" s="128">
        <f t="shared" si="28"/>
        <v>30000</v>
      </c>
      <c r="R465" s="68"/>
    </row>
    <row r="466" spans="1:18" s="1" customFormat="1" ht="14.45" customHeight="1" x14ac:dyDescent="0.25">
      <c r="A466" s="125">
        <v>424</v>
      </c>
      <c r="B466" s="124">
        <v>30</v>
      </c>
      <c r="C466" s="125" t="s">
        <v>205</v>
      </c>
      <c r="D466" s="125" t="str">
        <f t="shared" si="27"/>
        <v>5</v>
      </c>
      <c r="E466" s="125">
        <v>515</v>
      </c>
      <c r="F466" s="141" t="s">
        <v>111</v>
      </c>
      <c r="G466" s="129">
        <v>10000</v>
      </c>
      <c r="H466" s="146"/>
      <c r="I466" s="147">
        <v>0</v>
      </c>
      <c r="J466" s="148">
        <v>0</v>
      </c>
      <c r="K466" s="148">
        <v>0</v>
      </c>
      <c r="L466" s="146">
        <v>0</v>
      </c>
      <c r="M466" s="147">
        <v>0</v>
      </c>
      <c r="N466" s="146">
        <v>0</v>
      </c>
      <c r="O466" s="147">
        <v>0</v>
      </c>
      <c r="P466" s="146">
        <v>0</v>
      </c>
      <c r="Q466" s="128">
        <f t="shared" si="28"/>
        <v>10000</v>
      </c>
      <c r="R466" s="68"/>
    </row>
    <row r="467" spans="1:18" s="1" customFormat="1" ht="14.45" customHeight="1" x14ac:dyDescent="0.25">
      <c r="A467" s="125">
        <v>425</v>
      </c>
      <c r="B467" s="124">
        <v>30</v>
      </c>
      <c r="C467" s="125" t="s">
        <v>205</v>
      </c>
      <c r="D467" s="125" t="str">
        <f t="shared" si="27"/>
        <v>5</v>
      </c>
      <c r="E467" s="125">
        <v>591</v>
      </c>
      <c r="F467" s="141" t="s">
        <v>122</v>
      </c>
      <c r="G467" s="129">
        <v>30000</v>
      </c>
      <c r="H467" s="146"/>
      <c r="I467" s="147">
        <v>0</v>
      </c>
      <c r="J467" s="148">
        <v>0</v>
      </c>
      <c r="K467" s="148">
        <v>0</v>
      </c>
      <c r="L467" s="146">
        <v>0</v>
      </c>
      <c r="M467" s="147">
        <v>0</v>
      </c>
      <c r="N467" s="146">
        <v>0</v>
      </c>
      <c r="O467" s="147">
        <v>0</v>
      </c>
      <c r="P467" s="146">
        <v>0</v>
      </c>
      <c r="Q467" s="128">
        <f t="shared" si="28"/>
        <v>30000</v>
      </c>
      <c r="R467" s="68"/>
    </row>
    <row r="468" spans="1:18" s="1" customFormat="1" ht="14.45" customHeight="1" x14ac:dyDescent="0.25">
      <c r="A468" s="125">
        <v>426</v>
      </c>
      <c r="B468" s="124">
        <v>31</v>
      </c>
      <c r="C468" s="125" t="s">
        <v>209</v>
      </c>
      <c r="D468" s="125">
        <v>1</v>
      </c>
      <c r="E468" s="125">
        <v>113</v>
      </c>
      <c r="F468" s="141" t="s">
        <v>11</v>
      </c>
      <c r="G468" s="129">
        <v>179916.01199999999</v>
      </c>
      <c r="H468" s="146"/>
      <c r="I468" s="147"/>
      <c r="J468" s="148"/>
      <c r="K468" s="148"/>
      <c r="L468" s="146"/>
      <c r="M468" s="147"/>
      <c r="N468" s="146"/>
      <c r="O468" s="147"/>
      <c r="P468" s="146"/>
      <c r="Q468" s="128">
        <f t="shared" si="28"/>
        <v>179916.01199999999</v>
      </c>
      <c r="R468" s="68"/>
    </row>
    <row r="469" spans="1:18" s="1" customFormat="1" ht="14.45" customHeight="1" x14ac:dyDescent="0.25">
      <c r="A469" s="125">
        <v>427</v>
      </c>
      <c r="B469" s="124">
        <v>31</v>
      </c>
      <c r="C469" s="125" t="s">
        <v>209</v>
      </c>
      <c r="D469" s="125">
        <v>1</v>
      </c>
      <c r="E469" s="125">
        <v>122</v>
      </c>
      <c r="F469" s="142" t="s">
        <v>12</v>
      </c>
      <c r="G469" s="129">
        <v>151536.50400000002</v>
      </c>
      <c r="H469" s="146"/>
      <c r="I469" s="147"/>
      <c r="J469" s="148"/>
      <c r="K469" s="148"/>
      <c r="L469" s="146"/>
      <c r="M469" s="147"/>
      <c r="N469" s="146"/>
      <c r="O469" s="147"/>
      <c r="P469" s="146"/>
      <c r="Q469" s="128">
        <f t="shared" si="28"/>
        <v>151536.50400000002</v>
      </c>
      <c r="R469" s="68"/>
    </row>
    <row r="470" spans="1:18" s="1" customFormat="1" ht="14.45" customHeight="1" x14ac:dyDescent="0.25">
      <c r="A470" s="125">
        <v>428</v>
      </c>
      <c r="B470" s="124">
        <v>31</v>
      </c>
      <c r="C470" s="125" t="s">
        <v>209</v>
      </c>
      <c r="D470" s="125">
        <v>1</v>
      </c>
      <c r="E470" s="125">
        <v>132</v>
      </c>
      <c r="F470" s="142" t="s">
        <v>13</v>
      </c>
      <c r="G470" s="129">
        <v>27110.691365898885</v>
      </c>
      <c r="H470" s="146"/>
      <c r="I470" s="147"/>
      <c r="J470" s="148"/>
      <c r="K470" s="148"/>
      <c r="L470" s="146"/>
      <c r="M470" s="147"/>
      <c r="N470" s="146"/>
      <c r="O470" s="147"/>
      <c r="P470" s="146"/>
      <c r="Q470" s="128">
        <f t="shared" si="28"/>
        <v>27110.691365898885</v>
      </c>
      <c r="R470" s="68"/>
    </row>
    <row r="471" spans="1:18" s="1" customFormat="1" ht="14.45" customHeight="1" x14ac:dyDescent="0.25">
      <c r="A471" s="125">
        <v>429</v>
      </c>
      <c r="B471" s="124">
        <v>31</v>
      </c>
      <c r="C471" s="125" t="s">
        <v>209</v>
      </c>
      <c r="D471" s="125">
        <v>1</v>
      </c>
      <c r="E471" s="125">
        <v>132</v>
      </c>
      <c r="F471" s="142" t="s">
        <v>13</v>
      </c>
      <c r="G471" s="129">
        <v>22834.317773847175</v>
      </c>
      <c r="H471" s="146"/>
      <c r="I471" s="147"/>
      <c r="J471" s="148"/>
      <c r="K471" s="148"/>
      <c r="L471" s="146"/>
      <c r="M471" s="147"/>
      <c r="N471" s="146"/>
      <c r="O471" s="147"/>
      <c r="P471" s="146"/>
      <c r="Q471" s="128">
        <f t="shared" si="28"/>
        <v>22834.317773847175</v>
      </c>
      <c r="R471" s="68"/>
    </row>
    <row r="472" spans="1:18" s="1" customFormat="1" ht="14.45" customHeight="1" x14ac:dyDescent="0.25">
      <c r="A472" s="125">
        <v>447</v>
      </c>
      <c r="B472" s="124">
        <v>31</v>
      </c>
      <c r="C472" s="125" t="s">
        <v>209</v>
      </c>
      <c r="D472" s="125" t="str">
        <f t="shared" ref="D472:D488" si="29">MID(E472,1,1)</f>
        <v>2</v>
      </c>
      <c r="E472" s="125">
        <v>211</v>
      </c>
      <c r="F472" s="141" t="s">
        <v>19</v>
      </c>
      <c r="G472" s="129">
        <v>8000</v>
      </c>
      <c r="H472" s="146"/>
      <c r="I472" s="147">
        <v>0</v>
      </c>
      <c r="J472" s="148">
        <v>0</v>
      </c>
      <c r="K472" s="148">
        <v>0</v>
      </c>
      <c r="L472" s="146">
        <v>0</v>
      </c>
      <c r="M472" s="147">
        <v>0</v>
      </c>
      <c r="N472" s="146">
        <v>0</v>
      </c>
      <c r="O472" s="147">
        <v>0</v>
      </c>
      <c r="P472" s="146">
        <v>0</v>
      </c>
      <c r="Q472" s="128">
        <f t="shared" si="28"/>
        <v>8000</v>
      </c>
      <c r="R472" s="68"/>
    </row>
    <row r="473" spans="1:18" s="1" customFormat="1" ht="14.45" customHeight="1" x14ac:dyDescent="0.25">
      <c r="A473" s="125">
        <v>450</v>
      </c>
      <c r="B473" s="124">
        <v>31</v>
      </c>
      <c r="C473" s="125" t="s">
        <v>209</v>
      </c>
      <c r="D473" s="125" t="str">
        <f t="shared" si="29"/>
        <v>2</v>
      </c>
      <c r="E473" s="125">
        <v>212</v>
      </c>
      <c r="F473" s="141" t="s">
        <v>20</v>
      </c>
      <c r="G473" s="129">
        <v>30000</v>
      </c>
      <c r="H473" s="146"/>
      <c r="I473" s="147">
        <v>0</v>
      </c>
      <c r="J473" s="148">
        <v>0</v>
      </c>
      <c r="K473" s="148">
        <v>0</v>
      </c>
      <c r="L473" s="146">
        <v>0</v>
      </c>
      <c r="M473" s="147">
        <v>0</v>
      </c>
      <c r="N473" s="146">
        <v>0</v>
      </c>
      <c r="O473" s="147">
        <v>0</v>
      </c>
      <c r="P473" s="146">
        <v>0</v>
      </c>
      <c r="Q473" s="128">
        <f t="shared" si="28"/>
        <v>30000</v>
      </c>
      <c r="R473" s="68"/>
    </row>
    <row r="474" spans="1:18" s="1" customFormat="1" ht="14.45" customHeight="1" x14ac:dyDescent="0.25">
      <c r="A474" s="125">
        <v>453</v>
      </c>
      <c r="B474" s="124">
        <v>31</v>
      </c>
      <c r="C474" s="125" t="s">
        <v>209</v>
      </c>
      <c r="D474" s="125" t="str">
        <f t="shared" si="29"/>
        <v>2</v>
      </c>
      <c r="E474" s="125">
        <v>214</v>
      </c>
      <c r="F474" s="141" t="s">
        <v>22</v>
      </c>
      <c r="G474" s="129">
        <v>2500</v>
      </c>
      <c r="H474" s="146"/>
      <c r="I474" s="147">
        <v>0</v>
      </c>
      <c r="J474" s="148">
        <v>0</v>
      </c>
      <c r="K474" s="148">
        <v>0</v>
      </c>
      <c r="L474" s="146">
        <v>0</v>
      </c>
      <c r="M474" s="147">
        <v>0</v>
      </c>
      <c r="N474" s="146">
        <v>0</v>
      </c>
      <c r="O474" s="147">
        <v>0</v>
      </c>
      <c r="P474" s="146">
        <v>0</v>
      </c>
      <c r="Q474" s="128">
        <f t="shared" si="28"/>
        <v>2500</v>
      </c>
      <c r="R474" s="68"/>
    </row>
    <row r="475" spans="1:18" s="1" customFormat="1" ht="14.45" customHeight="1" x14ac:dyDescent="0.25">
      <c r="A475" s="125">
        <v>455</v>
      </c>
      <c r="B475" s="124">
        <v>31</v>
      </c>
      <c r="C475" s="125" t="s">
        <v>209</v>
      </c>
      <c r="D475" s="125" t="str">
        <f t="shared" si="29"/>
        <v>2</v>
      </c>
      <c r="E475" s="125">
        <v>215</v>
      </c>
      <c r="F475" s="141" t="s">
        <v>23</v>
      </c>
      <c r="G475" s="129">
        <v>50000</v>
      </c>
      <c r="H475" s="146"/>
      <c r="I475" s="147">
        <v>0</v>
      </c>
      <c r="J475" s="148">
        <v>0</v>
      </c>
      <c r="K475" s="148">
        <v>0</v>
      </c>
      <c r="L475" s="146">
        <v>0</v>
      </c>
      <c r="M475" s="147">
        <v>0</v>
      </c>
      <c r="N475" s="146">
        <v>0</v>
      </c>
      <c r="O475" s="147">
        <v>0</v>
      </c>
      <c r="P475" s="146">
        <v>0</v>
      </c>
      <c r="Q475" s="128">
        <f t="shared" si="28"/>
        <v>50000</v>
      </c>
      <c r="R475" s="68"/>
    </row>
    <row r="476" spans="1:18" s="1" customFormat="1" ht="14.45" customHeight="1" x14ac:dyDescent="0.25">
      <c r="A476" s="125">
        <v>461</v>
      </c>
      <c r="B476" s="124">
        <v>31</v>
      </c>
      <c r="C476" s="125" t="s">
        <v>209</v>
      </c>
      <c r="D476" s="125" t="str">
        <f t="shared" si="29"/>
        <v>2</v>
      </c>
      <c r="E476" s="125">
        <v>244</v>
      </c>
      <c r="F476" s="141" t="s">
        <v>34</v>
      </c>
      <c r="G476" s="129">
        <v>5000</v>
      </c>
      <c r="H476" s="146"/>
      <c r="I476" s="147">
        <v>0</v>
      </c>
      <c r="J476" s="148">
        <v>0</v>
      </c>
      <c r="K476" s="148">
        <v>0</v>
      </c>
      <c r="L476" s="146">
        <v>0</v>
      </c>
      <c r="M476" s="147">
        <v>0</v>
      </c>
      <c r="N476" s="146">
        <v>0</v>
      </c>
      <c r="O476" s="147">
        <v>0</v>
      </c>
      <c r="P476" s="146">
        <v>0</v>
      </c>
      <c r="Q476" s="128">
        <f t="shared" si="28"/>
        <v>5000</v>
      </c>
      <c r="R476" s="68"/>
    </row>
    <row r="477" spans="1:18" s="1" customFormat="1" ht="14.45" customHeight="1" x14ac:dyDescent="0.25">
      <c r="A477" s="125">
        <v>465</v>
      </c>
      <c r="B477" s="124">
        <v>31</v>
      </c>
      <c r="C477" s="125" t="s">
        <v>209</v>
      </c>
      <c r="D477" s="125" t="str">
        <f t="shared" si="29"/>
        <v>2</v>
      </c>
      <c r="E477" s="125">
        <v>261</v>
      </c>
      <c r="F477" s="141" t="s">
        <v>43</v>
      </c>
      <c r="G477" s="129">
        <v>23000</v>
      </c>
      <c r="H477" s="146"/>
      <c r="I477" s="147">
        <v>0</v>
      </c>
      <c r="J477" s="148">
        <v>0</v>
      </c>
      <c r="K477" s="148">
        <v>0</v>
      </c>
      <c r="L477" s="146">
        <v>0</v>
      </c>
      <c r="M477" s="147">
        <v>0</v>
      </c>
      <c r="N477" s="146">
        <v>0</v>
      </c>
      <c r="O477" s="147">
        <v>0</v>
      </c>
      <c r="P477" s="146">
        <v>0</v>
      </c>
      <c r="Q477" s="128">
        <f t="shared" si="28"/>
        <v>23000</v>
      </c>
      <c r="R477" s="68"/>
    </row>
    <row r="478" spans="1:18" s="1" customFormat="1" ht="14.45" customHeight="1" x14ac:dyDescent="0.25">
      <c r="A478" s="125">
        <v>476</v>
      </c>
      <c r="B478" s="124">
        <v>31</v>
      </c>
      <c r="C478" s="125" t="s">
        <v>209</v>
      </c>
      <c r="D478" s="125" t="str">
        <f t="shared" si="29"/>
        <v>3</v>
      </c>
      <c r="E478" s="125">
        <v>315</v>
      </c>
      <c r="F478" s="141" t="s">
        <v>59</v>
      </c>
      <c r="G478" s="129">
        <v>4400</v>
      </c>
      <c r="H478" s="146"/>
      <c r="I478" s="147">
        <v>0</v>
      </c>
      <c r="J478" s="148">
        <v>0</v>
      </c>
      <c r="K478" s="148">
        <v>0</v>
      </c>
      <c r="L478" s="146">
        <v>0</v>
      </c>
      <c r="M478" s="147">
        <v>0</v>
      </c>
      <c r="N478" s="146">
        <v>0</v>
      </c>
      <c r="O478" s="147">
        <v>0</v>
      </c>
      <c r="P478" s="146">
        <v>0</v>
      </c>
      <c r="Q478" s="128">
        <f t="shared" si="28"/>
        <v>4400</v>
      </c>
      <c r="R478" s="68"/>
    </row>
    <row r="479" spans="1:18" s="1" customFormat="1" ht="14.45" customHeight="1" x14ac:dyDescent="0.25">
      <c r="A479" s="125">
        <v>480</v>
      </c>
      <c r="B479" s="124">
        <v>31</v>
      </c>
      <c r="C479" s="125" t="s">
        <v>209</v>
      </c>
      <c r="D479" s="125" t="str">
        <f t="shared" si="29"/>
        <v>3</v>
      </c>
      <c r="E479" s="125">
        <v>361</v>
      </c>
      <c r="F479" s="141" t="s">
        <v>83</v>
      </c>
      <c r="G479" s="129">
        <v>150000</v>
      </c>
      <c r="H479" s="146"/>
      <c r="I479" s="147">
        <v>0</v>
      </c>
      <c r="J479" s="148">
        <v>0</v>
      </c>
      <c r="K479" s="148">
        <v>0</v>
      </c>
      <c r="L479" s="146">
        <v>0</v>
      </c>
      <c r="M479" s="147">
        <v>0</v>
      </c>
      <c r="N479" s="146">
        <v>0</v>
      </c>
      <c r="O479" s="147">
        <v>0</v>
      </c>
      <c r="P479" s="146">
        <v>0</v>
      </c>
      <c r="Q479" s="128">
        <f t="shared" si="28"/>
        <v>150000</v>
      </c>
      <c r="R479" s="68"/>
    </row>
    <row r="480" spans="1:18" s="1" customFormat="1" ht="14.45" customHeight="1" x14ac:dyDescent="0.25">
      <c r="A480" s="125">
        <v>481</v>
      </c>
      <c r="B480" s="124">
        <v>31</v>
      </c>
      <c r="C480" s="125" t="s">
        <v>209</v>
      </c>
      <c r="D480" s="125" t="str">
        <f t="shared" si="29"/>
        <v>3</v>
      </c>
      <c r="E480" s="125">
        <v>363</v>
      </c>
      <c r="F480" s="141" t="s">
        <v>85</v>
      </c>
      <c r="G480" s="129">
        <v>24000</v>
      </c>
      <c r="H480" s="146"/>
      <c r="I480" s="147">
        <v>0</v>
      </c>
      <c r="J480" s="148">
        <v>0</v>
      </c>
      <c r="K480" s="148">
        <v>0</v>
      </c>
      <c r="L480" s="146">
        <v>0</v>
      </c>
      <c r="M480" s="147">
        <v>0</v>
      </c>
      <c r="N480" s="146">
        <v>0</v>
      </c>
      <c r="O480" s="147">
        <v>0</v>
      </c>
      <c r="P480" s="146">
        <v>0</v>
      </c>
      <c r="Q480" s="128">
        <f t="shared" si="28"/>
        <v>24000</v>
      </c>
      <c r="R480" s="68"/>
    </row>
    <row r="481" spans="1:18" s="1" customFormat="1" ht="14.45" customHeight="1" x14ac:dyDescent="0.25">
      <c r="A481" s="125">
        <v>482</v>
      </c>
      <c r="B481" s="124">
        <v>31</v>
      </c>
      <c r="C481" s="125" t="s">
        <v>209</v>
      </c>
      <c r="D481" s="125" t="str">
        <f t="shared" si="29"/>
        <v>3</v>
      </c>
      <c r="E481" s="125">
        <v>364</v>
      </c>
      <c r="F481" s="141" t="s">
        <v>86</v>
      </c>
      <c r="G481" s="129">
        <v>5000</v>
      </c>
      <c r="H481" s="146"/>
      <c r="I481" s="147">
        <v>0</v>
      </c>
      <c r="J481" s="148">
        <v>0</v>
      </c>
      <c r="K481" s="148">
        <v>0</v>
      </c>
      <c r="L481" s="146">
        <v>0</v>
      </c>
      <c r="M481" s="147">
        <v>0</v>
      </c>
      <c r="N481" s="146">
        <v>0</v>
      </c>
      <c r="O481" s="147">
        <v>0</v>
      </c>
      <c r="P481" s="146">
        <v>0</v>
      </c>
      <c r="Q481" s="128">
        <f t="shared" si="28"/>
        <v>5000</v>
      </c>
      <c r="R481" s="68"/>
    </row>
    <row r="482" spans="1:18" s="1" customFormat="1" ht="14.45" customHeight="1" x14ac:dyDescent="0.25">
      <c r="A482" s="125">
        <v>483</v>
      </c>
      <c r="B482" s="124">
        <v>31</v>
      </c>
      <c r="C482" s="125" t="s">
        <v>209</v>
      </c>
      <c r="D482" s="125" t="str">
        <f t="shared" si="29"/>
        <v>3</v>
      </c>
      <c r="E482" s="125">
        <v>365</v>
      </c>
      <c r="F482" s="141" t="s">
        <v>87</v>
      </c>
      <c r="G482" s="129">
        <v>30000</v>
      </c>
      <c r="H482" s="146"/>
      <c r="I482" s="147">
        <v>0</v>
      </c>
      <c r="J482" s="148">
        <v>0</v>
      </c>
      <c r="K482" s="148">
        <v>0</v>
      </c>
      <c r="L482" s="146">
        <v>0</v>
      </c>
      <c r="M482" s="147">
        <v>0</v>
      </c>
      <c r="N482" s="146">
        <v>0</v>
      </c>
      <c r="O482" s="147">
        <v>0</v>
      </c>
      <c r="P482" s="146">
        <v>0</v>
      </c>
      <c r="Q482" s="128">
        <f t="shared" si="28"/>
        <v>30000</v>
      </c>
      <c r="R482" s="68"/>
    </row>
    <row r="483" spans="1:18" s="1" customFormat="1" ht="14.45" customHeight="1" x14ac:dyDescent="0.25">
      <c r="A483" s="125">
        <v>484</v>
      </c>
      <c r="B483" s="124">
        <v>31</v>
      </c>
      <c r="C483" s="125" t="s">
        <v>209</v>
      </c>
      <c r="D483" s="125" t="str">
        <f t="shared" si="29"/>
        <v>3</v>
      </c>
      <c r="E483" s="125">
        <v>366</v>
      </c>
      <c r="F483" s="141" t="s">
        <v>88</v>
      </c>
      <c r="G483" s="129">
        <v>12000</v>
      </c>
      <c r="H483" s="146"/>
      <c r="I483" s="147">
        <v>0</v>
      </c>
      <c r="J483" s="148">
        <v>0</v>
      </c>
      <c r="K483" s="148">
        <v>0</v>
      </c>
      <c r="L483" s="146">
        <v>0</v>
      </c>
      <c r="M483" s="147">
        <v>0</v>
      </c>
      <c r="N483" s="146">
        <v>0</v>
      </c>
      <c r="O483" s="147">
        <v>0</v>
      </c>
      <c r="P483" s="146">
        <v>0</v>
      </c>
      <c r="Q483" s="128">
        <f t="shared" si="28"/>
        <v>12000</v>
      </c>
      <c r="R483" s="68"/>
    </row>
    <row r="484" spans="1:18" s="1" customFormat="1" ht="14.45" customHeight="1" x14ac:dyDescent="0.25">
      <c r="A484" s="125">
        <v>485</v>
      </c>
      <c r="B484" s="124">
        <v>31</v>
      </c>
      <c r="C484" s="125" t="s">
        <v>209</v>
      </c>
      <c r="D484" s="125" t="str">
        <f t="shared" si="29"/>
        <v>3</v>
      </c>
      <c r="E484" s="125">
        <v>375</v>
      </c>
      <c r="F484" s="141" t="s">
        <v>93</v>
      </c>
      <c r="G484" s="129">
        <v>15000</v>
      </c>
      <c r="H484" s="146"/>
      <c r="I484" s="147">
        <v>0</v>
      </c>
      <c r="J484" s="148">
        <v>0</v>
      </c>
      <c r="K484" s="148">
        <v>0</v>
      </c>
      <c r="L484" s="146">
        <v>0</v>
      </c>
      <c r="M484" s="147">
        <v>0</v>
      </c>
      <c r="N484" s="146">
        <v>0</v>
      </c>
      <c r="O484" s="147">
        <v>0</v>
      </c>
      <c r="P484" s="146">
        <v>0</v>
      </c>
      <c r="Q484" s="128">
        <f t="shared" si="28"/>
        <v>15000</v>
      </c>
      <c r="R484" s="68"/>
    </row>
    <row r="485" spans="1:18" s="1" customFormat="1" ht="14.45" customHeight="1" x14ac:dyDescent="0.25">
      <c r="A485" s="125">
        <v>490</v>
      </c>
      <c r="B485" s="124">
        <v>31</v>
      </c>
      <c r="C485" s="125" t="s">
        <v>209</v>
      </c>
      <c r="D485" s="125" t="str">
        <f t="shared" si="29"/>
        <v>5</v>
      </c>
      <c r="E485" s="125">
        <v>511</v>
      </c>
      <c r="F485" s="141" t="s">
        <v>109</v>
      </c>
      <c r="G485" s="129">
        <v>10000</v>
      </c>
      <c r="H485" s="146"/>
      <c r="I485" s="147">
        <v>0</v>
      </c>
      <c r="J485" s="148">
        <v>0</v>
      </c>
      <c r="K485" s="148">
        <v>0</v>
      </c>
      <c r="L485" s="146">
        <v>0</v>
      </c>
      <c r="M485" s="147">
        <v>0</v>
      </c>
      <c r="N485" s="146">
        <v>0</v>
      </c>
      <c r="O485" s="147">
        <v>0</v>
      </c>
      <c r="P485" s="146">
        <v>0</v>
      </c>
      <c r="Q485" s="128">
        <f t="shared" si="28"/>
        <v>10000</v>
      </c>
      <c r="R485" s="68"/>
    </row>
    <row r="486" spans="1:18" s="1" customFormat="1" ht="14.45" customHeight="1" x14ac:dyDescent="0.25">
      <c r="A486" s="125">
        <v>493</v>
      </c>
      <c r="B486" s="124">
        <v>31</v>
      </c>
      <c r="C486" s="125" t="s">
        <v>209</v>
      </c>
      <c r="D486" s="125" t="str">
        <f t="shared" si="29"/>
        <v>5</v>
      </c>
      <c r="E486" s="125">
        <v>515</v>
      </c>
      <c r="F486" s="141" t="s">
        <v>111</v>
      </c>
      <c r="G486" s="129">
        <v>12000</v>
      </c>
      <c r="H486" s="146"/>
      <c r="I486" s="147">
        <v>0</v>
      </c>
      <c r="J486" s="148">
        <v>0</v>
      </c>
      <c r="K486" s="148">
        <v>0</v>
      </c>
      <c r="L486" s="146">
        <v>0</v>
      </c>
      <c r="M486" s="147">
        <v>0</v>
      </c>
      <c r="N486" s="146">
        <v>0</v>
      </c>
      <c r="O486" s="147">
        <v>0</v>
      </c>
      <c r="P486" s="146">
        <v>0</v>
      </c>
      <c r="Q486" s="128">
        <f t="shared" si="28"/>
        <v>12000</v>
      </c>
      <c r="R486" s="68"/>
    </row>
    <row r="487" spans="1:18" s="1" customFormat="1" ht="14.45" customHeight="1" x14ac:dyDescent="0.25">
      <c r="A487" s="125">
        <v>496</v>
      </c>
      <c r="B487" s="124">
        <v>31</v>
      </c>
      <c r="C487" s="125" t="s">
        <v>209</v>
      </c>
      <c r="D487" s="125" t="str">
        <f t="shared" si="29"/>
        <v>5</v>
      </c>
      <c r="E487" s="125">
        <v>521</v>
      </c>
      <c r="F487" s="141" t="s">
        <v>113</v>
      </c>
      <c r="G487" s="129">
        <v>15000</v>
      </c>
      <c r="H487" s="146"/>
      <c r="I487" s="147">
        <v>0</v>
      </c>
      <c r="J487" s="148">
        <v>0</v>
      </c>
      <c r="K487" s="148">
        <v>0</v>
      </c>
      <c r="L487" s="146">
        <v>0</v>
      </c>
      <c r="M487" s="147">
        <v>0</v>
      </c>
      <c r="N487" s="146">
        <v>0</v>
      </c>
      <c r="O487" s="147">
        <v>0</v>
      </c>
      <c r="P487" s="146">
        <v>0</v>
      </c>
      <c r="Q487" s="128">
        <f t="shared" si="28"/>
        <v>15000</v>
      </c>
      <c r="R487" s="68"/>
    </row>
    <row r="488" spans="1:18" s="1" customFormat="1" ht="14.45" customHeight="1" x14ac:dyDescent="0.25">
      <c r="A488" s="125">
        <v>498</v>
      </c>
      <c r="B488" s="124">
        <v>31</v>
      </c>
      <c r="C488" s="125" t="s">
        <v>209</v>
      </c>
      <c r="D488" s="125" t="str">
        <f t="shared" si="29"/>
        <v>5</v>
      </c>
      <c r="E488" s="125">
        <v>523</v>
      </c>
      <c r="F488" s="141" t="s">
        <v>115</v>
      </c>
      <c r="G488" s="129">
        <v>20000</v>
      </c>
      <c r="H488" s="146"/>
      <c r="I488" s="147">
        <v>0</v>
      </c>
      <c r="J488" s="148">
        <v>0</v>
      </c>
      <c r="K488" s="148">
        <v>0</v>
      </c>
      <c r="L488" s="146">
        <v>0</v>
      </c>
      <c r="M488" s="147">
        <v>0</v>
      </c>
      <c r="N488" s="146">
        <v>0</v>
      </c>
      <c r="O488" s="147">
        <v>0</v>
      </c>
      <c r="P488" s="146">
        <v>0</v>
      </c>
      <c r="Q488" s="128">
        <f t="shared" si="28"/>
        <v>20000</v>
      </c>
      <c r="R488" s="68"/>
    </row>
    <row r="489" spans="1:18" s="1" customFormat="1" ht="14.45" customHeight="1" x14ac:dyDescent="0.25">
      <c r="A489" s="125">
        <v>430</v>
      </c>
      <c r="B489" s="124">
        <v>32</v>
      </c>
      <c r="C489" s="125" t="s">
        <v>222</v>
      </c>
      <c r="D489" s="125">
        <v>1</v>
      </c>
      <c r="E489" s="125">
        <v>113</v>
      </c>
      <c r="F489" s="141" t="s">
        <v>11</v>
      </c>
      <c r="G489" s="129">
        <v>108388.75200000001</v>
      </c>
      <c r="H489" s="146"/>
      <c r="I489" s="147"/>
      <c r="J489" s="148"/>
      <c r="K489" s="148"/>
      <c r="L489" s="146"/>
      <c r="M489" s="147"/>
      <c r="N489" s="146"/>
      <c r="O489" s="147"/>
      <c r="P489" s="146"/>
      <c r="Q489" s="128">
        <f t="shared" si="28"/>
        <v>108388.75200000001</v>
      </c>
      <c r="R489" s="68"/>
    </row>
    <row r="490" spans="1:18" s="1" customFormat="1" ht="14.45" customHeight="1" x14ac:dyDescent="0.25">
      <c r="A490" s="125">
        <v>431</v>
      </c>
      <c r="B490" s="124">
        <v>32</v>
      </c>
      <c r="C490" s="125" t="s">
        <v>222</v>
      </c>
      <c r="D490" s="125">
        <v>1</v>
      </c>
      <c r="E490" s="125">
        <v>132</v>
      </c>
      <c r="F490" s="142" t="s">
        <v>13</v>
      </c>
      <c r="G490" s="129">
        <v>16332.587468684866</v>
      </c>
      <c r="H490" s="146"/>
      <c r="I490" s="147"/>
      <c r="J490" s="148"/>
      <c r="K490" s="148"/>
      <c r="L490" s="146"/>
      <c r="M490" s="147"/>
      <c r="N490" s="146"/>
      <c r="O490" s="147"/>
      <c r="P490" s="146"/>
      <c r="Q490" s="128">
        <f t="shared" si="28"/>
        <v>16332.587468684866</v>
      </c>
      <c r="R490" s="68"/>
    </row>
    <row r="491" spans="1:18" s="1" customFormat="1" ht="14.45" customHeight="1" x14ac:dyDescent="0.25">
      <c r="A491" s="125">
        <v>432</v>
      </c>
      <c r="B491" s="124">
        <v>32</v>
      </c>
      <c r="C491" s="125" t="s">
        <v>222</v>
      </c>
      <c r="D491" s="125" t="str">
        <f t="shared" ref="D491:D503" si="30">MID(E491,1,1)</f>
        <v>2</v>
      </c>
      <c r="E491" s="125">
        <v>211</v>
      </c>
      <c r="F491" s="141" t="s">
        <v>19</v>
      </c>
      <c r="G491" s="129">
        <v>7500</v>
      </c>
      <c r="H491" s="146"/>
      <c r="I491" s="147">
        <v>0</v>
      </c>
      <c r="J491" s="148">
        <v>0</v>
      </c>
      <c r="K491" s="148">
        <v>0</v>
      </c>
      <c r="L491" s="146">
        <v>0</v>
      </c>
      <c r="M491" s="147">
        <v>0</v>
      </c>
      <c r="N491" s="146">
        <v>0</v>
      </c>
      <c r="O491" s="147">
        <v>0</v>
      </c>
      <c r="P491" s="146">
        <v>0</v>
      </c>
      <c r="Q491" s="128">
        <f t="shared" si="28"/>
        <v>7500</v>
      </c>
      <c r="R491" s="68"/>
    </row>
    <row r="492" spans="1:18" s="1" customFormat="1" ht="14.45" customHeight="1" x14ac:dyDescent="0.25">
      <c r="A492" s="125">
        <v>433</v>
      </c>
      <c r="B492" s="124">
        <v>32</v>
      </c>
      <c r="C492" s="125" t="s">
        <v>222</v>
      </c>
      <c r="D492" s="125" t="str">
        <f t="shared" si="30"/>
        <v>2</v>
      </c>
      <c r="E492" s="125">
        <v>212</v>
      </c>
      <c r="F492" s="141" t="s">
        <v>20</v>
      </c>
      <c r="G492" s="129">
        <v>7000</v>
      </c>
      <c r="H492" s="146"/>
      <c r="I492" s="147">
        <v>0</v>
      </c>
      <c r="J492" s="148">
        <v>0</v>
      </c>
      <c r="K492" s="148">
        <v>0</v>
      </c>
      <c r="L492" s="146">
        <v>0</v>
      </c>
      <c r="M492" s="147">
        <v>0</v>
      </c>
      <c r="N492" s="146">
        <v>0</v>
      </c>
      <c r="O492" s="147">
        <v>0</v>
      </c>
      <c r="P492" s="146">
        <v>0</v>
      </c>
      <c r="Q492" s="128">
        <f t="shared" si="28"/>
        <v>7000</v>
      </c>
      <c r="R492" s="68"/>
    </row>
    <row r="493" spans="1:18" s="1" customFormat="1" ht="14.45" customHeight="1" x14ac:dyDescent="0.25">
      <c r="A493" s="125">
        <v>434</v>
      </c>
      <c r="B493" s="124">
        <v>32</v>
      </c>
      <c r="C493" s="125" t="s">
        <v>222</v>
      </c>
      <c r="D493" s="125" t="str">
        <f t="shared" si="30"/>
        <v>2</v>
      </c>
      <c r="E493" s="125">
        <v>214</v>
      </c>
      <c r="F493" s="141" t="s">
        <v>22</v>
      </c>
      <c r="G493" s="129">
        <v>500</v>
      </c>
      <c r="H493" s="146"/>
      <c r="I493" s="147">
        <v>0</v>
      </c>
      <c r="J493" s="148">
        <v>0</v>
      </c>
      <c r="K493" s="148">
        <v>0</v>
      </c>
      <c r="L493" s="146">
        <v>0</v>
      </c>
      <c r="M493" s="147">
        <v>0</v>
      </c>
      <c r="N493" s="146">
        <v>0</v>
      </c>
      <c r="O493" s="147">
        <v>0</v>
      </c>
      <c r="P493" s="146">
        <v>0</v>
      </c>
      <c r="Q493" s="128">
        <f t="shared" si="28"/>
        <v>500</v>
      </c>
      <c r="R493" s="68"/>
    </row>
    <row r="494" spans="1:18" s="1" customFormat="1" ht="14.45" customHeight="1" x14ac:dyDescent="0.25">
      <c r="A494" s="125">
        <v>435</v>
      </c>
      <c r="B494" s="124">
        <v>32</v>
      </c>
      <c r="C494" s="125" t="s">
        <v>222</v>
      </c>
      <c r="D494" s="125" t="str">
        <f t="shared" si="30"/>
        <v>2</v>
      </c>
      <c r="E494" s="125">
        <v>221</v>
      </c>
      <c r="F494" s="141" t="s">
        <v>27</v>
      </c>
      <c r="G494" s="129">
        <v>1000</v>
      </c>
      <c r="H494" s="146"/>
      <c r="I494" s="147">
        <v>0</v>
      </c>
      <c r="J494" s="148">
        <v>0</v>
      </c>
      <c r="K494" s="148">
        <v>0</v>
      </c>
      <c r="L494" s="146">
        <v>0</v>
      </c>
      <c r="M494" s="147">
        <v>0</v>
      </c>
      <c r="N494" s="146">
        <v>0</v>
      </c>
      <c r="O494" s="147">
        <v>0</v>
      </c>
      <c r="P494" s="146">
        <v>0</v>
      </c>
      <c r="Q494" s="128">
        <f t="shared" si="28"/>
        <v>1000</v>
      </c>
      <c r="R494" s="68"/>
    </row>
    <row r="495" spans="1:18" s="1" customFormat="1" ht="14.45" customHeight="1" x14ac:dyDescent="0.25">
      <c r="A495" s="125">
        <v>436</v>
      </c>
      <c r="B495" s="124">
        <v>32</v>
      </c>
      <c r="C495" s="125" t="s">
        <v>222</v>
      </c>
      <c r="D495" s="125" t="str">
        <f t="shared" si="30"/>
        <v>2</v>
      </c>
      <c r="E495" s="125">
        <v>261</v>
      </c>
      <c r="F495" s="141" t="s">
        <v>43</v>
      </c>
      <c r="G495" s="129">
        <v>6000</v>
      </c>
      <c r="H495" s="146"/>
      <c r="I495" s="147">
        <v>0</v>
      </c>
      <c r="J495" s="148">
        <v>0</v>
      </c>
      <c r="K495" s="148">
        <v>0</v>
      </c>
      <c r="L495" s="146">
        <v>0</v>
      </c>
      <c r="M495" s="147">
        <v>0</v>
      </c>
      <c r="N495" s="146">
        <v>0</v>
      </c>
      <c r="O495" s="147">
        <v>0</v>
      </c>
      <c r="P495" s="146">
        <v>0</v>
      </c>
      <c r="Q495" s="128">
        <f t="shared" si="28"/>
        <v>6000</v>
      </c>
      <c r="R495" s="68"/>
    </row>
    <row r="496" spans="1:18" s="1" customFormat="1" ht="14.45" customHeight="1" x14ac:dyDescent="0.25">
      <c r="A496" s="125">
        <v>437</v>
      </c>
      <c r="B496" s="124">
        <v>32</v>
      </c>
      <c r="C496" s="125" t="s">
        <v>222</v>
      </c>
      <c r="D496" s="125" t="str">
        <f t="shared" si="30"/>
        <v>2</v>
      </c>
      <c r="E496" s="125">
        <v>294</v>
      </c>
      <c r="F496" s="141" t="s">
        <v>52</v>
      </c>
      <c r="G496" s="129">
        <v>3000</v>
      </c>
      <c r="H496" s="146"/>
      <c r="I496" s="147">
        <v>0</v>
      </c>
      <c r="J496" s="148">
        <v>0</v>
      </c>
      <c r="K496" s="148">
        <v>0</v>
      </c>
      <c r="L496" s="146">
        <v>0</v>
      </c>
      <c r="M496" s="147">
        <v>0</v>
      </c>
      <c r="N496" s="146">
        <v>0</v>
      </c>
      <c r="O496" s="147">
        <v>0</v>
      </c>
      <c r="P496" s="146">
        <v>0</v>
      </c>
      <c r="Q496" s="128">
        <f t="shared" si="28"/>
        <v>3000</v>
      </c>
      <c r="R496" s="68"/>
    </row>
    <row r="497" spans="1:18" s="1" customFormat="1" ht="14.45" customHeight="1" x14ac:dyDescent="0.25">
      <c r="A497" s="125">
        <v>438</v>
      </c>
      <c r="B497" s="124">
        <v>32</v>
      </c>
      <c r="C497" s="125" t="s">
        <v>222</v>
      </c>
      <c r="D497" s="125" t="str">
        <f t="shared" si="30"/>
        <v>3</v>
      </c>
      <c r="E497" s="125">
        <v>334</v>
      </c>
      <c r="F497" s="141" t="s">
        <v>69</v>
      </c>
      <c r="G497" s="129">
        <v>5000</v>
      </c>
      <c r="H497" s="146"/>
      <c r="I497" s="147">
        <v>0</v>
      </c>
      <c r="J497" s="148">
        <v>0</v>
      </c>
      <c r="K497" s="148">
        <v>0</v>
      </c>
      <c r="L497" s="146">
        <v>0</v>
      </c>
      <c r="M497" s="147">
        <v>0</v>
      </c>
      <c r="N497" s="146">
        <v>0</v>
      </c>
      <c r="O497" s="147">
        <v>0</v>
      </c>
      <c r="P497" s="146">
        <v>0</v>
      </c>
      <c r="Q497" s="128">
        <f t="shared" si="28"/>
        <v>5000</v>
      </c>
      <c r="R497" s="68"/>
    </row>
    <row r="498" spans="1:18" s="1" customFormat="1" ht="14.45" customHeight="1" x14ac:dyDescent="0.25">
      <c r="A498" s="125">
        <v>439</v>
      </c>
      <c r="B498" s="124">
        <v>32</v>
      </c>
      <c r="C498" s="125" t="s">
        <v>222</v>
      </c>
      <c r="D498" s="125" t="str">
        <f t="shared" si="30"/>
        <v>3</v>
      </c>
      <c r="E498" s="125">
        <v>353</v>
      </c>
      <c r="F498" s="141" t="s">
        <v>78</v>
      </c>
      <c r="G498" s="129">
        <v>2000</v>
      </c>
      <c r="H498" s="146"/>
      <c r="I498" s="147">
        <v>0</v>
      </c>
      <c r="J498" s="148">
        <v>0</v>
      </c>
      <c r="K498" s="148">
        <v>0</v>
      </c>
      <c r="L498" s="146">
        <v>0</v>
      </c>
      <c r="M498" s="147">
        <v>0</v>
      </c>
      <c r="N498" s="146">
        <v>0</v>
      </c>
      <c r="O498" s="147">
        <v>0</v>
      </c>
      <c r="P498" s="146">
        <v>0</v>
      </c>
      <c r="Q498" s="128">
        <f t="shared" si="28"/>
        <v>2000</v>
      </c>
      <c r="R498" s="68"/>
    </row>
    <row r="499" spans="1:18" s="1" customFormat="1" ht="14.45" customHeight="1" x14ac:dyDescent="0.25">
      <c r="A499" s="125">
        <v>440</v>
      </c>
      <c r="B499" s="124">
        <v>32</v>
      </c>
      <c r="C499" s="125" t="s">
        <v>222</v>
      </c>
      <c r="D499" s="125" t="str">
        <f t="shared" si="30"/>
        <v>3</v>
      </c>
      <c r="E499" s="125">
        <v>372</v>
      </c>
      <c r="F499" s="141" t="s">
        <v>91</v>
      </c>
      <c r="G499" s="129">
        <v>2000</v>
      </c>
      <c r="H499" s="146"/>
      <c r="I499" s="147">
        <v>0</v>
      </c>
      <c r="J499" s="148">
        <v>0</v>
      </c>
      <c r="K499" s="148">
        <v>0</v>
      </c>
      <c r="L499" s="146">
        <v>0</v>
      </c>
      <c r="M499" s="147">
        <v>0</v>
      </c>
      <c r="N499" s="146">
        <v>0</v>
      </c>
      <c r="O499" s="147">
        <v>0</v>
      </c>
      <c r="P499" s="146">
        <v>0</v>
      </c>
      <c r="Q499" s="128">
        <f t="shared" si="28"/>
        <v>2000</v>
      </c>
      <c r="R499" s="68"/>
    </row>
    <row r="500" spans="1:18" s="1" customFormat="1" ht="14.45" customHeight="1" x14ac:dyDescent="0.25">
      <c r="A500" s="125">
        <v>441</v>
      </c>
      <c r="B500" s="124">
        <v>32</v>
      </c>
      <c r="C500" s="125" t="s">
        <v>222</v>
      </c>
      <c r="D500" s="125" t="str">
        <f t="shared" si="30"/>
        <v>3</v>
      </c>
      <c r="E500" s="125">
        <v>375</v>
      </c>
      <c r="F500" s="141" t="s">
        <v>93</v>
      </c>
      <c r="G500" s="129">
        <v>6000</v>
      </c>
      <c r="H500" s="146"/>
      <c r="I500" s="147">
        <v>0</v>
      </c>
      <c r="J500" s="148">
        <v>0</v>
      </c>
      <c r="K500" s="148">
        <v>0</v>
      </c>
      <c r="L500" s="146">
        <v>0</v>
      </c>
      <c r="M500" s="147">
        <v>0</v>
      </c>
      <c r="N500" s="146">
        <v>0</v>
      </c>
      <c r="O500" s="147">
        <v>0</v>
      </c>
      <c r="P500" s="146">
        <v>0</v>
      </c>
      <c r="Q500" s="128">
        <f t="shared" si="28"/>
        <v>6000</v>
      </c>
      <c r="R500" s="68"/>
    </row>
    <row r="501" spans="1:18" s="1" customFormat="1" ht="14.45" customHeight="1" x14ac:dyDescent="0.25">
      <c r="A501" s="125">
        <v>442</v>
      </c>
      <c r="B501" s="124">
        <v>32</v>
      </c>
      <c r="C501" s="125" t="s">
        <v>222</v>
      </c>
      <c r="D501" s="125" t="str">
        <f t="shared" si="30"/>
        <v>3</v>
      </c>
      <c r="E501" s="125">
        <v>379</v>
      </c>
      <c r="F501" s="141" t="s">
        <v>96</v>
      </c>
      <c r="G501" s="129">
        <v>3000</v>
      </c>
      <c r="H501" s="146"/>
      <c r="I501" s="147">
        <v>0</v>
      </c>
      <c r="J501" s="148">
        <v>0</v>
      </c>
      <c r="K501" s="148">
        <v>0</v>
      </c>
      <c r="L501" s="146">
        <v>0</v>
      </c>
      <c r="M501" s="147">
        <v>0</v>
      </c>
      <c r="N501" s="146">
        <v>0</v>
      </c>
      <c r="O501" s="147">
        <v>0</v>
      </c>
      <c r="P501" s="146">
        <v>0</v>
      </c>
      <c r="Q501" s="128">
        <f t="shared" si="28"/>
        <v>3000</v>
      </c>
      <c r="R501" s="68"/>
    </row>
    <row r="502" spans="1:18" s="1" customFormat="1" ht="14.45" customHeight="1" x14ac:dyDescent="0.25">
      <c r="A502" s="125">
        <v>443</v>
      </c>
      <c r="B502" s="124">
        <v>32</v>
      </c>
      <c r="C502" s="125" t="s">
        <v>222</v>
      </c>
      <c r="D502" s="125" t="str">
        <f t="shared" si="30"/>
        <v>5</v>
      </c>
      <c r="E502" s="125">
        <v>511</v>
      </c>
      <c r="F502" s="141" t="s">
        <v>109</v>
      </c>
      <c r="G502" s="129">
        <v>5000</v>
      </c>
      <c r="H502" s="146"/>
      <c r="I502" s="147">
        <v>0</v>
      </c>
      <c r="J502" s="148">
        <v>0</v>
      </c>
      <c r="K502" s="148">
        <v>0</v>
      </c>
      <c r="L502" s="146">
        <v>0</v>
      </c>
      <c r="M502" s="147">
        <v>0</v>
      </c>
      <c r="N502" s="146">
        <v>0</v>
      </c>
      <c r="O502" s="147">
        <v>0</v>
      </c>
      <c r="P502" s="146">
        <v>0</v>
      </c>
      <c r="Q502" s="128">
        <f t="shared" si="28"/>
        <v>5000</v>
      </c>
      <c r="R502" s="68"/>
    </row>
    <row r="503" spans="1:18" s="1" customFormat="1" ht="14.45" customHeight="1" x14ac:dyDescent="0.25">
      <c r="A503" s="125">
        <v>444</v>
      </c>
      <c r="B503" s="124">
        <v>32</v>
      </c>
      <c r="C503" s="125" t="s">
        <v>222</v>
      </c>
      <c r="D503" s="125" t="str">
        <f t="shared" si="30"/>
        <v>5</v>
      </c>
      <c r="E503" s="125">
        <v>515</v>
      </c>
      <c r="F503" s="141" t="s">
        <v>111</v>
      </c>
      <c r="G503" s="129">
        <v>8000</v>
      </c>
      <c r="H503" s="146"/>
      <c r="I503" s="147">
        <v>0</v>
      </c>
      <c r="J503" s="148">
        <v>0</v>
      </c>
      <c r="K503" s="148">
        <v>0</v>
      </c>
      <c r="L503" s="146">
        <v>0</v>
      </c>
      <c r="M503" s="147">
        <v>0</v>
      </c>
      <c r="N503" s="146">
        <v>0</v>
      </c>
      <c r="O503" s="147">
        <v>0</v>
      </c>
      <c r="P503" s="146">
        <v>0</v>
      </c>
      <c r="Q503" s="128">
        <f t="shared" si="28"/>
        <v>8000</v>
      </c>
      <c r="R503" s="68"/>
    </row>
    <row r="504" spans="1:18" x14ac:dyDescent="0.25"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</row>
    <row r="505" spans="1:18" x14ac:dyDescent="0.25"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</row>
    <row r="506" spans="1:18" x14ac:dyDescent="0.25"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34"/>
    </row>
    <row r="507" spans="1:18" x14ac:dyDescent="0.25">
      <c r="Q507" s="100"/>
    </row>
    <row r="508" spans="1:18" x14ac:dyDescent="0.25"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</row>
    <row r="509" spans="1:18" x14ac:dyDescent="0.25">
      <c r="G509" s="152"/>
    </row>
    <row r="510" spans="1:18" x14ac:dyDescent="0.25">
      <c r="G510" s="64"/>
    </row>
  </sheetData>
  <sortState ref="A5:Q502">
    <sortCondition ref="B5:B502"/>
    <sortCondition ref="E5:E502"/>
  </sortState>
  <mergeCells count="11">
    <mergeCell ref="M3:N3"/>
    <mergeCell ref="O3:O4"/>
    <mergeCell ref="P3:P4"/>
    <mergeCell ref="Q3:Q4"/>
    <mergeCell ref="R3:R4"/>
    <mergeCell ref="I3:L3"/>
    <mergeCell ref="C3:C4"/>
    <mergeCell ref="B3:B4"/>
    <mergeCell ref="F3:F4"/>
    <mergeCell ref="G3:G4"/>
    <mergeCell ref="H3:H4"/>
  </mergeCells>
  <pageMargins left="0.70866141732283472" right="0.47244094488188981" top="0.51181102362204722" bottom="0.74803149606299213" header="0.31496062992125984" footer="0.31496062992125984"/>
  <pageSetup scale="85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</sheetPr>
  <dimension ref="A1:R510"/>
  <sheetViews>
    <sheetView zoomScale="85" zoomScaleNormal="85" workbookViewId="0">
      <pane xSplit="6" ySplit="4" topLeftCell="G5" activePane="bottomRight" state="frozen"/>
      <selection sqref="A1:Q205"/>
      <selection pane="topRight" sqref="A1:Q205"/>
      <selection pane="bottomLeft" sqref="A1:Q205"/>
      <selection pane="bottomRight" sqref="A1:Q205"/>
    </sheetView>
  </sheetViews>
  <sheetFormatPr baseColWidth="10" defaultRowHeight="15" x14ac:dyDescent="0.25"/>
  <cols>
    <col min="1" max="1" width="4.85546875" customWidth="1"/>
    <col min="2" max="2" width="12.5703125" customWidth="1"/>
    <col min="3" max="3" width="21.7109375" customWidth="1"/>
    <col min="4" max="4" width="2.140625" customWidth="1"/>
    <col min="5" max="5" width="4.85546875" customWidth="1"/>
    <col min="6" max="6" width="45" customWidth="1"/>
    <col min="7" max="7" width="16.140625" customWidth="1"/>
    <col min="8" max="8" width="8.42578125" customWidth="1"/>
    <col min="9" max="9" width="15.140625" customWidth="1"/>
    <col min="10" max="10" width="14.85546875" customWidth="1"/>
    <col min="11" max="11" width="9.42578125" customWidth="1"/>
    <col min="12" max="12" width="12.5703125" customWidth="1"/>
    <col min="13" max="13" width="11.140625" customWidth="1"/>
    <col min="14" max="14" width="15.7109375" customWidth="1"/>
    <col min="15" max="15" width="14.28515625" customWidth="1"/>
    <col min="16" max="16" width="9.140625" customWidth="1"/>
    <col min="17" max="17" width="16.140625" customWidth="1"/>
    <col min="18" max="18" width="30.7109375" hidden="1" customWidth="1"/>
  </cols>
  <sheetData>
    <row r="1" spans="1:18" ht="18" x14ac:dyDescent="0.25">
      <c r="B1" s="127" t="s">
        <v>273</v>
      </c>
    </row>
    <row r="2" spans="1:18" ht="18.75" thickBot="1" x14ac:dyDescent="0.3">
      <c r="B2" s="127" t="s">
        <v>183</v>
      </c>
    </row>
    <row r="3" spans="1:18" ht="15.6" customHeight="1" x14ac:dyDescent="0.3">
      <c r="A3" s="132"/>
      <c r="B3" s="309" t="s">
        <v>131</v>
      </c>
      <c r="C3" s="309" t="s">
        <v>204</v>
      </c>
      <c r="D3" s="133"/>
      <c r="E3" s="133"/>
      <c r="F3" s="311" t="s">
        <v>0</v>
      </c>
      <c r="G3" s="313" t="s">
        <v>145</v>
      </c>
      <c r="H3" s="315" t="s">
        <v>4</v>
      </c>
      <c r="I3" s="306" t="s">
        <v>127</v>
      </c>
      <c r="J3" s="307"/>
      <c r="K3" s="307"/>
      <c r="L3" s="308"/>
      <c r="M3" s="306" t="s">
        <v>5</v>
      </c>
      <c r="N3" s="308"/>
      <c r="O3" s="317" t="s">
        <v>3</v>
      </c>
      <c r="P3" s="319" t="s">
        <v>141</v>
      </c>
      <c r="Q3" s="321" t="s">
        <v>129</v>
      </c>
      <c r="R3" s="323" t="s">
        <v>314</v>
      </c>
    </row>
    <row r="4" spans="1:18" ht="40.5" x14ac:dyDescent="0.3">
      <c r="A4" s="134" t="s">
        <v>224</v>
      </c>
      <c r="B4" s="310"/>
      <c r="C4" s="310"/>
      <c r="D4" s="135"/>
      <c r="E4" s="135"/>
      <c r="F4" s="312"/>
      <c r="G4" s="314"/>
      <c r="H4" s="316"/>
      <c r="I4" s="136" t="s">
        <v>162</v>
      </c>
      <c r="J4" s="137" t="s">
        <v>163</v>
      </c>
      <c r="K4" s="137" t="s">
        <v>130</v>
      </c>
      <c r="L4" s="138" t="s">
        <v>9</v>
      </c>
      <c r="M4" s="139" t="s">
        <v>140</v>
      </c>
      <c r="N4" s="138" t="s">
        <v>9</v>
      </c>
      <c r="O4" s="318"/>
      <c r="P4" s="320"/>
      <c r="Q4" s="322"/>
      <c r="R4" s="323" t="s">
        <v>314</v>
      </c>
    </row>
    <row r="5" spans="1:18" s="1" customFormat="1" ht="14.45" hidden="1" customHeight="1" x14ac:dyDescent="0.25">
      <c r="A5" s="125">
        <v>1</v>
      </c>
      <c r="B5" s="124">
        <v>1</v>
      </c>
      <c r="C5" s="125" t="s">
        <v>511</v>
      </c>
      <c r="D5" s="125">
        <v>1</v>
      </c>
      <c r="E5" s="125">
        <v>111</v>
      </c>
      <c r="F5" s="141" t="s">
        <v>10</v>
      </c>
      <c r="G5" s="129">
        <v>1420416</v>
      </c>
      <c r="H5" s="130"/>
      <c r="I5" s="129"/>
      <c r="J5" s="126"/>
      <c r="K5" s="126"/>
      <c r="L5" s="130"/>
      <c r="M5" s="129"/>
      <c r="N5" s="130"/>
      <c r="O5" s="129"/>
      <c r="P5" s="130"/>
      <c r="Q5" s="128">
        <f>SUM(G5:P5)</f>
        <v>1420416</v>
      </c>
      <c r="R5" s="68"/>
    </row>
    <row r="6" spans="1:18" s="1" customFormat="1" ht="14.45" customHeight="1" x14ac:dyDescent="0.25">
      <c r="A6" s="125">
        <v>2</v>
      </c>
      <c r="B6" s="124">
        <v>1</v>
      </c>
      <c r="C6" s="125" t="s">
        <v>511</v>
      </c>
      <c r="D6" s="125">
        <v>1</v>
      </c>
      <c r="E6" s="125">
        <v>132</v>
      </c>
      <c r="F6" s="141" t="s">
        <v>13</v>
      </c>
      <c r="G6" s="129">
        <v>214035.75679069984</v>
      </c>
      <c r="H6" s="130"/>
      <c r="I6" s="129"/>
      <c r="J6" s="126"/>
      <c r="K6" s="126"/>
      <c r="L6" s="130"/>
      <c r="M6" s="129"/>
      <c r="N6" s="130"/>
      <c r="O6" s="129"/>
      <c r="P6" s="130"/>
      <c r="Q6" s="128">
        <f t="shared" ref="Q6:Q69" si="0">SUM(G6:P6)</f>
        <v>214035.75679069984</v>
      </c>
      <c r="R6" s="68"/>
    </row>
    <row r="7" spans="1:18" s="1" customFormat="1" ht="14.45" hidden="1" customHeight="1" x14ac:dyDescent="0.25">
      <c r="A7" s="125">
        <v>3</v>
      </c>
      <c r="B7" s="124">
        <v>1</v>
      </c>
      <c r="C7" s="125" t="s">
        <v>511</v>
      </c>
      <c r="D7" s="125" t="str">
        <f t="shared" ref="D7:D13" si="1">MID(E7,1,1)</f>
        <v>2</v>
      </c>
      <c r="E7" s="125">
        <v>211</v>
      </c>
      <c r="F7" s="141" t="s">
        <v>19</v>
      </c>
      <c r="G7" s="129">
        <v>3000</v>
      </c>
      <c r="H7" s="130"/>
      <c r="I7" s="129"/>
      <c r="J7" s="126"/>
      <c r="K7" s="126"/>
      <c r="L7" s="130"/>
      <c r="M7" s="129"/>
      <c r="N7" s="130"/>
      <c r="O7" s="129"/>
      <c r="P7" s="130"/>
      <c r="Q7" s="128">
        <f t="shared" si="0"/>
        <v>3000</v>
      </c>
      <c r="R7" s="68"/>
    </row>
    <row r="8" spans="1:18" s="1" customFormat="1" ht="14.45" hidden="1" customHeight="1" x14ac:dyDescent="0.25">
      <c r="A8" s="125">
        <v>4</v>
      </c>
      <c r="B8" s="124">
        <v>1</v>
      </c>
      <c r="C8" s="125" t="s">
        <v>511</v>
      </c>
      <c r="D8" s="125" t="str">
        <f t="shared" si="1"/>
        <v>2</v>
      </c>
      <c r="E8" s="125">
        <v>221</v>
      </c>
      <c r="F8" s="141" t="s">
        <v>27</v>
      </c>
      <c r="G8" s="129">
        <v>15000</v>
      </c>
      <c r="H8" s="130"/>
      <c r="I8" s="129"/>
      <c r="J8" s="126"/>
      <c r="K8" s="126"/>
      <c r="L8" s="130"/>
      <c r="M8" s="129"/>
      <c r="N8" s="130"/>
      <c r="O8" s="129"/>
      <c r="P8" s="130"/>
      <c r="Q8" s="128">
        <f t="shared" si="0"/>
        <v>15000</v>
      </c>
      <c r="R8" s="68"/>
    </row>
    <row r="9" spans="1:18" s="1" customFormat="1" ht="14.45" hidden="1" customHeight="1" x14ac:dyDescent="0.25">
      <c r="A9" s="125">
        <v>5</v>
      </c>
      <c r="B9" s="124">
        <v>1</v>
      </c>
      <c r="C9" s="125" t="s">
        <v>511</v>
      </c>
      <c r="D9" s="125" t="str">
        <f t="shared" si="1"/>
        <v>2</v>
      </c>
      <c r="E9" s="125">
        <v>261</v>
      </c>
      <c r="F9" s="141" t="s">
        <v>43</v>
      </c>
      <c r="G9" s="129">
        <v>54000</v>
      </c>
      <c r="H9" s="130"/>
      <c r="I9" s="129"/>
      <c r="J9" s="126"/>
      <c r="K9" s="126"/>
      <c r="L9" s="130"/>
      <c r="M9" s="129"/>
      <c r="N9" s="130"/>
      <c r="O9" s="129"/>
      <c r="P9" s="130"/>
      <c r="Q9" s="128">
        <f t="shared" si="0"/>
        <v>54000</v>
      </c>
      <c r="R9" s="68"/>
    </row>
    <row r="10" spans="1:18" s="1" customFormat="1" ht="14.45" hidden="1" customHeight="1" x14ac:dyDescent="0.25">
      <c r="A10" s="125">
        <v>6</v>
      </c>
      <c r="B10" s="124">
        <v>1</v>
      </c>
      <c r="C10" s="125" t="s">
        <v>511</v>
      </c>
      <c r="D10" s="125" t="str">
        <f t="shared" si="1"/>
        <v>2</v>
      </c>
      <c r="E10" s="125">
        <v>271</v>
      </c>
      <c r="F10" s="141" t="s">
        <v>44</v>
      </c>
      <c r="G10" s="129">
        <v>9000</v>
      </c>
      <c r="H10" s="130"/>
      <c r="I10" s="129"/>
      <c r="J10" s="126"/>
      <c r="K10" s="126"/>
      <c r="L10" s="130"/>
      <c r="M10" s="129"/>
      <c r="N10" s="130"/>
      <c r="O10" s="129"/>
      <c r="P10" s="130"/>
      <c r="Q10" s="128">
        <f t="shared" si="0"/>
        <v>9000</v>
      </c>
      <c r="R10" s="68"/>
    </row>
    <row r="11" spans="1:18" s="1" customFormat="1" ht="14.45" hidden="1" customHeight="1" x14ac:dyDescent="0.25">
      <c r="A11" s="125">
        <v>7</v>
      </c>
      <c r="B11" s="124">
        <v>1</v>
      </c>
      <c r="C11" s="125" t="s">
        <v>511</v>
      </c>
      <c r="D11" s="125" t="str">
        <f t="shared" si="1"/>
        <v>3</v>
      </c>
      <c r="E11" s="125">
        <v>361</v>
      </c>
      <c r="F11" s="141" t="s">
        <v>83</v>
      </c>
      <c r="G11" s="129">
        <v>12000</v>
      </c>
      <c r="H11" s="130"/>
      <c r="I11" s="129"/>
      <c r="J11" s="126"/>
      <c r="K11" s="126"/>
      <c r="L11" s="130"/>
      <c r="M11" s="129"/>
      <c r="N11" s="130"/>
      <c r="O11" s="129"/>
      <c r="P11" s="130"/>
      <c r="Q11" s="128">
        <f t="shared" si="0"/>
        <v>12000</v>
      </c>
      <c r="R11" s="68"/>
    </row>
    <row r="12" spans="1:18" s="1" customFormat="1" ht="14.45" hidden="1" customHeight="1" x14ac:dyDescent="0.25">
      <c r="A12" s="125">
        <v>8</v>
      </c>
      <c r="B12" s="124">
        <v>1</v>
      </c>
      <c r="C12" s="125" t="s">
        <v>511</v>
      </c>
      <c r="D12" s="125" t="str">
        <f t="shared" si="1"/>
        <v>3</v>
      </c>
      <c r="E12" s="125">
        <v>372</v>
      </c>
      <c r="F12" s="141" t="s">
        <v>91</v>
      </c>
      <c r="G12" s="129">
        <v>6000</v>
      </c>
      <c r="H12" s="130"/>
      <c r="I12" s="129"/>
      <c r="J12" s="126"/>
      <c r="K12" s="126"/>
      <c r="L12" s="130"/>
      <c r="M12" s="129"/>
      <c r="N12" s="130"/>
      <c r="O12" s="129"/>
      <c r="P12" s="130"/>
      <c r="Q12" s="128">
        <f t="shared" si="0"/>
        <v>6000</v>
      </c>
      <c r="R12" s="68"/>
    </row>
    <row r="13" spans="1:18" s="1" customFormat="1" ht="14.45" hidden="1" customHeight="1" x14ac:dyDescent="0.25">
      <c r="A13" s="125">
        <v>9</v>
      </c>
      <c r="B13" s="124">
        <v>1</v>
      </c>
      <c r="C13" s="125" t="s">
        <v>511</v>
      </c>
      <c r="D13" s="125" t="str">
        <f t="shared" si="1"/>
        <v>3</v>
      </c>
      <c r="E13" s="125">
        <v>375</v>
      </c>
      <c r="F13" s="141" t="s">
        <v>93</v>
      </c>
      <c r="G13" s="129">
        <v>36000</v>
      </c>
      <c r="H13" s="130"/>
      <c r="I13" s="129"/>
      <c r="J13" s="126"/>
      <c r="K13" s="126"/>
      <c r="L13" s="130"/>
      <c r="M13" s="129"/>
      <c r="N13" s="130"/>
      <c r="O13" s="129"/>
      <c r="P13" s="130"/>
      <c r="Q13" s="128">
        <f t="shared" si="0"/>
        <v>36000</v>
      </c>
      <c r="R13" s="68"/>
    </row>
    <row r="14" spans="1:18" s="1" customFormat="1" ht="14.45" hidden="1" customHeight="1" x14ac:dyDescent="0.25">
      <c r="A14" s="125">
        <v>10</v>
      </c>
      <c r="B14" s="124">
        <v>2</v>
      </c>
      <c r="C14" s="125" t="s">
        <v>226</v>
      </c>
      <c r="D14" s="125">
        <v>1</v>
      </c>
      <c r="E14" s="125">
        <v>113</v>
      </c>
      <c r="F14" s="141" t="s">
        <v>11</v>
      </c>
      <c r="G14" s="140">
        <v>877032</v>
      </c>
      <c r="H14" s="130"/>
      <c r="I14" s="129"/>
      <c r="J14" s="126"/>
      <c r="K14" s="126"/>
      <c r="L14" s="130"/>
      <c r="M14" s="129"/>
      <c r="N14" s="130"/>
      <c r="O14" s="129"/>
      <c r="P14" s="130"/>
      <c r="Q14" s="128">
        <f t="shared" si="0"/>
        <v>877032</v>
      </c>
      <c r="R14" s="68"/>
    </row>
    <row r="15" spans="1:18" s="1" customFormat="1" ht="14.45" hidden="1" customHeight="1" x14ac:dyDescent="0.25">
      <c r="A15" s="125">
        <v>11</v>
      </c>
      <c r="B15" s="124">
        <v>2</v>
      </c>
      <c r="C15" s="125" t="s">
        <v>226</v>
      </c>
      <c r="D15" s="125">
        <v>1</v>
      </c>
      <c r="E15" s="125">
        <v>122</v>
      </c>
      <c r="F15" s="141"/>
      <c r="G15" s="129">
        <v>186379.46400000001</v>
      </c>
      <c r="H15" s="130"/>
      <c r="I15" s="129"/>
      <c r="J15" s="126"/>
      <c r="K15" s="126"/>
      <c r="L15" s="130"/>
      <c r="M15" s="129"/>
      <c r="N15" s="130"/>
      <c r="O15" s="129"/>
      <c r="P15" s="130"/>
      <c r="Q15" s="128">
        <f t="shared" si="0"/>
        <v>186379.46400000001</v>
      </c>
      <c r="R15" s="68"/>
    </row>
    <row r="16" spans="1:18" s="1" customFormat="1" ht="14.45" customHeight="1" x14ac:dyDescent="0.25">
      <c r="A16" s="125">
        <v>12</v>
      </c>
      <c r="B16" s="124">
        <v>2</v>
      </c>
      <c r="C16" s="125" t="s">
        <v>226</v>
      </c>
      <c r="D16" s="125">
        <v>1</v>
      </c>
      <c r="E16" s="125">
        <v>132</v>
      </c>
      <c r="F16" s="141"/>
      <c r="G16" s="129">
        <v>83294.880427135184</v>
      </c>
      <c r="H16" s="130"/>
      <c r="I16" s="129"/>
      <c r="J16" s="126"/>
      <c r="K16" s="126"/>
      <c r="L16" s="130"/>
      <c r="M16" s="129"/>
      <c r="N16" s="130"/>
      <c r="O16" s="129"/>
      <c r="P16" s="130"/>
      <c r="Q16" s="128">
        <f t="shared" si="0"/>
        <v>83294.880427135184</v>
      </c>
      <c r="R16" s="68"/>
    </row>
    <row r="17" spans="1:18" s="1" customFormat="1" ht="14.45" customHeight="1" x14ac:dyDescent="0.25">
      <c r="A17" s="125">
        <v>13</v>
      </c>
      <c r="B17" s="124">
        <v>2</v>
      </c>
      <c r="C17" s="125" t="s">
        <v>226</v>
      </c>
      <c r="D17" s="125">
        <v>1</v>
      </c>
      <c r="E17" s="125">
        <v>132</v>
      </c>
      <c r="F17" s="141"/>
      <c r="G17" s="129">
        <v>28084.638322494953</v>
      </c>
      <c r="H17" s="130"/>
      <c r="I17" s="129"/>
      <c r="J17" s="126"/>
      <c r="K17" s="126"/>
      <c r="L17" s="130"/>
      <c r="M17" s="129"/>
      <c r="N17" s="130"/>
      <c r="O17" s="129"/>
      <c r="P17" s="130"/>
      <c r="Q17" s="128">
        <f t="shared" si="0"/>
        <v>28084.638322494953</v>
      </c>
      <c r="R17" s="68"/>
    </row>
    <row r="18" spans="1:18" s="1" customFormat="1" ht="14.45" hidden="1" customHeight="1" x14ac:dyDescent="0.25">
      <c r="A18" s="125">
        <v>14</v>
      </c>
      <c r="B18" s="124">
        <v>2</v>
      </c>
      <c r="C18" s="125" t="s">
        <v>226</v>
      </c>
      <c r="D18" s="125" t="str">
        <f t="shared" ref="D18:D40" si="2">MID(E18,1,1)</f>
        <v>2</v>
      </c>
      <c r="E18" s="125">
        <v>211</v>
      </c>
      <c r="F18" s="141" t="s">
        <v>19</v>
      </c>
      <c r="G18" s="129">
        <v>12000</v>
      </c>
      <c r="H18" s="130"/>
      <c r="I18" s="129"/>
      <c r="J18" s="126"/>
      <c r="K18" s="126"/>
      <c r="L18" s="130"/>
      <c r="M18" s="129"/>
      <c r="N18" s="130"/>
      <c r="O18" s="129"/>
      <c r="P18" s="130"/>
      <c r="Q18" s="128">
        <f t="shared" si="0"/>
        <v>12000</v>
      </c>
      <c r="R18" s="68"/>
    </row>
    <row r="19" spans="1:18" s="1" customFormat="1" ht="14.45" hidden="1" customHeight="1" x14ac:dyDescent="0.25">
      <c r="A19" s="125">
        <v>15</v>
      </c>
      <c r="B19" s="124">
        <v>2</v>
      </c>
      <c r="C19" s="125" t="s">
        <v>226</v>
      </c>
      <c r="D19" s="125" t="str">
        <f t="shared" si="2"/>
        <v>2</v>
      </c>
      <c r="E19" s="125">
        <v>212</v>
      </c>
      <c r="F19" s="141" t="s">
        <v>20</v>
      </c>
      <c r="G19" s="129">
        <v>12000</v>
      </c>
      <c r="H19" s="130"/>
      <c r="I19" s="129"/>
      <c r="J19" s="126"/>
      <c r="K19" s="126"/>
      <c r="L19" s="130"/>
      <c r="M19" s="129"/>
      <c r="N19" s="130"/>
      <c r="O19" s="129"/>
      <c r="P19" s="130"/>
      <c r="Q19" s="128">
        <f t="shared" si="0"/>
        <v>12000</v>
      </c>
      <c r="R19" s="68"/>
    </row>
    <row r="20" spans="1:18" s="1" customFormat="1" ht="14.45" hidden="1" customHeight="1" x14ac:dyDescent="0.25">
      <c r="A20" s="125">
        <v>16</v>
      </c>
      <c r="B20" s="124">
        <v>2</v>
      </c>
      <c r="C20" s="125" t="s">
        <v>226</v>
      </c>
      <c r="D20" s="125" t="str">
        <f t="shared" si="2"/>
        <v>2</v>
      </c>
      <c r="E20" s="125">
        <v>214</v>
      </c>
      <c r="F20" s="141" t="s">
        <v>22</v>
      </c>
      <c r="G20" s="129">
        <v>1500</v>
      </c>
      <c r="H20" s="131"/>
      <c r="I20" s="129"/>
      <c r="J20" s="126"/>
      <c r="K20" s="126"/>
      <c r="L20" s="130"/>
      <c r="M20" s="129"/>
      <c r="N20" s="130"/>
      <c r="O20" s="129"/>
      <c r="P20" s="130"/>
      <c r="Q20" s="128">
        <f t="shared" si="0"/>
        <v>1500</v>
      </c>
      <c r="R20" s="68"/>
    </row>
    <row r="21" spans="1:18" s="1" customFormat="1" ht="14.45" hidden="1" customHeight="1" x14ac:dyDescent="0.25">
      <c r="A21" s="125">
        <v>17</v>
      </c>
      <c r="B21" s="124">
        <v>2</v>
      </c>
      <c r="C21" s="125" t="s">
        <v>226</v>
      </c>
      <c r="D21" s="125" t="str">
        <f t="shared" si="2"/>
        <v>2</v>
      </c>
      <c r="E21" s="125">
        <v>215</v>
      </c>
      <c r="F21" s="141" t="s">
        <v>23</v>
      </c>
      <c r="G21" s="129">
        <v>6000</v>
      </c>
      <c r="H21" s="130"/>
      <c r="I21" s="129"/>
      <c r="J21" s="126"/>
      <c r="K21" s="126"/>
      <c r="L21" s="130"/>
      <c r="M21" s="129"/>
      <c r="N21" s="130"/>
      <c r="O21" s="129"/>
      <c r="P21" s="130"/>
      <c r="Q21" s="128">
        <f t="shared" si="0"/>
        <v>6000</v>
      </c>
      <c r="R21" s="68"/>
    </row>
    <row r="22" spans="1:18" s="1" customFormat="1" ht="14.45" hidden="1" customHeight="1" x14ac:dyDescent="0.25">
      <c r="A22" s="125">
        <v>18</v>
      </c>
      <c r="B22" s="124">
        <v>2</v>
      </c>
      <c r="C22" s="125" t="s">
        <v>226</v>
      </c>
      <c r="D22" s="125" t="str">
        <f t="shared" si="2"/>
        <v>2</v>
      </c>
      <c r="E22" s="125">
        <v>221</v>
      </c>
      <c r="F22" s="141" t="s">
        <v>27</v>
      </c>
      <c r="G22" s="129">
        <v>100000</v>
      </c>
      <c r="H22" s="130"/>
      <c r="I22" s="129"/>
      <c r="J22" s="126"/>
      <c r="K22" s="126"/>
      <c r="L22" s="130"/>
      <c r="M22" s="129"/>
      <c r="N22" s="130"/>
      <c r="O22" s="129"/>
      <c r="P22" s="130"/>
      <c r="Q22" s="128">
        <f t="shared" si="0"/>
        <v>100000</v>
      </c>
      <c r="R22" s="68"/>
    </row>
    <row r="23" spans="1:18" s="1" customFormat="1" ht="14.45" hidden="1" customHeight="1" x14ac:dyDescent="0.25">
      <c r="A23" s="125">
        <v>19</v>
      </c>
      <c r="B23" s="124">
        <v>2</v>
      </c>
      <c r="C23" s="125" t="s">
        <v>226</v>
      </c>
      <c r="D23" s="125" t="str">
        <f t="shared" si="2"/>
        <v>2</v>
      </c>
      <c r="E23" s="125">
        <v>261</v>
      </c>
      <c r="F23" s="141" t="s">
        <v>43</v>
      </c>
      <c r="G23" s="129">
        <v>60000</v>
      </c>
      <c r="H23" s="130"/>
      <c r="I23" s="129"/>
      <c r="J23" s="126"/>
      <c r="K23" s="126"/>
      <c r="L23" s="130"/>
      <c r="M23" s="129"/>
      <c r="N23" s="130"/>
      <c r="O23" s="129"/>
      <c r="P23" s="130"/>
      <c r="Q23" s="128">
        <f t="shared" si="0"/>
        <v>60000</v>
      </c>
      <c r="R23" s="68"/>
    </row>
    <row r="24" spans="1:18" s="1" customFormat="1" ht="14.45" hidden="1" customHeight="1" x14ac:dyDescent="0.25">
      <c r="A24" s="125">
        <v>20</v>
      </c>
      <c r="B24" s="124">
        <v>2</v>
      </c>
      <c r="C24" s="125" t="s">
        <v>226</v>
      </c>
      <c r="D24" s="125" t="str">
        <f t="shared" si="2"/>
        <v>2</v>
      </c>
      <c r="E24" s="125">
        <v>261</v>
      </c>
      <c r="F24" s="141" t="s">
        <v>319</v>
      </c>
      <c r="G24" s="129">
        <v>200000</v>
      </c>
      <c r="H24" s="130"/>
      <c r="I24" s="129"/>
      <c r="J24" s="126"/>
      <c r="K24" s="126"/>
      <c r="L24" s="130"/>
      <c r="M24" s="129"/>
      <c r="N24" s="130"/>
      <c r="O24" s="129"/>
      <c r="P24" s="130"/>
      <c r="Q24" s="128">
        <f t="shared" si="0"/>
        <v>200000</v>
      </c>
      <c r="R24" s="68"/>
    </row>
    <row r="25" spans="1:18" s="1" customFormat="1" ht="14.45" hidden="1" customHeight="1" x14ac:dyDescent="0.25">
      <c r="A25" s="125">
        <v>21</v>
      </c>
      <c r="B25" s="124">
        <v>2</v>
      </c>
      <c r="C25" s="125" t="s">
        <v>226</v>
      </c>
      <c r="D25" s="125" t="str">
        <f t="shared" si="2"/>
        <v>2</v>
      </c>
      <c r="E25" s="125">
        <v>294</v>
      </c>
      <c r="F25" s="141" t="s">
        <v>52</v>
      </c>
      <c r="G25" s="129">
        <v>2000</v>
      </c>
      <c r="H25" s="130"/>
      <c r="I25" s="129"/>
      <c r="J25" s="126"/>
      <c r="K25" s="126"/>
      <c r="L25" s="130"/>
      <c r="M25" s="129"/>
      <c r="N25" s="130"/>
      <c r="O25" s="129"/>
      <c r="P25" s="130"/>
      <c r="Q25" s="128">
        <f t="shared" si="0"/>
        <v>2000</v>
      </c>
      <c r="R25" s="68"/>
    </row>
    <row r="26" spans="1:18" s="1" customFormat="1" ht="14.45" hidden="1" customHeight="1" x14ac:dyDescent="0.25">
      <c r="A26" s="125">
        <v>22</v>
      </c>
      <c r="B26" s="124">
        <v>2</v>
      </c>
      <c r="C26" s="125" t="s">
        <v>226</v>
      </c>
      <c r="D26" s="125" t="str">
        <f t="shared" si="2"/>
        <v>3</v>
      </c>
      <c r="E26" s="125">
        <v>315</v>
      </c>
      <c r="F26" s="141" t="s">
        <v>59</v>
      </c>
      <c r="G26" s="129">
        <v>12000</v>
      </c>
      <c r="H26" s="130"/>
      <c r="I26" s="129"/>
      <c r="J26" s="126"/>
      <c r="K26" s="126"/>
      <c r="L26" s="130"/>
      <c r="M26" s="129"/>
      <c r="N26" s="130"/>
      <c r="O26" s="129"/>
      <c r="P26" s="130"/>
      <c r="Q26" s="128">
        <f t="shared" si="0"/>
        <v>12000</v>
      </c>
      <c r="R26" s="68"/>
    </row>
    <row r="27" spans="1:18" s="1" customFormat="1" ht="14.45" hidden="1" customHeight="1" x14ac:dyDescent="0.25">
      <c r="A27" s="125">
        <v>23</v>
      </c>
      <c r="B27" s="124">
        <v>2</v>
      </c>
      <c r="C27" s="125" t="s">
        <v>226</v>
      </c>
      <c r="D27" s="125" t="str">
        <f t="shared" si="2"/>
        <v>3</v>
      </c>
      <c r="E27" s="125">
        <v>371</v>
      </c>
      <c r="F27" s="141" t="s">
        <v>90</v>
      </c>
      <c r="G27" s="129">
        <v>30000</v>
      </c>
      <c r="H27" s="130"/>
      <c r="I27" s="129"/>
      <c r="J27" s="126"/>
      <c r="K27" s="126"/>
      <c r="L27" s="130"/>
      <c r="M27" s="129"/>
      <c r="N27" s="130"/>
      <c r="O27" s="129"/>
      <c r="P27" s="130"/>
      <c r="Q27" s="128">
        <f t="shared" si="0"/>
        <v>30000</v>
      </c>
      <c r="R27" s="68"/>
    </row>
    <row r="28" spans="1:18" s="1" customFormat="1" ht="14.45" hidden="1" customHeight="1" x14ac:dyDescent="0.25">
      <c r="A28" s="125">
        <v>24</v>
      </c>
      <c r="B28" s="124">
        <v>2</v>
      </c>
      <c r="C28" s="125" t="s">
        <v>226</v>
      </c>
      <c r="D28" s="125" t="str">
        <f t="shared" si="2"/>
        <v>3</v>
      </c>
      <c r="E28" s="125">
        <v>372</v>
      </c>
      <c r="F28" s="141" t="s">
        <v>91</v>
      </c>
      <c r="G28" s="129">
        <v>24000</v>
      </c>
      <c r="H28" s="130"/>
      <c r="I28" s="129"/>
      <c r="J28" s="126"/>
      <c r="K28" s="126"/>
      <c r="L28" s="130"/>
      <c r="M28" s="129"/>
      <c r="N28" s="130"/>
      <c r="O28" s="129"/>
      <c r="P28" s="130"/>
      <c r="Q28" s="128">
        <f t="shared" si="0"/>
        <v>24000</v>
      </c>
      <c r="R28" s="68"/>
    </row>
    <row r="29" spans="1:18" s="1" customFormat="1" ht="14.45" hidden="1" customHeight="1" x14ac:dyDescent="0.25">
      <c r="A29" s="125">
        <v>25</v>
      </c>
      <c r="B29" s="124">
        <v>2</v>
      </c>
      <c r="C29" s="125" t="s">
        <v>226</v>
      </c>
      <c r="D29" s="125" t="str">
        <f t="shared" si="2"/>
        <v>3</v>
      </c>
      <c r="E29" s="125">
        <v>375</v>
      </c>
      <c r="F29" s="141" t="s">
        <v>93</v>
      </c>
      <c r="G29" s="129">
        <v>121400</v>
      </c>
      <c r="H29" s="130"/>
      <c r="I29" s="129"/>
      <c r="J29" s="126"/>
      <c r="K29" s="126"/>
      <c r="L29" s="130"/>
      <c r="M29" s="129"/>
      <c r="N29" s="130"/>
      <c r="O29" s="129"/>
      <c r="P29" s="130"/>
      <c r="Q29" s="128">
        <f t="shared" si="0"/>
        <v>121400</v>
      </c>
      <c r="R29" s="68"/>
    </row>
    <row r="30" spans="1:18" s="1" customFormat="1" ht="14.45" hidden="1" customHeight="1" x14ac:dyDescent="0.25">
      <c r="A30" s="125">
        <v>26</v>
      </c>
      <c r="B30" s="124">
        <v>2</v>
      </c>
      <c r="C30" s="125" t="s">
        <v>226</v>
      </c>
      <c r="D30" s="125" t="str">
        <f t="shared" si="2"/>
        <v>3</v>
      </c>
      <c r="E30" s="125">
        <v>376</v>
      </c>
      <c r="F30" s="141" t="s">
        <v>94</v>
      </c>
      <c r="G30" s="129">
        <v>20000</v>
      </c>
      <c r="H30" s="130"/>
      <c r="I30" s="129"/>
      <c r="J30" s="126"/>
      <c r="K30" s="126"/>
      <c r="L30" s="130"/>
      <c r="M30" s="129"/>
      <c r="N30" s="130"/>
      <c r="O30" s="129"/>
      <c r="P30" s="130"/>
      <c r="Q30" s="128">
        <f t="shared" si="0"/>
        <v>20000</v>
      </c>
      <c r="R30" s="68"/>
    </row>
    <row r="31" spans="1:18" s="1" customFormat="1" ht="14.45" hidden="1" customHeight="1" x14ac:dyDescent="0.25">
      <c r="A31" s="125">
        <v>27</v>
      </c>
      <c r="B31" s="124">
        <v>2</v>
      </c>
      <c r="C31" s="125" t="s">
        <v>226</v>
      </c>
      <c r="D31" s="125" t="str">
        <f t="shared" si="2"/>
        <v>3</v>
      </c>
      <c r="E31" s="125">
        <v>381</v>
      </c>
      <c r="F31" s="141" t="s">
        <v>97</v>
      </c>
      <c r="G31" s="129">
        <v>80000</v>
      </c>
      <c r="H31" s="130"/>
      <c r="I31" s="129"/>
      <c r="J31" s="126"/>
      <c r="K31" s="126"/>
      <c r="L31" s="130"/>
      <c r="M31" s="129"/>
      <c r="N31" s="130"/>
      <c r="O31" s="129"/>
      <c r="P31" s="130"/>
      <c r="Q31" s="128">
        <f t="shared" si="0"/>
        <v>80000</v>
      </c>
      <c r="R31" s="68"/>
    </row>
    <row r="32" spans="1:18" s="1" customFormat="1" ht="14.45" hidden="1" customHeight="1" x14ac:dyDescent="0.25">
      <c r="A32" s="125">
        <v>28</v>
      </c>
      <c r="B32" s="124">
        <v>2</v>
      </c>
      <c r="C32" s="125" t="s">
        <v>226</v>
      </c>
      <c r="D32" s="125" t="str">
        <f t="shared" si="2"/>
        <v>3</v>
      </c>
      <c r="E32" s="125">
        <v>382</v>
      </c>
      <c r="F32" s="141" t="s">
        <v>98</v>
      </c>
      <c r="G32" s="129">
        <v>80000</v>
      </c>
      <c r="H32" s="130"/>
      <c r="I32" s="129"/>
      <c r="J32" s="126"/>
      <c r="K32" s="126"/>
      <c r="L32" s="130"/>
      <c r="M32" s="129"/>
      <c r="N32" s="130"/>
      <c r="O32" s="129"/>
      <c r="P32" s="130"/>
      <c r="Q32" s="128">
        <f t="shared" si="0"/>
        <v>80000</v>
      </c>
      <c r="R32" s="68"/>
    </row>
    <row r="33" spans="1:18" s="1" customFormat="1" ht="14.45" hidden="1" customHeight="1" x14ac:dyDescent="0.25">
      <c r="A33" s="125">
        <v>29</v>
      </c>
      <c r="B33" s="124">
        <v>2</v>
      </c>
      <c r="C33" s="125" t="s">
        <v>226</v>
      </c>
      <c r="D33" s="125" t="str">
        <f t="shared" si="2"/>
        <v>3</v>
      </c>
      <c r="E33" s="125">
        <v>383</v>
      </c>
      <c r="F33" s="141" t="s">
        <v>99</v>
      </c>
      <c r="G33" s="129">
        <v>4000</v>
      </c>
      <c r="H33" s="130"/>
      <c r="I33" s="129"/>
      <c r="J33" s="126"/>
      <c r="K33" s="126"/>
      <c r="L33" s="130"/>
      <c r="M33" s="129"/>
      <c r="N33" s="130"/>
      <c r="O33" s="129"/>
      <c r="P33" s="130"/>
      <c r="Q33" s="128">
        <f t="shared" si="0"/>
        <v>4000</v>
      </c>
      <c r="R33" s="68"/>
    </row>
    <row r="34" spans="1:18" s="1" customFormat="1" ht="14.45" hidden="1" customHeight="1" x14ac:dyDescent="0.25">
      <c r="A34" s="125">
        <v>30</v>
      </c>
      <c r="B34" s="124">
        <v>2</v>
      </c>
      <c r="C34" s="125" t="s">
        <v>226</v>
      </c>
      <c r="D34" s="125" t="str">
        <f t="shared" si="2"/>
        <v>4</v>
      </c>
      <c r="E34" s="125">
        <v>442</v>
      </c>
      <c r="F34" s="141" t="s">
        <v>104</v>
      </c>
      <c r="G34" s="129">
        <v>120000</v>
      </c>
      <c r="H34" s="130"/>
      <c r="I34" s="129"/>
      <c r="J34" s="126"/>
      <c r="K34" s="126"/>
      <c r="L34" s="130"/>
      <c r="M34" s="129"/>
      <c r="N34" s="130"/>
      <c r="O34" s="129"/>
      <c r="P34" s="130"/>
      <c r="Q34" s="128">
        <f t="shared" si="0"/>
        <v>120000</v>
      </c>
      <c r="R34" s="68"/>
    </row>
    <row r="35" spans="1:18" s="1" customFormat="1" ht="14.45" hidden="1" customHeight="1" x14ac:dyDescent="0.25">
      <c r="A35" s="125">
        <v>31</v>
      </c>
      <c r="B35" s="124">
        <v>2</v>
      </c>
      <c r="C35" s="125" t="s">
        <v>226</v>
      </c>
      <c r="D35" s="125" t="str">
        <f t="shared" si="2"/>
        <v>4</v>
      </c>
      <c r="E35" s="125">
        <v>445</v>
      </c>
      <c r="F35" s="141" t="s">
        <v>105</v>
      </c>
      <c r="G35" s="129">
        <v>40000</v>
      </c>
      <c r="H35" s="130"/>
      <c r="I35" s="129"/>
      <c r="J35" s="126"/>
      <c r="K35" s="126"/>
      <c r="L35" s="130"/>
      <c r="M35" s="129"/>
      <c r="N35" s="130"/>
      <c r="O35" s="129"/>
      <c r="P35" s="130"/>
      <c r="Q35" s="128">
        <f t="shared" si="0"/>
        <v>40000</v>
      </c>
      <c r="R35" s="68"/>
    </row>
    <row r="36" spans="1:18" s="1" customFormat="1" ht="14.45" hidden="1" customHeight="1" x14ac:dyDescent="0.25">
      <c r="A36" s="125">
        <v>32</v>
      </c>
      <c r="B36" s="124">
        <v>2</v>
      </c>
      <c r="C36" s="125" t="s">
        <v>226</v>
      </c>
      <c r="D36" s="125" t="str">
        <f t="shared" si="2"/>
        <v>4</v>
      </c>
      <c r="E36" s="125">
        <v>447</v>
      </c>
      <c r="F36" s="141" t="s">
        <v>106</v>
      </c>
      <c r="G36" s="129">
        <v>2640000</v>
      </c>
      <c r="H36" s="130"/>
      <c r="I36" s="129"/>
      <c r="J36" s="126"/>
      <c r="K36" s="126"/>
      <c r="L36" s="130"/>
      <c r="M36" s="129"/>
      <c r="N36" s="130"/>
      <c r="O36" s="129"/>
      <c r="P36" s="130"/>
      <c r="Q36" s="128">
        <f t="shared" si="0"/>
        <v>2640000</v>
      </c>
      <c r="R36" s="68"/>
    </row>
    <row r="37" spans="1:18" s="1" customFormat="1" ht="14.45" hidden="1" customHeight="1" x14ac:dyDescent="0.25">
      <c r="A37" s="125">
        <v>33</v>
      </c>
      <c r="B37" s="124">
        <v>2</v>
      </c>
      <c r="C37" s="125" t="s">
        <v>226</v>
      </c>
      <c r="D37" s="125" t="str">
        <f t="shared" si="2"/>
        <v>4</v>
      </c>
      <c r="E37" s="125">
        <v>447</v>
      </c>
      <c r="F37" s="141" t="s">
        <v>106</v>
      </c>
      <c r="G37" s="129">
        <v>500000</v>
      </c>
      <c r="H37" s="130"/>
      <c r="I37" s="129"/>
      <c r="J37" s="126"/>
      <c r="K37" s="126"/>
      <c r="L37" s="130"/>
      <c r="M37" s="129"/>
      <c r="N37" s="130"/>
      <c r="O37" s="129"/>
      <c r="P37" s="130"/>
      <c r="Q37" s="128">
        <f t="shared" si="0"/>
        <v>500000</v>
      </c>
      <c r="R37" s="68"/>
    </row>
    <row r="38" spans="1:18" s="1" customFormat="1" ht="14.45" hidden="1" customHeight="1" x14ac:dyDescent="0.25">
      <c r="A38" s="125">
        <v>34</v>
      </c>
      <c r="B38" s="124">
        <v>2</v>
      </c>
      <c r="C38" s="125" t="s">
        <v>226</v>
      </c>
      <c r="D38" s="125" t="str">
        <f t="shared" si="2"/>
        <v>4</v>
      </c>
      <c r="E38" s="125">
        <v>448</v>
      </c>
      <c r="F38" s="141" t="s">
        <v>107</v>
      </c>
      <c r="G38" s="129">
        <v>150000</v>
      </c>
      <c r="H38" s="130"/>
      <c r="I38" s="129"/>
      <c r="J38" s="126"/>
      <c r="K38" s="126"/>
      <c r="L38" s="130"/>
      <c r="M38" s="129"/>
      <c r="N38" s="130"/>
      <c r="O38" s="129"/>
      <c r="P38" s="130"/>
      <c r="Q38" s="128">
        <f t="shared" si="0"/>
        <v>150000</v>
      </c>
      <c r="R38" s="68"/>
    </row>
    <row r="39" spans="1:18" s="1" customFormat="1" ht="14.45" hidden="1" customHeight="1" x14ac:dyDescent="0.25">
      <c r="A39" s="125">
        <v>35</v>
      </c>
      <c r="B39" s="124">
        <v>2</v>
      </c>
      <c r="C39" s="125" t="s">
        <v>226</v>
      </c>
      <c r="D39" s="125" t="str">
        <f t="shared" si="2"/>
        <v>5</v>
      </c>
      <c r="E39" s="125">
        <v>511</v>
      </c>
      <c r="F39" s="141" t="s">
        <v>109</v>
      </c>
      <c r="G39" s="129">
        <v>20000</v>
      </c>
      <c r="H39" s="130"/>
      <c r="I39" s="129"/>
      <c r="J39" s="126"/>
      <c r="K39" s="126"/>
      <c r="L39" s="130"/>
      <c r="M39" s="129"/>
      <c r="N39" s="130"/>
      <c r="O39" s="129"/>
      <c r="P39" s="130"/>
      <c r="Q39" s="128">
        <f t="shared" si="0"/>
        <v>20000</v>
      </c>
      <c r="R39" s="68"/>
    </row>
    <row r="40" spans="1:18" s="1" customFormat="1" ht="14.45" hidden="1" customHeight="1" x14ac:dyDescent="0.25">
      <c r="A40" s="125">
        <v>36</v>
      </c>
      <c r="B40" s="124">
        <v>2</v>
      </c>
      <c r="C40" s="125" t="s">
        <v>226</v>
      </c>
      <c r="D40" s="125" t="str">
        <f t="shared" si="2"/>
        <v>5</v>
      </c>
      <c r="E40" s="125">
        <v>515</v>
      </c>
      <c r="F40" s="141" t="s">
        <v>111</v>
      </c>
      <c r="G40" s="129">
        <v>20000</v>
      </c>
      <c r="H40" s="130"/>
      <c r="I40" s="129"/>
      <c r="J40" s="126"/>
      <c r="K40" s="126"/>
      <c r="L40" s="130"/>
      <c r="M40" s="129"/>
      <c r="N40" s="130"/>
      <c r="O40" s="129"/>
      <c r="P40" s="130"/>
      <c r="Q40" s="128">
        <f t="shared" si="0"/>
        <v>20000</v>
      </c>
      <c r="R40" s="68"/>
    </row>
    <row r="41" spans="1:18" s="1" customFormat="1" ht="14.45" hidden="1" customHeight="1" x14ac:dyDescent="0.25">
      <c r="A41" s="125">
        <v>37</v>
      </c>
      <c r="B41" s="124">
        <v>3</v>
      </c>
      <c r="C41" s="125" t="s">
        <v>208</v>
      </c>
      <c r="D41" s="125">
        <v>1</v>
      </c>
      <c r="E41" s="125">
        <v>113</v>
      </c>
      <c r="F41" s="141" t="s">
        <v>11</v>
      </c>
      <c r="G41" s="129">
        <v>467860.00320000004</v>
      </c>
      <c r="H41" s="146"/>
      <c r="I41" s="147"/>
      <c r="J41" s="148"/>
      <c r="K41" s="148"/>
      <c r="L41" s="146"/>
      <c r="M41" s="147"/>
      <c r="N41" s="146"/>
      <c r="O41" s="147"/>
      <c r="P41" s="146"/>
      <c r="Q41" s="128">
        <f t="shared" si="0"/>
        <v>467860.00320000004</v>
      </c>
      <c r="R41" s="68"/>
    </row>
    <row r="42" spans="1:18" s="1" customFormat="1" ht="14.45" customHeight="1" x14ac:dyDescent="0.25">
      <c r="A42" s="125">
        <v>38</v>
      </c>
      <c r="B42" s="124">
        <v>3</v>
      </c>
      <c r="C42" s="125" t="s">
        <v>208</v>
      </c>
      <c r="D42" s="125">
        <v>1</v>
      </c>
      <c r="E42" s="125">
        <v>132</v>
      </c>
      <c r="F42" s="141"/>
      <c r="G42" s="129">
        <v>70499.607056673005</v>
      </c>
      <c r="H42" s="146"/>
      <c r="I42" s="147"/>
      <c r="J42" s="148"/>
      <c r="K42" s="148"/>
      <c r="L42" s="146"/>
      <c r="M42" s="147"/>
      <c r="N42" s="146"/>
      <c r="O42" s="147"/>
      <c r="P42" s="146"/>
      <c r="Q42" s="128">
        <f t="shared" si="0"/>
        <v>70499.607056673005</v>
      </c>
      <c r="R42" s="68"/>
    </row>
    <row r="43" spans="1:18" s="1" customFormat="1" ht="14.45" hidden="1" customHeight="1" x14ac:dyDescent="0.25">
      <c r="A43" s="125">
        <v>39</v>
      </c>
      <c r="B43" s="124">
        <v>3</v>
      </c>
      <c r="C43" s="125" t="s">
        <v>208</v>
      </c>
      <c r="D43" s="125" t="str">
        <f t="shared" ref="D43:D51" si="3">MID(E43,1,1)</f>
        <v>2</v>
      </c>
      <c r="E43" s="125">
        <v>211</v>
      </c>
      <c r="F43" s="141" t="s">
        <v>19</v>
      </c>
      <c r="G43" s="129">
        <v>8000</v>
      </c>
      <c r="H43" s="146"/>
      <c r="I43" s="147"/>
      <c r="J43" s="148"/>
      <c r="K43" s="148"/>
      <c r="L43" s="146"/>
      <c r="M43" s="147"/>
      <c r="N43" s="146"/>
      <c r="O43" s="147"/>
      <c r="P43" s="146"/>
      <c r="Q43" s="128">
        <f t="shared" si="0"/>
        <v>8000</v>
      </c>
      <c r="R43" s="68"/>
    </row>
    <row r="44" spans="1:18" s="1" customFormat="1" ht="14.45" hidden="1" customHeight="1" x14ac:dyDescent="0.25">
      <c r="A44" s="125">
        <v>40</v>
      </c>
      <c r="B44" s="124">
        <v>3</v>
      </c>
      <c r="C44" s="125" t="s">
        <v>208</v>
      </c>
      <c r="D44" s="125" t="str">
        <f t="shared" si="3"/>
        <v>2</v>
      </c>
      <c r="E44" s="125">
        <v>212</v>
      </c>
      <c r="F44" s="141" t="s">
        <v>20</v>
      </c>
      <c r="G44" s="129">
        <v>15000</v>
      </c>
      <c r="H44" s="146"/>
      <c r="I44" s="147"/>
      <c r="J44" s="148"/>
      <c r="K44" s="148"/>
      <c r="L44" s="146"/>
      <c r="M44" s="147"/>
      <c r="N44" s="146"/>
      <c r="O44" s="147"/>
      <c r="P44" s="146"/>
      <c r="Q44" s="128">
        <f t="shared" si="0"/>
        <v>15000</v>
      </c>
      <c r="R44" s="68"/>
    </row>
    <row r="45" spans="1:18" s="1" customFormat="1" ht="14.45" hidden="1" customHeight="1" x14ac:dyDescent="0.25">
      <c r="A45" s="125">
        <v>41</v>
      </c>
      <c r="B45" s="124">
        <v>3</v>
      </c>
      <c r="C45" s="125" t="s">
        <v>208</v>
      </c>
      <c r="D45" s="125" t="str">
        <f t="shared" si="3"/>
        <v>2</v>
      </c>
      <c r="E45" s="125">
        <v>214</v>
      </c>
      <c r="F45" s="141" t="s">
        <v>22</v>
      </c>
      <c r="G45" s="129">
        <v>1500</v>
      </c>
      <c r="H45" s="146"/>
      <c r="I45" s="147"/>
      <c r="J45" s="148"/>
      <c r="K45" s="148"/>
      <c r="L45" s="146"/>
      <c r="M45" s="147"/>
      <c r="N45" s="146"/>
      <c r="O45" s="147"/>
      <c r="P45" s="146"/>
      <c r="Q45" s="128">
        <f t="shared" si="0"/>
        <v>1500</v>
      </c>
      <c r="R45" s="68"/>
    </row>
    <row r="46" spans="1:18" s="1" customFormat="1" ht="14.45" hidden="1" customHeight="1" x14ac:dyDescent="0.25">
      <c r="A46" s="125">
        <v>42</v>
      </c>
      <c r="B46" s="124">
        <v>3</v>
      </c>
      <c r="C46" s="125" t="s">
        <v>208</v>
      </c>
      <c r="D46" s="125" t="str">
        <f t="shared" si="3"/>
        <v>2</v>
      </c>
      <c r="E46" s="125">
        <v>261</v>
      </c>
      <c r="F46" s="141" t="s">
        <v>43</v>
      </c>
      <c r="G46" s="129">
        <v>12000</v>
      </c>
      <c r="H46" s="146"/>
      <c r="I46" s="147"/>
      <c r="J46" s="148"/>
      <c r="K46" s="148"/>
      <c r="L46" s="146"/>
      <c r="M46" s="147"/>
      <c r="N46" s="146"/>
      <c r="O46" s="147"/>
      <c r="P46" s="146"/>
      <c r="Q46" s="128">
        <f t="shared" si="0"/>
        <v>12000</v>
      </c>
      <c r="R46" s="68"/>
    </row>
    <row r="47" spans="1:18" s="1" customFormat="1" ht="14.45" hidden="1" customHeight="1" x14ac:dyDescent="0.25">
      <c r="A47" s="125">
        <v>43</v>
      </c>
      <c r="B47" s="124">
        <v>3</v>
      </c>
      <c r="C47" s="125" t="s">
        <v>208</v>
      </c>
      <c r="D47" s="125" t="str">
        <f t="shared" si="3"/>
        <v>3</v>
      </c>
      <c r="E47" s="125">
        <v>318</v>
      </c>
      <c r="F47" s="141" t="s">
        <v>62</v>
      </c>
      <c r="G47" s="129">
        <v>4800</v>
      </c>
      <c r="H47" s="146"/>
      <c r="I47" s="147"/>
      <c r="J47" s="148"/>
      <c r="K47" s="148"/>
      <c r="L47" s="146"/>
      <c r="M47" s="147"/>
      <c r="N47" s="146"/>
      <c r="O47" s="147"/>
      <c r="P47" s="146"/>
      <c r="Q47" s="128">
        <f t="shared" si="0"/>
        <v>4800</v>
      </c>
      <c r="R47" s="68"/>
    </row>
    <row r="48" spans="1:18" s="1" customFormat="1" ht="14.45" hidden="1" customHeight="1" x14ac:dyDescent="0.25">
      <c r="A48" s="125">
        <v>44</v>
      </c>
      <c r="B48" s="124">
        <v>3</v>
      </c>
      <c r="C48" s="125" t="s">
        <v>208</v>
      </c>
      <c r="D48" s="125" t="str">
        <f t="shared" si="3"/>
        <v>3</v>
      </c>
      <c r="E48" s="125">
        <v>353</v>
      </c>
      <c r="F48" s="141" t="s">
        <v>78</v>
      </c>
      <c r="G48" s="129">
        <v>3000</v>
      </c>
      <c r="H48" s="146"/>
      <c r="I48" s="147"/>
      <c r="J48" s="148"/>
      <c r="K48" s="148"/>
      <c r="L48" s="146"/>
      <c r="M48" s="147"/>
      <c r="N48" s="146"/>
      <c r="O48" s="147"/>
      <c r="P48" s="146"/>
      <c r="Q48" s="128">
        <f t="shared" si="0"/>
        <v>3000</v>
      </c>
      <c r="R48" s="68" t="s">
        <v>312</v>
      </c>
    </row>
    <row r="49" spans="1:18" s="1" customFormat="1" ht="14.45" hidden="1" customHeight="1" x14ac:dyDescent="0.25">
      <c r="A49" s="125">
        <v>45</v>
      </c>
      <c r="B49" s="124">
        <v>3</v>
      </c>
      <c r="C49" s="125" t="s">
        <v>208</v>
      </c>
      <c r="D49" s="125" t="str">
        <f t="shared" si="3"/>
        <v>3</v>
      </c>
      <c r="E49" s="125">
        <v>375</v>
      </c>
      <c r="F49" s="141" t="s">
        <v>93</v>
      </c>
      <c r="G49" s="129">
        <v>12000</v>
      </c>
      <c r="H49" s="146"/>
      <c r="I49" s="147"/>
      <c r="J49" s="148"/>
      <c r="K49" s="148"/>
      <c r="L49" s="146"/>
      <c r="M49" s="147"/>
      <c r="N49" s="146"/>
      <c r="O49" s="147"/>
      <c r="P49" s="146"/>
      <c r="Q49" s="128">
        <f t="shared" si="0"/>
        <v>12000</v>
      </c>
      <c r="R49" s="68"/>
    </row>
    <row r="50" spans="1:18" s="1" customFormat="1" ht="14.45" hidden="1" customHeight="1" x14ac:dyDescent="0.25">
      <c r="A50" s="125">
        <v>46</v>
      </c>
      <c r="B50" s="124">
        <v>3</v>
      </c>
      <c r="C50" s="125" t="s">
        <v>208</v>
      </c>
      <c r="D50" s="125" t="str">
        <f t="shared" si="3"/>
        <v>3</v>
      </c>
      <c r="E50" s="125">
        <v>383</v>
      </c>
      <c r="F50" s="141" t="s">
        <v>99</v>
      </c>
      <c r="G50" s="129">
        <v>4500</v>
      </c>
      <c r="H50" s="146"/>
      <c r="I50" s="147"/>
      <c r="J50" s="148"/>
      <c r="K50" s="148"/>
      <c r="L50" s="146"/>
      <c r="M50" s="147"/>
      <c r="N50" s="146"/>
      <c r="O50" s="147"/>
      <c r="P50" s="146"/>
      <c r="Q50" s="128">
        <f t="shared" si="0"/>
        <v>4500</v>
      </c>
      <c r="R50" s="68"/>
    </row>
    <row r="51" spans="1:18" s="1" customFormat="1" ht="14.45" hidden="1" customHeight="1" x14ac:dyDescent="0.25">
      <c r="A51" s="125">
        <v>47</v>
      </c>
      <c r="B51" s="124">
        <v>3</v>
      </c>
      <c r="C51" s="125" t="s">
        <v>208</v>
      </c>
      <c r="D51" s="125" t="str">
        <f t="shared" si="3"/>
        <v>5</v>
      </c>
      <c r="E51" s="125">
        <v>515</v>
      </c>
      <c r="F51" s="141" t="s">
        <v>111</v>
      </c>
      <c r="G51" s="129">
        <v>10000</v>
      </c>
      <c r="H51" s="146"/>
      <c r="I51" s="147"/>
      <c r="J51" s="148"/>
      <c r="K51" s="148"/>
      <c r="L51" s="146"/>
      <c r="M51" s="147"/>
      <c r="N51" s="146"/>
      <c r="O51" s="147"/>
      <c r="P51" s="146"/>
      <c r="Q51" s="128">
        <f t="shared" si="0"/>
        <v>10000</v>
      </c>
      <c r="R51" s="68"/>
    </row>
    <row r="52" spans="1:18" s="1" customFormat="1" ht="14.45" hidden="1" customHeight="1" x14ac:dyDescent="0.25">
      <c r="A52" s="125">
        <v>48</v>
      </c>
      <c r="B52" s="124">
        <v>4</v>
      </c>
      <c r="C52" s="125" t="s">
        <v>220</v>
      </c>
      <c r="D52" s="125">
        <v>1</v>
      </c>
      <c r="E52" s="125">
        <v>113</v>
      </c>
      <c r="F52" s="141" t="s">
        <v>11</v>
      </c>
      <c r="G52" s="129">
        <v>415288.00079999998</v>
      </c>
      <c r="H52" s="146"/>
      <c r="I52" s="147"/>
      <c r="J52" s="148"/>
      <c r="K52" s="148"/>
      <c r="L52" s="146"/>
      <c r="M52" s="147"/>
      <c r="N52" s="146"/>
      <c r="O52" s="147"/>
      <c r="P52" s="146"/>
      <c r="Q52" s="128">
        <f t="shared" si="0"/>
        <v>415288.00079999998</v>
      </c>
      <c r="R52" s="68"/>
    </row>
    <row r="53" spans="1:18" s="1" customFormat="1" ht="14.45" hidden="1" customHeight="1" x14ac:dyDescent="0.25">
      <c r="A53" s="125">
        <v>49</v>
      </c>
      <c r="B53" s="124">
        <v>4</v>
      </c>
      <c r="C53" s="125" t="s">
        <v>220</v>
      </c>
      <c r="D53" s="125">
        <v>1</v>
      </c>
      <c r="E53" s="125">
        <v>122</v>
      </c>
      <c r="F53" s="141"/>
      <c r="G53" s="129">
        <v>178849.902</v>
      </c>
      <c r="H53" s="146"/>
      <c r="I53" s="147"/>
      <c r="J53" s="148"/>
      <c r="K53" s="148"/>
      <c r="L53" s="146"/>
      <c r="M53" s="147"/>
      <c r="N53" s="146"/>
      <c r="O53" s="147"/>
      <c r="P53" s="146"/>
      <c r="Q53" s="128">
        <f t="shared" si="0"/>
        <v>178849.902</v>
      </c>
      <c r="R53" s="68"/>
    </row>
    <row r="54" spans="1:18" s="1" customFormat="1" ht="14.45" customHeight="1" x14ac:dyDescent="0.25">
      <c r="A54" s="125">
        <v>50</v>
      </c>
      <c r="B54" s="124">
        <v>4</v>
      </c>
      <c r="C54" s="125" t="s">
        <v>220</v>
      </c>
      <c r="D54" s="125">
        <v>1</v>
      </c>
      <c r="E54" s="125">
        <v>132</v>
      </c>
      <c r="F54" s="141"/>
      <c r="G54" s="129">
        <v>62577.781112944911</v>
      </c>
      <c r="H54" s="146"/>
      <c r="I54" s="147"/>
      <c r="J54" s="148"/>
      <c r="K54" s="148"/>
      <c r="L54" s="146"/>
      <c r="M54" s="147"/>
      <c r="N54" s="146"/>
      <c r="O54" s="147"/>
      <c r="P54" s="146"/>
      <c r="Q54" s="128">
        <f t="shared" si="0"/>
        <v>62577.781112944911</v>
      </c>
      <c r="R54" s="68"/>
    </row>
    <row r="55" spans="1:18" s="1" customFormat="1" ht="14.45" customHeight="1" x14ac:dyDescent="0.25">
      <c r="A55" s="125">
        <v>51</v>
      </c>
      <c r="B55" s="124">
        <v>4</v>
      </c>
      <c r="C55" s="125" t="s">
        <v>220</v>
      </c>
      <c r="D55" s="125">
        <v>1</v>
      </c>
      <c r="E55" s="125">
        <v>132</v>
      </c>
      <c r="F55" s="141"/>
      <c r="G55" s="129">
        <v>26950.044301466962</v>
      </c>
      <c r="H55" s="146"/>
      <c r="I55" s="147"/>
      <c r="J55" s="148"/>
      <c r="K55" s="148"/>
      <c r="L55" s="146"/>
      <c r="M55" s="147"/>
      <c r="N55" s="146"/>
      <c r="O55" s="147"/>
      <c r="P55" s="146"/>
      <c r="Q55" s="128">
        <f t="shared" si="0"/>
        <v>26950.044301466962</v>
      </c>
      <c r="R55" s="68"/>
    </row>
    <row r="56" spans="1:18" s="1" customFormat="1" ht="14.45" hidden="1" customHeight="1" x14ac:dyDescent="0.25">
      <c r="A56" s="125">
        <v>52</v>
      </c>
      <c r="B56" s="124">
        <v>4</v>
      </c>
      <c r="C56" s="125" t="s">
        <v>220</v>
      </c>
      <c r="D56" s="125" t="str">
        <f t="shared" ref="D56:D71" si="4">MID(E56,1,1)</f>
        <v>1</v>
      </c>
      <c r="E56" s="125">
        <v>152</v>
      </c>
      <c r="F56" s="141" t="s">
        <v>8</v>
      </c>
      <c r="G56" s="129">
        <v>1467398</v>
      </c>
      <c r="H56" s="146"/>
      <c r="I56" s="147">
        <v>0</v>
      </c>
      <c r="J56" s="148">
        <v>0</v>
      </c>
      <c r="K56" s="148">
        <v>0</v>
      </c>
      <c r="L56" s="146">
        <v>0</v>
      </c>
      <c r="M56" s="147">
        <v>0</v>
      </c>
      <c r="N56" s="146">
        <v>0</v>
      </c>
      <c r="O56" s="147">
        <v>0</v>
      </c>
      <c r="P56" s="146">
        <v>0</v>
      </c>
      <c r="Q56" s="128">
        <f t="shared" si="0"/>
        <v>1467398</v>
      </c>
      <c r="R56" s="68"/>
    </row>
    <row r="57" spans="1:18" s="1" customFormat="1" ht="14.45" hidden="1" customHeight="1" x14ac:dyDescent="0.25">
      <c r="A57" s="125">
        <v>53</v>
      </c>
      <c r="B57" s="124">
        <v>4</v>
      </c>
      <c r="C57" s="125" t="s">
        <v>220</v>
      </c>
      <c r="D57" s="125" t="str">
        <f t="shared" si="4"/>
        <v>2</v>
      </c>
      <c r="E57" s="125">
        <v>211</v>
      </c>
      <c r="F57" s="141" t="s">
        <v>19</v>
      </c>
      <c r="G57" s="129">
        <v>12000</v>
      </c>
      <c r="H57" s="146"/>
      <c r="I57" s="147">
        <v>0</v>
      </c>
      <c r="J57" s="148">
        <v>0</v>
      </c>
      <c r="K57" s="148">
        <v>0</v>
      </c>
      <c r="L57" s="146">
        <v>0</v>
      </c>
      <c r="M57" s="147">
        <v>0</v>
      </c>
      <c r="N57" s="146">
        <v>0</v>
      </c>
      <c r="O57" s="147">
        <v>0</v>
      </c>
      <c r="P57" s="146">
        <v>0</v>
      </c>
      <c r="Q57" s="128">
        <f t="shared" si="0"/>
        <v>12000</v>
      </c>
      <c r="R57" s="68"/>
    </row>
    <row r="58" spans="1:18" s="1" customFormat="1" ht="14.45" hidden="1" customHeight="1" x14ac:dyDescent="0.25">
      <c r="A58" s="125">
        <v>54</v>
      </c>
      <c r="B58" s="124">
        <v>4</v>
      </c>
      <c r="C58" s="125" t="s">
        <v>220</v>
      </c>
      <c r="D58" s="125" t="str">
        <f t="shared" si="4"/>
        <v>2</v>
      </c>
      <c r="E58" s="125">
        <v>212</v>
      </c>
      <c r="F58" s="141" t="s">
        <v>20</v>
      </c>
      <c r="G58" s="129">
        <v>12000</v>
      </c>
      <c r="H58" s="146"/>
      <c r="I58" s="147">
        <v>0</v>
      </c>
      <c r="J58" s="148">
        <v>0</v>
      </c>
      <c r="K58" s="148">
        <v>0</v>
      </c>
      <c r="L58" s="146">
        <v>0</v>
      </c>
      <c r="M58" s="147">
        <v>0</v>
      </c>
      <c r="N58" s="146">
        <v>0</v>
      </c>
      <c r="O58" s="147">
        <v>0</v>
      </c>
      <c r="P58" s="146">
        <v>0</v>
      </c>
      <c r="Q58" s="128">
        <f t="shared" si="0"/>
        <v>12000</v>
      </c>
      <c r="R58" s="68"/>
    </row>
    <row r="59" spans="1:18" s="1" customFormat="1" ht="14.45" hidden="1" customHeight="1" x14ac:dyDescent="0.25">
      <c r="A59" s="125">
        <v>55</v>
      </c>
      <c r="B59" s="124">
        <v>4</v>
      </c>
      <c r="C59" s="125" t="s">
        <v>220</v>
      </c>
      <c r="D59" s="125" t="str">
        <f t="shared" si="4"/>
        <v>2</v>
      </c>
      <c r="E59" s="125">
        <v>214</v>
      </c>
      <c r="F59" s="141" t="s">
        <v>22</v>
      </c>
      <c r="G59" s="129">
        <v>1500</v>
      </c>
      <c r="H59" s="146"/>
      <c r="I59" s="147">
        <v>0</v>
      </c>
      <c r="J59" s="148">
        <v>0</v>
      </c>
      <c r="K59" s="148">
        <v>0</v>
      </c>
      <c r="L59" s="146">
        <v>0</v>
      </c>
      <c r="M59" s="147">
        <v>0</v>
      </c>
      <c r="N59" s="146">
        <v>0</v>
      </c>
      <c r="O59" s="147">
        <v>0</v>
      </c>
      <c r="P59" s="146">
        <v>0</v>
      </c>
      <c r="Q59" s="128">
        <f t="shared" si="0"/>
        <v>1500</v>
      </c>
      <c r="R59" s="68"/>
    </row>
    <row r="60" spans="1:18" s="1" customFormat="1" ht="14.45" hidden="1" customHeight="1" x14ac:dyDescent="0.25">
      <c r="A60" s="125">
        <v>56</v>
      </c>
      <c r="B60" s="124">
        <v>4</v>
      </c>
      <c r="C60" s="125" t="s">
        <v>220</v>
      </c>
      <c r="D60" s="125" t="str">
        <f t="shared" si="4"/>
        <v>2</v>
      </c>
      <c r="E60" s="125">
        <v>215</v>
      </c>
      <c r="F60" s="141" t="s">
        <v>23</v>
      </c>
      <c r="G60" s="129">
        <v>5000</v>
      </c>
      <c r="H60" s="146"/>
      <c r="I60" s="147">
        <v>0</v>
      </c>
      <c r="J60" s="148">
        <v>0</v>
      </c>
      <c r="K60" s="148">
        <v>0</v>
      </c>
      <c r="L60" s="146">
        <v>0</v>
      </c>
      <c r="M60" s="147">
        <v>0</v>
      </c>
      <c r="N60" s="146">
        <v>0</v>
      </c>
      <c r="O60" s="147">
        <v>0</v>
      </c>
      <c r="P60" s="146">
        <v>0</v>
      </c>
      <c r="Q60" s="128">
        <f t="shared" si="0"/>
        <v>5000</v>
      </c>
      <c r="R60" s="68"/>
    </row>
    <row r="61" spans="1:18" s="1" customFormat="1" ht="14.45" hidden="1" customHeight="1" x14ac:dyDescent="0.25">
      <c r="A61" s="125">
        <v>57</v>
      </c>
      <c r="B61" s="124">
        <v>4</v>
      </c>
      <c r="C61" s="125" t="s">
        <v>220</v>
      </c>
      <c r="D61" s="125" t="str">
        <f t="shared" si="4"/>
        <v>2</v>
      </c>
      <c r="E61" s="125">
        <v>221</v>
      </c>
      <c r="F61" s="141" t="s">
        <v>27</v>
      </c>
      <c r="G61" s="129">
        <v>30000</v>
      </c>
      <c r="H61" s="146"/>
      <c r="I61" s="147">
        <v>0</v>
      </c>
      <c r="J61" s="148">
        <v>0</v>
      </c>
      <c r="K61" s="148">
        <v>0</v>
      </c>
      <c r="L61" s="146">
        <v>0</v>
      </c>
      <c r="M61" s="147">
        <v>0</v>
      </c>
      <c r="N61" s="146">
        <v>0</v>
      </c>
      <c r="O61" s="147">
        <v>0</v>
      </c>
      <c r="P61" s="146">
        <v>0</v>
      </c>
      <c r="Q61" s="128">
        <f t="shared" si="0"/>
        <v>30000</v>
      </c>
      <c r="R61" s="68"/>
    </row>
    <row r="62" spans="1:18" s="1" customFormat="1" ht="14.45" hidden="1" customHeight="1" x14ac:dyDescent="0.25">
      <c r="A62" s="125">
        <v>58</v>
      </c>
      <c r="B62" s="124">
        <v>4</v>
      </c>
      <c r="C62" s="125" t="s">
        <v>220</v>
      </c>
      <c r="D62" s="125" t="str">
        <f t="shared" si="4"/>
        <v>2</v>
      </c>
      <c r="E62" s="125">
        <v>261</v>
      </c>
      <c r="F62" s="141" t="s">
        <v>43</v>
      </c>
      <c r="G62" s="129">
        <v>60000</v>
      </c>
      <c r="H62" s="146"/>
      <c r="I62" s="147">
        <v>0</v>
      </c>
      <c r="J62" s="148">
        <v>0</v>
      </c>
      <c r="K62" s="148">
        <v>0</v>
      </c>
      <c r="L62" s="146">
        <v>0</v>
      </c>
      <c r="M62" s="147">
        <v>0</v>
      </c>
      <c r="N62" s="146">
        <v>0</v>
      </c>
      <c r="O62" s="147">
        <v>0</v>
      </c>
      <c r="P62" s="146">
        <v>0</v>
      </c>
      <c r="Q62" s="128">
        <f t="shared" si="0"/>
        <v>60000</v>
      </c>
      <c r="R62" s="68"/>
    </row>
    <row r="63" spans="1:18" s="1" customFormat="1" ht="14.45" hidden="1" customHeight="1" x14ac:dyDescent="0.25">
      <c r="A63" s="125">
        <v>59</v>
      </c>
      <c r="B63" s="124">
        <v>4</v>
      </c>
      <c r="C63" s="125" t="s">
        <v>220</v>
      </c>
      <c r="D63" s="125" t="str">
        <f t="shared" si="4"/>
        <v>2</v>
      </c>
      <c r="E63" s="125">
        <v>296</v>
      </c>
      <c r="F63" s="141" t="s">
        <v>53</v>
      </c>
      <c r="G63" s="129">
        <v>20000</v>
      </c>
      <c r="H63" s="146"/>
      <c r="I63" s="147">
        <v>0</v>
      </c>
      <c r="J63" s="148">
        <v>0</v>
      </c>
      <c r="K63" s="148">
        <v>0</v>
      </c>
      <c r="L63" s="146">
        <v>0</v>
      </c>
      <c r="M63" s="147">
        <v>0</v>
      </c>
      <c r="N63" s="146">
        <v>0</v>
      </c>
      <c r="O63" s="147">
        <v>0</v>
      </c>
      <c r="P63" s="146">
        <v>0</v>
      </c>
      <c r="Q63" s="128">
        <f t="shared" si="0"/>
        <v>20000</v>
      </c>
      <c r="R63" s="68"/>
    </row>
    <row r="64" spans="1:18" s="1" customFormat="1" ht="14.45" hidden="1" customHeight="1" x14ac:dyDescent="0.25">
      <c r="A64" s="125">
        <v>60</v>
      </c>
      <c r="B64" s="124">
        <v>4</v>
      </c>
      <c r="C64" s="125" t="s">
        <v>220</v>
      </c>
      <c r="D64" s="125" t="str">
        <f t="shared" si="4"/>
        <v>3</v>
      </c>
      <c r="E64" s="125">
        <v>315</v>
      </c>
      <c r="F64" s="141" t="s">
        <v>59</v>
      </c>
      <c r="G64" s="129">
        <v>18000</v>
      </c>
      <c r="H64" s="146"/>
      <c r="I64" s="147">
        <v>0</v>
      </c>
      <c r="J64" s="148">
        <v>0</v>
      </c>
      <c r="K64" s="148">
        <v>0</v>
      </c>
      <c r="L64" s="146">
        <v>0</v>
      </c>
      <c r="M64" s="147">
        <v>0</v>
      </c>
      <c r="N64" s="146">
        <v>0</v>
      </c>
      <c r="O64" s="147">
        <v>0</v>
      </c>
      <c r="P64" s="146">
        <v>0</v>
      </c>
      <c r="Q64" s="128">
        <f t="shared" si="0"/>
        <v>18000</v>
      </c>
      <c r="R64" s="68"/>
    </row>
    <row r="65" spans="1:18" s="1" customFormat="1" ht="14.45" hidden="1" customHeight="1" x14ac:dyDescent="0.25">
      <c r="A65" s="125">
        <v>61</v>
      </c>
      <c r="B65" s="124">
        <v>4</v>
      </c>
      <c r="C65" s="125" t="s">
        <v>220</v>
      </c>
      <c r="D65" s="125" t="str">
        <f t="shared" si="4"/>
        <v>3</v>
      </c>
      <c r="E65" s="125">
        <v>318</v>
      </c>
      <c r="F65" s="141" t="s">
        <v>62</v>
      </c>
      <c r="G65" s="129">
        <v>4800</v>
      </c>
      <c r="H65" s="146"/>
      <c r="I65" s="147">
        <v>0</v>
      </c>
      <c r="J65" s="148">
        <v>0</v>
      </c>
      <c r="K65" s="148">
        <v>0</v>
      </c>
      <c r="L65" s="146">
        <v>0</v>
      </c>
      <c r="M65" s="147">
        <v>0</v>
      </c>
      <c r="N65" s="146">
        <v>0</v>
      </c>
      <c r="O65" s="147">
        <v>0</v>
      </c>
      <c r="P65" s="146">
        <v>0</v>
      </c>
      <c r="Q65" s="128">
        <f t="shared" si="0"/>
        <v>4800</v>
      </c>
      <c r="R65" s="68"/>
    </row>
    <row r="66" spans="1:18" s="1" customFormat="1" ht="14.45" hidden="1" customHeight="1" x14ac:dyDescent="0.25">
      <c r="A66" s="125">
        <v>62</v>
      </c>
      <c r="B66" s="124">
        <v>4</v>
      </c>
      <c r="C66" s="125" t="s">
        <v>220</v>
      </c>
      <c r="D66" s="125" t="str">
        <f t="shared" si="4"/>
        <v>3</v>
      </c>
      <c r="E66" s="125">
        <v>331</v>
      </c>
      <c r="F66" s="141" t="s">
        <v>67</v>
      </c>
      <c r="G66" s="129">
        <v>360000</v>
      </c>
      <c r="H66" s="146"/>
      <c r="I66" s="147">
        <v>0</v>
      </c>
      <c r="J66" s="148">
        <v>0</v>
      </c>
      <c r="K66" s="148">
        <v>0</v>
      </c>
      <c r="L66" s="146">
        <v>0</v>
      </c>
      <c r="M66" s="147">
        <v>0</v>
      </c>
      <c r="N66" s="146">
        <v>0</v>
      </c>
      <c r="O66" s="147">
        <v>0</v>
      </c>
      <c r="P66" s="146">
        <v>0</v>
      </c>
      <c r="Q66" s="128">
        <f t="shared" si="0"/>
        <v>360000</v>
      </c>
      <c r="R66" s="68"/>
    </row>
    <row r="67" spans="1:18" s="1" customFormat="1" ht="14.45" hidden="1" customHeight="1" x14ac:dyDescent="0.25">
      <c r="A67" s="125">
        <v>63</v>
      </c>
      <c r="B67" s="124">
        <v>4</v>
      </c>
      <c r="C67" s="125" t="s">
        <v>220</v>
      </c>
      <c r="D67" s="125" t="str">
        <f t="shared" si="4"/>
        <v>3</v>
      </c>
      <c r="E67" s="125">
        <v>353</v>
      </c>
      <c r="F67" s="141" t="s">
        <v>78</v>
      </c>
      <c r="G67" s="129">
        <v>6000</v>
      </c>
      <c r="H67" s="146"/>
      <c r="I67" s="147">
        <v>0</v>
      </c>
      <c r="J67" s="148">
        <v>0</v>
      </c>
      <c r="K67" s="148">
        <v>0</v>
      </c>
      <c r="L67" s="146">
        <v>0</v>
      </c>
      <c r="M67" s="147">
        <v>0</v>
      </c>
      <c r="N67" s="146">
        <v>0</v>
      </c>
      <c r="O67" s="147">
        <v>0</v>
      </c>
      <c r="P67" s="146">
        <v>0</v>
      </c>
      <c r="Q67" s="128">
        <f t="shared" si="0"/>
        <v>6000</v>
      </c>
      <c r="R67" s="68"/>
    </row>
    <row r="68" spans="1:18" s="1" customFormat="1" ht="14.45" hidden="1" customHeight="1" x14ac:dyDescent="0.25">
      <c r="A68" s="125">
        <v>64</v>
      </c>
      <c r="B68" s="124">
        <v>4</v>
      </c>
      <c r="C68" s="125" t="s">
        <v>220</v>
      </c>
      <c r="D68" s="125" t="str">
        <f t="shared" si="4"/>
        <v>3</v>
      </c>
      <c r="E68" s="125">
        <v>355</v>
      </c>
      <c r="F68" s="141" t="s">
        <v>79</v>
      </c>
      <c r="G68" s="129">
        <v>10000</v>
      </c>
      <c r="H68" s="146"/>
      <c r="I68" s="147">
        <v>0</v>
      </c>
      <c r="J68" s="148">
        <v>0</v>
      </c>
      <c r="K68" s="148">
        <v>0</v>
      </c>
      <c r="L68" s="146">
        <v>0</v>
      </c>
      <c r="M68" s="147">
        <v>0</v>
      </c>
      <c r="N68" s="146">
        <v>0</v>
      </c>
      <c r="O68" s="147">
        <v>0</v>
      </c>
      <c r="P68" s="146">
        <v>0</v>
      </c>
      <c r="Q68" s="128">
        <f t="shared" si="0"/>
        <v>10000</v>
      </c>
      <c r="R68" s="68"/>
    </row>
    <row r="69" spans="1:18" s="1" customFormat="1" ht="14.45" hidden="1" customHeight="1" x14ac:dyDescent="0.25">
      <c r="A69" s="125">
        <v>65</v>
      </c>
      <c r="B69" s="124">
        <v>4</v>
      </c>
      <c r="C69" s="125" t="s">
        <v>220</v>
      </c>
      <c r="D69" s="125" t="str">
        <f t="shared" si="4"/>
        <v>3</v>
      </c>
      <c r="E69" s="125">
        <v>371</v>
      </c>
      <c r="F69" s="141" t="s">
        <v>90</v>
      </c>
      <c r="G69" s="129">
        <v>15000</v>
      </c>
      <c r="H69" s="146"/>
      <c r="I69" s="147">
        <v>0</v>
      </c>
      <c r="J69" s="148">
        <v>0</v>
      </c>
      <c r="K69" s="148">
        <v>0</v>
      </c>
      <c r="L69" s="146">
        <v>0</v>
      </c>
      <c r="M69" s="147">
        <v>0</v>
      </c>
      <c r="N69" s="146">
        <v>0</v>
      </c>
      <c r="O69" s="147">
        <v>0</v>
      </c>
      <c r="P69" s="146">
        <v>0</v>
      </c>
      <c r="Q69" s="128">
        <f t="shared" si="0"/>
        <v>15000</v>
      </c>
      <c r="R69" s="68"/>
    </row>
    <row r="70" spans="1:18" s="1" customFormat="1" ht="14.45" hidden="1" customHeight="1" x14ac:dyDescent="0.25">
      <c r="A70" s="125">
        <v>66</v>
      </c>
      <c r="B70" s="124">
        <v>4</v>
      </c>
      <c r="C70" s="125" t="s">
        <v>220</v>
      </c>
      <c r="D70" s="125" t="str">
        <f t="shared" si="4"/>
        <v>3</v>
      </c>
      <c r="E70" s="125">
        <v>375</v>
      </c>
      <c r="F70" s="141" t="s">
        <v>93</v>
      </c>
      <c r="G70" s="129">
        <v>30000</v>
      </c>
      <c r="H70" s="146"/>
      <c r="I70" s="147">
        <v>0</v>
      </c>
      <c r="J70" s="148">
        <v>0</v>
      </c>
      <c r="K70" s="148">
        <v>0</v>
      </c>
      <c r="L70" s="146">
        <v>0</v>
      </c>
      <c r="M70" s="147">
        <v>0</v>
      </c>
      <c r="N70" s="146">
        <v>0</v>
      </c>
      <c r="O70" s="147">
        <v>0</v>
      </c>
      <c r="P70" s="146">
        <v>0</v>
      </c>
      <c r="Q70" s="128">
        <f t="shared" ref="Q70:Q133" si="5">SUM(G70:P70)</f>
        <v>30000</v>
      </c>
      <c r="R70" s="68"/>
    </row>
    <row r="71" spans="1:18" s="1" customFormat="1" ht="14.45" hidden="1" customHeight="1" x14ac:dyDescent="0.25">
      <c r="A71" s="125">
        <v>67</v>
      </c>
      <c r="B71" s="124">
        <v>4</v>
      </c>
      <c r="C71" s="125" t="s">
        <v>220</v>
      </c>
      <c r="D71" s="125" t="str">
        <f t="shared" si="4"/>
        <v>3</v>
      </c>
      <c r="E71" s="125">
        <v>376</v>
      </c>
      <c r="F71" s="141" t="s">
        <v>94</v>
      </c>
      <c r="G71" s="129">
        <v>1000</v>
      </c>
      <c r="H71" s="146"/>
      <c r="I71" s="147">
        <v>0</v>
      </c>
      <c r="J71" s="148">
        <v>0</v>
      </c>
      <c r="K71" s="148">
        <v>0</v>
      </c>
      <c r="L71" s="146">
        <v>0</v>
      </c>
      <c r="M71" s="147">
        <v>0</v>
      </c>
      <c r="N71" s="146">
        <v>0</v>
      </c>
      <c r="O71" s="147">
        <v>0</v>
      </c>
      <c r="P71" s="146">
        <v>0</v>
      </c>
      <c r="Q71" s="128">
        <f t="shared" si="5"/>
        <v>1000</v>
      </c>
      <c r="R71" s="68"/>
    </row>
    <row r="72" spans="1:18" s="1" customFormat="1" ht="14.45" hidden="1" customHeight="1" x14ac:dyDescent="0.25">
      <c r="A72" s="125">
        <v>68</v>
      </c>
      <c r="B72" s="124">
        <v>5</v>
      </c>
      <c r="C72" s="125" t="s">
        <v>309</v>
      </c>
      <c r="D72" s="125">
        <v>1</v>
      </c>
      <c r="E72" s="125">
        <v>113</v>
      </c>
      <c r="F72" s="141" t="s">
        <v>11</v>
      </c>
      <c r="G72" s="129">
        <v>105924.024</v>
      </c>
      <c r="H72" s="146"/>
      <c r="I72" s="147"/>
      <c r="J72" s="148"/>
      <c r="K72" s="148"/>
      <c r="L72" s="146"/>
      <c r="M72" s="147"/>
      <c r="N72" s="146"/>
      <c r="O72" s="147"/>
      <c r="P72" s="146"/>
      <c r="Q72" s="128">
        <f t="shared" si="5"/>
        <v>105924.024</v>
      </c>
      <c r="R72" s="68"/>
    </row>
    <row r="73" spans="1:18" s="1" customFormat="1" ht="14.45" customHeight="1" x14ac:dyDescent="0.25">
      <c r="A73" s="125">
        <v>69</v>
      </c>
      <c r="B73" s="124">
        <v>5</v>
      </c>
      <c r="C73" s="125" t="s">
        <v>309</v>
      </c>
      <c r="D73" s="125">
        <v>1</v>
      </c>
      <c r="E73" s="125">
        <v>132</v>
      </c>
      <c r="F73" s="141"/>
      <c r="G73" s="129">
        <v>15961.189284798433</v>
      </c>
      <c r="H73" s="146"/>
      <c r="I73" s="147"/>
      <c r="J73" s="148"/>
      <c r="K73" s="148"/>
      <c r="L73" s="146"/>
      <c r="M73" s="147"/>
      <c r="N73" s="146"/>
      <c r="O73" s="147"/>
      <c r="P73" s="146"/>
      <c r="Q73" s="128">
        <f t="shared" si="5"/>
        <v>15961.189284798433</v>
      </c>
      <c r="R73" s="68"/>
    </row>
    <row r="74" spans="1:18" s="1" customFormat="1" ht="14.45" hidden="1" customHeight="1" x14ac:dyDescent="0.25">
      <c r="A74" s="125">
        <v>70</v>
      </c>
      <c r="B74" s="124">
        <v>5</v>
      </c>
      <c r="C74" s="125" t="s">
        <v>223</v>
      </c>
      <c r="D74" s="125" t="str">
        <f t="shared" ref="D74:D89" si="6">MID(E74,1,1)</f>
        <v>2</v>
      </c>
      <c r="E74" s="125">
        <v>211</v>
      </c>
      <c r="F74" s="141" t="s">
        <v>19</v>
      </c>
      <c r="G74" s="129">
        <v>6500</v>
      </c>
      <c r="H74" s="146"/>
      <c r="I74" s="147">
        <v>0</v>
      </c>
      <c r="J74" s="148">
        <v>0</v>
      </c>
      <c r="K74" s="148">
        <v>0</v>
      </c>
      <c r="L74" s="146">
        <v>0</v>
      </c>
      <c r="M74" s="147">
        <v>0</v>
      </c>
      <c r="N74" s="146">
        <v>0</v>
      </c>
      <c r="O74" s="147">
        <v>0</v>
      </c>
      <c r="P74" s="146">
        <v>0</v>
      </c>
      <c r="Q74" s="128">
        <f t="shared" si="5"/>
        <v>6500</v>
      </c>
      <c r="R74" s="68"/>
    </row>
    <row r="75" spans="1:18" s="1" customFormat="1" ht="14.45" hidden="1" customHeight="1" x14ac:dyDescent="0.25">
      <c r="A75" s="125">
        <v>71</v>
      </c>
      <c r="B75" s="124">
        <v>5</v>
      </c>
      <c r="C75" s="125" t="s">
        <v>223</v>
      </c>
      <c r="D75" s="125" t="str">
        <f t="shared" si="6"/>
        <v>2</v>
      </c>
      <c r="E75" s="125">
        <v>212</v>
      </c>
      <c r="F75" s="141" t="s">
        <v>20</v>
      </c>
      <c r="G75" s="129">
        <v>6000</v>
      </c>
      <c r="H75" s="146"/>
      <c r="I75" s="147">
        <v>0</v>
      </c>
      <c r="J75" s="148">
        <v>0</v>
      </c>
      <c r="K75" s="148">
        <v>0</v>
      </c>
      <c r="L75" s="146">
        <v>0</v>
      </c>
      <c r="M75" s="147">
        <v>0</v>
      </c>
      <c r="N75" s="146">
        <v>0</v>
      </c>
      <c r="O75" s="147">
        <v>0</v>
      </c>
      <c r="P75" s="146">
        <v>0</v>
      </c>
      <c r="Q75" s="128">
        <f t="shared" si="5"/>
        <v>6000</v>
      </c>
      <c r="R75" s="68"/>
    </row>
    <row r="76" spans="1:18" s="1" customFormat="1" ht="14.45" hidden="1" customHeight="1" x14ac:dyDescent="0.25">
      <c r="A76" s="125">
        <v>72</v>
      </c>
      <c r="B76" s="124">
        <v>5</v>
      </c>
      <c r="C76" s="125" t="s">
        <v>223</v>
      </c>
      <c r="D76" s="125" t="str">
        <f t="shared" si="6"/>
        <v>2</v>
      </c>
      <c r="E76" s="125">
        <v>215</v>
      </c>
      <c r="F76" s="141" t="s">
        <v>23</v>
      </c>
      <c r="G76" s="129">
        <v>2000</v>
      </c>
      <c r="H76" s="146"/>
      <c r="I76" s="147">
        <v>0</v>
      </c>
      <c r="J76" s="148">
        <v>0</v>
      </c>
      <c r="K76" s="148">
        <v>0</v>
      </c>
      <c r="L76" s="146">
        <v>0</v>
      </c>
      <c r="M76" s="147">
        <v>0</v>
      </c>
      <c r="N76" s="146">
        <v>0</v>
      </c>
      <c r="O76" s="147">
        <v>0</v>
      </c>
      <c r="P76" s="146">
        <v>0</v>
      </c>
      <c r="Q76" s="128">
        <f t="shared" si="5"/>
        <v>2000</v>
      </c>
      <c r="R76" s="68"/>
    </row>
    <row r="77" spans="1:18" s="1" customFormat="1" ht="14.45" hidden="1" customHeight="1" x14ac:dyDescent="0.25">
      <c r="A77" s="125">
        <v>73</v>
      </c>
      <c r="B77" s="124">
        <v>5</v>
      </c>
      <c r="C77" s="125" t="s">
        <v>223</v>
      </c>
      <c r="D77" s="125" t="str">
        <f t="shared" si="6"/>
        <v>2</v>
      </c>
      <c r="E77" s="125">
        <v>217</v>
      </c>
      <c r="F77" s="141" t="s">
        <v>25</v>
      </c>
      <c r="G77" s="129">
        <v>3000</v>
      </c>
      <c r="H77" s="146"/>
      <c r="I77" s="147">
        <v>0</v>
      </c>
      <c r="J77" s="148">
        <v>0</v>
      </c>
      <c r="K77" s="148">
        <v>0</v>
      </c>
      <c r="L77" s="146">
        <v>0</v>
      </c>
      <c r="M77" s="147">
        <v>0</v>
      </c>
      <c r="N77" s="146">
        <v>0</v>
      </c>
      <c r="O77" s="147">
        <v>0</v>
      </c>
      <c r="P77" s="146">
        <v>0</v>
      </c>
      <c r="Q77" s="128">
        <f t="shared" si="5"/>
        <v>3000</v>
      </c>
      <c r="R77" s="68"/>
    </row>
    <row r="78" spans="1:18" s="1" customFormat="1" ht="14.45" hidden="1" customHeight="1" x14ac:dyDescent="0.25">
      <c r="A78" s="125">
        <v>74</v>
      </c>
      <c r="B78" s="124">
        <v>5</v>
      </c>
      <c r="C78" s="125" t="s">
        <v>223</v>
      </c>
      <c r="D78" s="125" t="str">
        <f t="shared" si="6"/>
        <v>2</v>
      </c>
      <c r="E78" s="125">
        <v>221</v>
      </c>
      <c r="F78" s="141" t="s">
        <v>27</v>
      </c>
      <c r="G78" s="129">
        <v>1000</v>
      </c>
      <c r="H78" s="146"/>
      <c r="I78" s="147">
        <v>0</v>
      </c>
      <c r="J78" s="148">
        <v>0</v>
      </c>
      <c r="K78" s="148">
        <v>0</v>
      </c>
      <c r="L78" s="146">
        <v>0</v>
      </c>
      <c r="M78" s="147">
        <v>0</v>
      </c>
      <c r="N78" s="146">
        <v>0</v>
      </c>
      <c r="O78" s="147">
        <v>0</v>
      </c>
      <c r="P78" s="146">
        <v>0</v>
      </c>
      <c r="Q78" s="128">
        <f t="shared" si="5"/>
        <v>1000</v>
      </c>
      <c r="R78" s="68"/>
    </row>
    <row r="79" spans="1:18" s="1" customFormat="1" ht="14.45" hidden="1" customHeight="1" x14ac:dyDescent="0.25">
      <c r="A79" s="125">
        <v>75</v>
      </c>
      <c r="B79" s="124">
        <v>5</v>
      </c>
      <c r="C79" s="125" t="s">
        <v>223</v>
      </c>
      <c r="D79" s="125" t="str">
        <f t="shared" si="6"/>
        <v>2</v>
      </c>
      <c r="E79" s="125">
        <v>223</v>
      </c>
      <c r="F79" s="141" t="s">
        <v>29</v>
      </c>
      <c r="G79" s="129">
        <v>1000</v>
      </c>
      <c r="H79" s="146"/>
      <c r="I79" s="147">
        <v>0</v>
      </c>
      <c r="J79" s="148">
        <v>0</v>
      </c>
      <c r="K79" s="148">
        <v>0</v>
      </c>
      <c r="L79" s="146">
        <v>0</v>
      </c>
      <c r="M79" s="147">
        <v>0</v>
      </c>
      <c r="N79" s="146">
        <v>0</v>
      </c>
      <c r="O79" s="147">
        <v>0</v>
      </c>
      <c r="P79" s="146">
        <v>0</v>
      </c>
      <c r="Q79" s="128">
        <f t="shared" si="5"/>
        <v>1000</v>
      </c>
      <c r="R79" s="68"/>
    </row>
    <row r="80" spans="1:18" s="1" customFormat="1" ht="14.45" hidden="1" customHeight="1" x14ac:dyDescent="0.25">
      <c r="A80" s="125">
        <v>76</v>
      </c>
      <c r="B80" s="124">
        <v>5</v>
      </c>
      <c r="C80" s="125" t="s">
        <v>223</v>
      </c>
      <c r="D80" s="125" t="str">
        <f t="shared" si="6"/>
        <v>2</v>
      </c>
      <c r="E80" s="125">
        <v>244</v>
      </c>
      <c r="F80" s="141" t="s">
        <v>34</v>
      </c>
      <c r="G80" s="129">
        <v>1000</v>
      </c>
      <c r="H80" s="146"/>
      <c r="I80" s="147">
        <v>0</v>
      </c>
      <c r="J80" s="148">
        <v>0</v>
      </c>
      <c r="K80" s="148">
        <v>0</v>
      </c>
      <c r="L80" s="146">
        <v>0</v>
      </c>
      <c r="M80" s="147">
        <v>0</v>
      </c>
      <c r="N80" s="146">
        <v>0</v>
      </c>
      <c r="O80" s="147">
        <v>0</v>
      </c>
      <c r="P80" s="146">
        <v>0</v>
      </c>
      <c r="Q80" s="128">
        <f t="shared" si="5"/>
        <v>1000</v>
      </c>
      <c r="R80" s="68"/>
    </row>
    <row r="81" spans="1:18" s="1" customFormat="1" ht="14.45" hidden="1" customHeight="1" x14ac:dyDescent="0.25">
      <c r="A81" s="125">
        <v>77</v>
      </c>
      <c r="B81" s="124">
        <v>5</v>
      </c>
      <c r="C81" s="125" t="s">
        <v>223</v>
      </c>
      <c r="D81" s="125" t="str">
        <f t="shared" si="6"/>
        <v>2</v>
      </c>
      <c r="E81" s="125">
        <v>261</v>
      </c>
      <c r="F81" s="141" t="s">
        <v>43</v>
      </c>
      <c r="G81" s="129">
        <v>20000</v>
      </c>
      <c r="H81" s="146"/>
      <c r="I81" s="147">
        <v>0</v>
      </c>
      <c r="J81" s="148">
        <v>0</v>
      </c>
      <c r="K81" s="148">
        <v>0</v>
      </c>
      <c r="L81" s="146">
        <v>0</v>
      </c>
      <c r="M81" s="147">
        <v>0</v>
      </c>
      <c r="N81" s="146">
        <v>0</v>
      </c>
      <c r="O81" s="147">
        <v>0</v>
      </c>
      <c r="P81" s="146">
        <v>0</v>
      </c>
      <c r="Q81" s="128">
        <f t="shared" si="5"/>
        <v>20000</v>
      </c>
      <c r="R81" s="68"/>
    </row>
    <row r="82" spans="1:18" s="1" customFormat="1" ht="14.45" hidden="1" customHeight="1" x14ac:dyDescent="0.25">
      <c r="A82" s="125">
        <v>78</v>
      </c>
      <c r="B82" s="124">
        <v>5</v>
      </c>
      <c r="C82" s="125" t="s">
        <v>223</v>
      </c>
      <c r="D82" s="125" t="str">
        <f t="shared" si="6"/>
        <v>2</v>
      </c>
      <c r="E82" s="125">
        <v>274</v>
      </c>
      <c r="F82" s="141" t="s">
        <v>47</v>
      </c>
      <c r="G82" s="129">
        <v>1000</v>
      </c>
      <c r="H82" s="146"/>
      <c r="I82" s="147">
        <v>0</v>
      </c>
      <c r="J82" s="148">
        <v>0</v>
      </c>
      <c r="K82" s="148">
        <v>0</v>
      </c>
      <c r="L82" s="146">
        <v>0</v>
      </c>
      <c r="M82" s="147">
        <v>0</v>
      </c>
      <c r="N82" s="146">
        <v>0</v>
      </c>
      <c r="O82" s="147">
        <v>0</v>
      </c>
      <c r="P82" s="146">
        <v>0</v>
      </c>
      <c r="Q82" s="128">
        <f t="shared" si="5"/>
        <v>1000</v>
      </c>
      <c r="R82" s="68"/>
    </row>
    <row r="83" spans="1:18" s="1" customFormat="1" ht="14.45" hidden="1" customHeight="1" x14ac:dyDescent="0.25">
      <c r="A83" s="125">
        <v>79</v>
      </c>
      <c r="B83" s="124">
        <v>5</v>
      </c>
      <c r="C83" s="125" t="s">
        <v>223</v>
      </c>
      <c r="D83" s="125" t="str">
        <f t="shared" si="6"/>
        <v>3</v>
      </c>
      <c r="E83" s="125">
        <v>334</v>
      </c>
      <c r="F83" s="141" t="s">
        <v>69</v>
      </c>
      <c r="G83" s="129">
        <v>10000</v>
      </c>
      <c r="H83" s="146"/>
      <c r="I83" s="147">
        <v>0</v>
      </c>
      <c r="J83" s="148">
        <v>0</v>
      </c>
      <c r="K83" s="148">
        <v>0</v>
      </c>
      <c r="L83" s="146">
        <v>0</v>
      </c>
      <c r="M83" s="147">
        <v>0</v>
      </c>
      <c r="N83" s="146">
        <v>0</v>
      </c>
      <c r="O83" s="147">
        <v>0</v>
      </c>
      <c r="P83" s="146">
        <v>0</v>
      </c>
      <c r="Q83" s="128">
        <f t="shared" si="5"/>
        <v>10000</v>
      </c>
      <c r="R83" s="68"/>
    </row>
    <row r="84" spans="1:18" s="1" customFormat="1" ht="14.45" hidden="1" customHeight="1" x14ac:dyDescent="0.25">
      <c r="A84" s="125">
        <v>80</v>
      </c>
      <c r="B84" s="124">
        <v>5</v>
      </c>
      <c r="C84" s="125" t="s">
        <v>223</v>
      </c>
      <c r="D84" s="125" t="str">
        <f t="shared" si="6"/>
        <v>3</v>
      </c>
      <c r="E84" s="125">
        <v>372</v>
      </c>
      <c r="F84" s="141" t="s">
        <v>91</v>
      </c>
      <c r="G84" s="129">
        <v>4000</v>
      </c>
      <c r="H84" s="146"/>
      <c r="I84" s="147">
        <v>0</v>
      </c>
      <c r="J84" s="148">
        <v>0</v>
      </c>
      <c r="K84" s="148">
        <v>0</v>
      </c>
      <c r="L84" s="146">
        <v>0</v>
      </c>
      <c r="M84" s="147">
        <v>0</v>
      </c>
      <c r="N84" s="146">
        <v>0</v>
      </c>
      <c r="O84" s="147">
        <v>0</v>
      </c>
      <c r="P84" s="146">
        <v>0</v>
      </c>
      <c r="Q84" s="128">
        <f t="shared" si="5"/>
        <v>4000</v>
      </c>
      <c r="R84" s="68"/>
    </row>
    <row r="85" spans="1:18" s="1" customFormat="1" ht="14.45" hidden="1" customHeight="1" x14ac:dyDescent="0.25">
      <c r="A85" s="125">
        <v>81</v>
      </c>
      <c r="B85" s="124">
        <v>5</v>
      </c>
      <c r="C85" s="125" t="s">
        <v>223</v>
      </c>
      <c r="D85" s="125" t="str">
        <f t="shared" si="6"/>
        <v>3</v>
      </c>
      <c r="E85" s="125">
        <v>375</v>
      </c>
      <c r="F85" s="141" t="s">
        <v>93</v>
      </c>
      <c r="G85" s="129">
        <v>4000</v>
      </c>
      <c r="H85" s="146"/>
      <c r="I85" s="147">
        <v>0</v>
      </c>
      <c r="J85" s="148">
        <v>0</v>
      </c>
      <c r="K85" s="148">
        <v>0</v>
      </c>
      <c r="L85" s="146">
        <v>0</v>
      </c>
      <c r="M85" s="147">
        <v>0</v>
      </c>
      <c r="N85" s="146">
        <v>0</v>
      </c>
      <c r="O85" s="147">
        <v>0</v>
      </c>
      <c r="P85" s="146">
        <v>0</v>
      </c>
      <c r="Q85" s="128">
        <f t="shared" si="5"/>
        <v>4000</v>
      </c>
      <c r="R85" s="68"/>
    </row>
    <row r="86" spans="1:18" s="1" customFormat="1" ht="14.45" hidden="1" customHeight="1" x14ac:dyDescent="0.25">
      <c r="A86" s="125">
        <v>82</v>
      </c>
      <c r="B86" s="124">
        <v>5</v>
      </c>
      <c r="C86" s="125" t="s">
        <v>223</v>
      </c>
      <c r="D86" s="125" t="str">
        <f t="shared" si="6"/>
        <v>3</v>
      </c>
      <c r="E86" s="125">
        <v>382</v>
      </c>
      <c r="F86" s="141" t="s">
        <v>98</v>
      </c>
      <c r="G86" s="129">
        <v>10000</v>
      </c>
      <c r="H86" s="146"/>
      <c r="I86" s="147">
        <v>0</v>
      </c>
      <c r="J86" s="148">
        <v>0</v>
      </c>
      <c r="K86" s="148">
        <v>0</v>
      </c>
      <c r="L86" s="146">
        <v>0</v>
      </c>
      <c r="M86" s="147">
        <v>0</v>
      </c>
      <c r="N86" s="146">
        <v>0</v>
      </c>
      <c r="O86" s="147">
        <v>0</v>
      </c>
      <c r="P86" s="146">
        <v>0</v>
      </c>
      <c r="Q86" s="128">
        <f t="shared" si="5"/>
        <v>10000</v>
      </c>
      <c r="R86" s="68"/>
    </row>
    <row r="87" spans="1:18" s="1" customFormat="1" ht="14.45" hidden="1" customHeight="1" x14ac:dyDescent="0.25">
      <c r="A87" s="125">
        <v>83</v>
      </c>
      <c r="B87" s="124">
        <v>5</v>
      </c>
      <c r="C87" s="125" t="s">
        <v>223</v>
      </c>
      <c r="D87" s="125" t="str">
        <f t="shared" si="6"/>
        <v>3</v>
      </c>
      <c r="E87" s="125">
        <v>383</v>
      </c>
      <c r="F87" s="141" t="s">
        <v>99</v>
      </c>
      <c r="G87" s="129">
        <v>2000</v>
      </c>
      <c r="H87" s="146"/>
      <c r="I87" s="147">
        <v>0</v>
      </c>
      <c r="J87" s="148">
        <v>0</v>
      </c>
      <c r="K87" s="148">
        <v>0</v>
      </c>
      <c r="L87" s="146">
        <v>0</v>
      </c>
      <c r="M87" s="147">
        <v>0</v>
      </c>
      <c r="N87" s="146">
        <v>0</v>
      </c>
      <c r="O87" s="147">
        <v>0</v>
      </c>
      <c r="P87" s="146">
        <v>0</v>
      </c>
      <c r="Q87" s="128">
        <f t="shared" si="5"/>
        <v>2000</v>
      </c>
      <c r="R87" s="68"/>
    </row>
    <row r="88" spans="1:18" s="1" customFormat="1" ht="14.45" hidden="1" customHeight="1" x14ac:dyDescent="0.25">
      <c r="A88" s="125">
        <v>84</v>
      </c>
      <c r="B88" s="124">
        <v>5</v>
      </c>
      <c r="C88" s="125" t="s">
        <v>223</v>
      </c>
      <c r="D88" s="125" t="str">
        <f t="shared" si="6"/>
        <v>5</v>
      </c>
      <c r="E88" s="125">
        <v>511</v>
      </c>
      <c r="F88" s="141" t="s">
        <v>109</v>
      </c>
      <c r="G88" s="129">
        <v>11204</v>
      </c>
      <c r="H88" s="146"/>
      <c r="I88" s="147">
        <v>0</v>
      </c>
      <c r="J88" s="148">
        <v>0</v>
      </c>
      <c r="K88" s="148">
        <v>0</v>
      </c>
      <c r="L88" s="146">
        <v>0</v>
      </c>
      <c r="M88" s="147">
        <v>0</v>
      </c>
      <c r="N88" s="146">
        <v>0</v>
      </c>
      <c r="O88" s="147">
        <v>0</v>
      </c>
      <c r="P88" s="146">
        <v>0</v>
      </c>
      <c r="Q88" s="128">
        <f t="shared" si="5"/>
        <v>11204</v>
      </c>
      <c r="R88" s="68"/>
    </row>
    <row r="89" spans="1:18" s="1" customFormat="1" ht="14.45" hidden="1" customHeight="1" x14ac:dyDescent="0.25">
      <c r="A89" s="125">
        <v>85</v>
      </c>
      <c r="B89" s="124">
        <v>5</v>
      </c>
      <c r="C89" s="125" t="s">
        <v>223</v>
      </c>
      <c r="D89" s="125" t="str">
        <f t="shared" si="6"/>
        <v>5</v>
      </c>
      <c r="E89" s="125">
        <v>591</v>
      </c>
      <c r="F89" s="141" t="s">
        <v>122</v>
      </c>
      <c r="G89" s="129">
        <v>5000</v>
      </c>
      <c r="H89" s="146"/>
      <c r="I89" s="147">
        <v>0</v>
      </c>
      <c r="J89" s="148">
        <v>0</v>
      </c>
      <c r="K89" s="148">
        <v>0</v>
      </c>
      <c r="L89" s="146">
        <v>0</v>
      </c>
      <c r="M89" s="147">
        <v>0</v>
      </c>
      <c r="N89" s="146">
        <v>0</v>
      </c>
      <c r="O89" s="147">
        <v>0</v>
      </c>
      <c r="P89" s="146">
        <v>0</v>
      </c>
      <c r="Q89" s="128">
        <f t="shared" si="5"/>
        <v>5000</v>
      </c>
      <c r="R89" s="68"/>
    </row>
    <row r="90" spans="1:18" s="1" customFormat="1" ht="14.45" hidden="1" customHeight="1" x14ac:dyDescent="0.25">
      <c r="A90" s="125">
        <v>445</v>
      </c>
      <c r="B90" s="124">
        <v>6</v>
      </c>
      <c r="C90" s="125" t="s">
        <v>218</v>
      </c>
      <c r="D90" s="125">
        <v>1</v>
      </c>
      <c r="E90" s="125">
        <v>113</v>
      </c>
      <c r="F90" s="141" t="s">
        <v>11</v>
      </c>
      <c r="G90" s="129">
        <v>506591.00640000007</v>
      </c>
      <c r="H90" s="146"/>
      <c r="I90" s="147"/>
      <c r="J90" s="148"/>
      <c r="K90" s="148"/>
      <c r="L90" s="146"/>
      <c r="M90" s="147"/>
      <c r="N90" s="146"/>
      <c r="O90" s="147"/>
      <c r="P90" s="146"/>
      <c r="Q90" s="128">
        <f t="shared" si="5"/>
        <v>506591.00640000007</v>
      </c>
      <c r="R90" s="68"/>
    </row>
    <row r="91" spans="1:18" s="1" customFormat="1" ht="14.45" customHeight="1" x14ac:dyDescent="0.25">
      <c r="A91" s="125">
        <v>446</v>
      </c>
      <c r="B91" s="124">
        <v>6</v>
      </c>
      <c r="C91" s="125" t="s">
        <v>218</v>
      </c>
      <c r="D91" s="125">
        <v>1</v>
      </c>
      <c r="E91" s="125">
        <v>132</v>
      </c>
      <c r="F91" s="142" t="s">
        <v>13</v>
      </c>
      <c r="G91" s="129">
        <v>76335.798412708857</v>
      </c>
      <c r="H91" s="146"/>
      <c r="I91" s="147"/>
      <c r="J91" s="148"/>
      <c r="K91" s="148"/>
      <c r="L91" s="146"/>
      <c r="M91" s="147"/>
      <c r="N91" s="146"/>
      <c r="O91" s="147"/>
      <c r="P91" s="146"/>
      <c r="Q91" s="128">
        <f t="shared" si="5"/>
        <v>76335.798412708857</v>
      </c>
      <c r="R91" s="68"/>
    </row>
    <row r="92" spans="1:18" s="1" customFormat="1" ht="14.45" hidden="1" customHeight="1" x14ac:dyDescent="0.25">
      <c r="A92" s="125">
        <v>449</v>
      </c>
      <c r="B92" s="124">
        <v>6</v>
      </c>
      <c r="C92" s="125" t="s">
        <v>218</v>
      </c>
      <c r="D92" s="125" t="str">
        <f t="shared" ref="D92:D103" si="7">MID(E92,1,1)</f>
        <v>2</v>
      </c>
      <c r="E92" s="125">
        <v>211</v>
      </c>
      <c r="F92" s="141" t="s">
        <v>19</v>
      </c>
      <c r="G92" s="129">
        <v>15000</v>
      </c>
      <c r="H92" s="146"/>
      <c r="I92" s="147">
        <v>0</v>
      </c>
      <c r="J92" s="148">
        <v>0</v>
      </c>
      <c r="K92" s="148">
        <v>0</v>
      </c>
      <c r="L92" s="146">
        <v>0</v>
      </c>
      <c r="M92" s="147">
        <v>0</v>
      </c>
      <c r="N92" s="146">
        <v>0</v>
      </c>
      <c r="O92" s="147">
        <v>0</v>
      </c>
      <c r="P92" s="146">
        <v>0</v>
      </c>
      <c r="Q92" s="128">
        <f t="shared" si="5"/>
        <v>15000</v>
      </c>
      <c r="R92" s="68"/>
    </row>
    <row r="93" spans="1:18" s="1" customFormat="1" ht="14.45" hidden="1" customHeight="1" x14ac:dyDescent="0.25">
      <c r="A93" s="125">
        <v>452</v>
      </c>
      <c r="B93" s="124">
        <v>6</v>
      </c>
      <c r="C93" s="125" t="s">
        <v>218</v>
      </c>
      <c r="D93" s="125" t="str">
        <f t="shared" si="7"/>
        <v>2</v>
      </c>
      <c r="E93" s="125">
        <v>212</v>
      </c>
      <c r="F93" s="141" t="s">
        <v>20</v>
      </c>
      <c r="G93" s="129">
        <v>6000</v>
      </c>
      <c r="H93" s="146"/>
      <c r="I93" s="147">
        <v>0</v>
      </c>
      <c r="J93" s="148">
        <v>0</v>
      </c>
      <c r="K93" s="148">
        <v>0</v>
      </c>
      <c r="L93" s="146">
        <v>0</v>
      </c>
      <c r="M93" s="147">
        <v>0</v>
      </c>
      <c r="N93" s="146">
        <v>0</v>
      </c>
      <c r="O93" s="147">
        <v>0</v>
      </c>
      <c r="P93" s="146">
        <v>0</v>
      </c>
      <c r="Q93" s="128">
        <f t="shared" si="5"/>
        <v>6000</v>
      </c>
      <c r="R93" s="68"/>
    </row>
    <row r="94" spans="1:18" s="1" customFormat="1" ht="14.45" hidden="1" customHeight="1" x14ac:dyDescent="0.25">
      <c r="A94" s="125">
        <v>456</v>
      </c>
      <c r="B94" s="124">
        <v>6</v>
      </c>
      <c r="C94" s="125" t="s">
        <v>218</v>
      </c>
      <c r="D94" s="125" t="str">
        <f t="shared" si="7"/>
        <v>2</v>
      </c>
      <c r="E94" s="125">
        <v>218</v>
      </c>
      <c r="F94" s="141" t="s">
        <v>26</v>
      </c>
      <c r="G94" s="129">
        <v>10000</v>
      </c>
      <c r="H94" s="146"/>
      <c r="I94" s="147">
        <v>0</v>
      </c>
      <c r="J94" s="148">
        <v>0</v>
      </c>
      <c r="K94" s="148">
        <v>0</v>
      </c>
      <c r="L94" s="146">
        <v>0</v>
      </c>
      <c r="M94" s="147">
        <v>0</v>
      </c>
      <c r="N94" s="146">
        <v>0</v>
      </c>
      <c r="O94" s="147">
        <v>0</v>
      </c>
      <c r="P94" s="146">
        <v>0</v>
      </c>
      <c r="Q94" s="128">
        <f t="shared" si="5"/>
        <v>10000</v>
      </c>
      <c r="R94" s="68"/>
    </row>
    <row r="95" spans="1:18" s="1" customFormat="1" ht="14.45" hidden="1" customHeight="1" x14ac:dyDescent="0.25">
      <c r="A95" s="125">
        <v>468</v>
      </c>
      <c r="B95" s="124">
        <v>6</v>
      </c>
      <c r="C95" s="125" t="s">
        <v>218</v>
      </c>
      <c r="D95" s="125" t="str">
        <f t="shared" si="7"/>
        <v>2</v>
      </c>
      <c r="E95" s="125">
        <v>261</v>
      </c>
      <c r="F95" s="141" t="s">
        <v>43</v>
      </c>
      <c r="G95" s="129">
        <v>9600</v>
      </c>
      <c r="H95" s="146"/>
      <c r="I95" s="147">
        <v>0</v>
      </c>
      <c r="J95" s="148">
        <v>0</v>
      </c>
      <c r="K95" s="148">
        <v>0</v>
      </c>
      <c r="L95" s="146">
        <v>0</v>
      </c>
      <c r="M95" s="147">
        <v>0</v>
      </c>
      <c r="N95" s="146">
        <v>0</v>
      </c>
      <c r="O95" s="147">
        <v>0</v>
      </c>
      <c r="P95" s="146">
        <v>0</v>
      </c>
      <c r="Q95" s="128">
        <f t="shared" si="5"/>
        <v>9600</v>
      </c>
      <c r="R95" s="68"/>
    </row>
    <row r="96" spans="1:18" s="1" customFormat="1" ht="14.45" hidden="1" customHeight="1" x14ac:dyDescent="0.25">
      <c r="A96" s="125">
        <v>473</v>
      </c>
      <c r="B96" s="124">
        <v>6</v>
      </c>
      <c r="C96" s="125" t="s">
        <v>218</v>
      </c>
      <c r="D96" s="125" t="str">
        <f t="shared" si="7"/>
        <v>2</v>
      </c>
      <c r="E96" s="125">
        <v>294</v>
      </c>
      <c r="F96" s="141" t="s">
        <v>52</v>
      </c>
      <c r="G96" s="129">
        <v>2000</v>
      </c>
      <c r="H96" s="146"/>
      <c r="I96" s="147">
        <v>0</v>
      </c>
      <c r="J96" s="148">
        <v>0</v>
      </c>
      <c r="K96" s="148">
        <v>0</v>
      </c>
      <c r="L96" s="146">
        <v>0</v>
      </c>
      <c r="M96" s="147">
        <v>0</v>
      </c>
      <c r="N96" s="146">
        <v>0</v>
      </c>
      <c r="O96" s="147">
        <v>0</v>
      </c>
      <c r="P96" s="146">
        <v>0</v>
      </c>
      <c r="Q96" s="128">
        <f t="shared" si="5"/>
        <v>2000</v>
      </c>
      <c r="R96" s="68"/>
    </row>
    <row r="97" spans="1:18" s="1" customFormat="1" ht="14.45" hidden="1" customHeight="1" x14ac:dyDescent="0.25">
      <c r="A97" s="125">
        <v>475</v>
      </c>
      <c r="B97" s="124">
        <v>6</v>
      </c>
      <c r="C97" s="125" t="s">
        <v>218</v>
      </c>
      <c r="D97" s="125" t="str">
        <f t="shared" si="7"/>
        <v>3</v>
      </c>
      <c r="E97" s="125">
        <v>314</v>
      </c>
      <c r="F97" s="141" t="s">
        <v>58</v>
      </c>
      <c r="G97" s="129">
        <v>18000</v>
      </c>
      <c r="H97" s="146"/>
      <c r="I97" s="147">
        <v>0</v>
      </c>
      <c r="J97" s="148">
        <v>0</v>
      </c>
      <c r="K97" s="148">
        <v>0</v>
      </c>
      <c r="L97" s="146">
        <v>0</v>
      </c>
      <c r="M97" s="147">
        <v>0</v>
      </c>
      <c r="N97" s="146">
        <v>0</v>
      </c>
      <c r="O97" s="147">
        <v>0</v>
      </c>
      <c r="P97" s="146">
        <v>0</v>
      </c>
      <c r="Q97" s="128">
        <f t="shared" si="5"/>
        <v>18000</v>
      </c>
      <c r="R97" s="68"/>
    </row>
    <row r="98" spans="1:18" s="1" customFormat="1" ht="14.45" hidden="1" customHeight="1" x14ac:dyDescent="0.25">
      <c r="A98" s="125">
        <v>477</v>
      </c>
      <c r="B98" s="124">
        <v>6</v>
      </c>
      <c r="C98" s="125" t="s">
        <v>218</v>
      </c>
      <c r="D98" s="125" t="str">
        <f t="shared" si="7"/>
        <v>3</v>
      </c>
      <c r="E98" s="125">
        <v>323</v>
      </c>
      <c r="F98" s="141" t="s">
        <v>65</v>
      </c>
      <c r="G98" s="129">
        <v>15000</v>
      </c>
      <c r="H98" s="146"/>
      <c r="I98" s="147">
        <v>0</v>
      </c>
      <c r="J98" s="148">
        <v>0</v>
      </c>
      <c r="K98" s="148">
        <v>0</v>
      </c>
      <c r="L98" s="146">
        <v>0</v>
      </c>
      <c r="M98" s="147">
        <v>0</v>
      </c>
      <c r="N98" s="146">
        <v>0</v>
      </c>
      <c r="O98" s="147">
        <v>0</v>
      </c>
      <c r="P98" s="146">
        <v>0</v>
      </c>
      <c r="Q98" s="128">
        <f t="shared" si="5"/>
        <v>15000</v>
      </c>
      <c r="R98" s="68"/>
    </row>
    <row r="99" spans="1:18" s="1" customFormat="1" ht="14.45" hidden="1" customHeight="1" x14ac:dyDescent="0.25">
      <c r="A99" s="125">
        <v>479</v>
      </c>
      <c r="B99" s="124">
        <v>6</v>
      </c>
      <c r="C99" s="125" t="s">
        <v>218</v>
      </c>
      <c r="D99" s="125" t="str">
        <f t="shared" si="7"/>
        <v>3</v>
      </c>
      <c r="E99" s="125">
        <v>353</v>
      </c>
      <c r="F99" s="141" t="s">
        <v>78</v>
      </c>
      <c r="G99" s="129">
        <v>5000</v>
      </c>
      <c r="H99" s="146"/>
      <c r="I99" s="147">
        <v>0</v>
      </c>
      <c r="J99" s="148">
        <v>0</v>
      </c>
      <c r="K99" s="148">
        <v>0</v>
      </c>
      <c r="L99" s="146">
        <v>0</v>
      </c>
      <c r="M99" s="147">
        <v>0</v>
      </c>
      <c r="N99" s="146">
        <v>0</v>
      </c>
      <c r="O99" s="147">
        <v>0</v>
      </c>
      <c r="P99" s="146">
        <v>0</v>
      </c>
      <c r="Q99" s="128">
        <f t="shared" si="5"/>
        <v>5000</v>
      </c>
      <c r="R99" s="68"/>
    </row>
    <row r="100" spans="1:18" s="1" customFormat="1" ht="14.45" hidden="1" customHeight="1" x14ac:dyDescent="0.25">
      <c r="A100" s="125">
        <v>487</v>
      </c>
      <c r="B100" s="124">
        <v>6</v>
      </c>
      <c r="C100" s="125" t="s">
        <v>218</v>
      </c>
      <c r="D100" s="125" t="str">
        <f t="shared" si="7"/>
        <v>3</v>
      </c>
      <c r="E100" s="125">
        <v>375</v>
      </c>
      <c r="F100" s="141" t="s">
        <v>93</v>
      </c>
      <c r="G100" s="129">
        <v>2000</v>
      </c>
      <c r="H100" s="146"/>
      <c r="I100" s="147">
        <v>0</v>
      </c>
      <c r="J100" s="148">
        <v>0</v>
      </c>
      <c r="K100" s="148">
        <v>0</v>
      </c>
      <c r="L100" s="146">
        <v>0</v>
      </c>
      <c r="M100" s="147">
        <v>0</v>
      </c>
      <c r="N100" s="146">
        <v>0</v>
      </c>
      <c r="O100" s="147">
        <v>0</v>
      </c>
      <c r="P100" s="146">
        <v>0</v>
      </c>
      <c r="Q100" s="128">
        <f t="shared" si="5"/>
        <v>2000</v>
      </c>
      <c r="R100" s="68"/>
    </row>
    <row r="101" spans="1:18" s="1" customFormat="1" ht="14.45" hidden="1" customHeight="1" x14ac:dyDescent="0.25">
      <c r="A101" s="125">
        <v>488</v>
      </c>
      <c r="B101" s="124">
        <v>6</v>
      </c>
      <c r="C101" s="125" t="s">
        <v>218</v>
      </c>
      <c r="D101" s="125" t="str">
        <f t="shared" si="7"/>
        <v>3</v>
      </c>
      <c r="E101" s="125">
        <v>382</v>
      </c>
      <c r="F101" s="141" t="s">
        <v>98</v>
      </c>
      <c r="G101" s="129">
        <v>8000</v>
      </c>
      <c r="H101" s="146"/>
      <c r="I101" s="147">
        <v>0</v>
      </c>
      <c r="J101" s="148">
        <v>0</v>
      </c>
      <c r="K101" s="148">
        <v>0</v>
      </c>
      <c r="L101" s="146">
        <v>0</v>
      </c>
      <c r="M101" s="147">
        <v>0</v>
      </c>
      <c r="N101" s="146">
        <v>0</v>
      </c>
      <c r="O101" s="147">
        <v>0</v>
      </c>
      <c r="P101" s="146">
        <v>0</v>
      </c>
      <c r="Q101" s="128">
        <f t="shared" si="5"/>
        <v>8000</v>
      </c>
      <c r="R101" s="68"/>
    </row>
    <row r="102" spans="1:18" s="1" customFormat="1" ht="14.45" hidden="1" customHeight="1" x14ac:dyDescent="0.25">
      <c r="A102" s="125">
        <v>492</v>
      </c>
      <c r="B102" s="124">
        <v>6</v>
      </c>
      <c r="C102" s="125" t="s">
        <v>218</v>
      </c>
      <c r="D102" s="125" t="str">
        <f t="shared" si="7"/>
        <v>5</v>
      </c>
      <c r="E102" s="125">
        <v>511</v>
      </c>
      <c r="F102" s="141" t="s">
        <v>109</v>
      </c>
      <c r="G102" s="129">
        <v>12000</v>
      </c>
      <c r="H102" s="146"/>
      <c r="I102" s="147">
        <v>0</v>
      </c>
      <c r="J102" s="148">
        <v>0</v>
      </c>
      <c r="K102" s="148">
        <v>0</v>
      </c>
      <c r="L102" s="146">
        <v>0</v>
      </c>
      <c r="M102" s="147">
        <v>0</v>
      </c>
      <c r="N102" s="146">
        <v>0</v>
      </c>
      <c r="O102" s="147">
        <v>0</v>
      </c>
      <c r="P102" s="146">
        <v>0</v>
      </c>
      <c r="Q102" s="128">
        <f t="shared" si="5"/>
        <v>12000</v>
      </c>
      <c r="R102" s="68"/>
    </row>
    <row r="103" spans="1:18" s="1" customFormat="1" ht="14.45" hidden="1" customHeight="1" x14ac:dyDescent="0.25">
      <c r="A103" s="125">
        <v>495</v>
      </c>
      <c r="B103" s="124">
        <v>6</v>
      </c>
      <c r="C103" s="125" t="s">
        <v>218</v>
      </c>
      <c r="D103" s="125" t="str">
        <f t="shared" si="7"/>
        <v>5</v>
      </c>
      <c r="E103" s="125">
        <v>515</v>
      </c>
      <c r="F103" s="141" t="s">
        <v>111</v>
      </c>
      <c r="G103" s="129">
        <v>12000</v>
      </c>
      <c r="H103" s="146"/>
      <c r="I103" s="147">
        <v>0</v>
      </c>
      <c r="J103" s="148">
        <v>0</v>
      </c>
      <c r="K103" s="148">
        <v>0</v>
      </c>
      <c r="L103" s="146">
        <v>0</v>
      </c>
      <c r="M103" s="147">
        <v>0</v>
      </c>
      <c r="N103" s="146">
        <v>0</v>
      </c>
      <c r="O103" s="147">
        <v>0</v>
      </c>
      <c r="P103" s="146">
        <v>0</v>
      </c>
      <c r="Q103" s="128">
        <f t="shared" si="5"/>
        <v>12000</v>
      </c>
      <c r="R103" s="68"/>
    </row>
    <row r="104" spans="1:18" s="1" customFormat="1" ht="14.45" hidden="1" customHeight="1" x14ac:dyDescent="0.25">
      <c r="A104" s="125">
        <v>86</v>
      </c>
      <c r="B104" s="124">
        <v>7</v>
      </c>
      <c r="C104" s="125" t="s">
        <v>211</v>
      </c>
      <c r="D104" s="125">
        <v>1</v>
      </c>
      <c r="E104" s="125">
        <v>113</v>
      </c>
      <c r="F104" s="141" t="s">
        <v>11</v>
      </c>
      <c r="G104" s="129">
        <v>437754.41519999999</v>
      </c>
      <c r="H104" s="146"/>
      <c r="I104" s="147"/>
      <c r="J104" s="148"/>
      <c r="K104" s="148"/>
      <c r="L104" s="146"/>
      <c r="M104" s="147"/>
      <c r="N104" s="146"/>
      <c r="O104" s="147"/>
      <c r="P104" s="146"/>
      <c r="Q104" s="128">
        <f t="shared" si="5"/>
        <v>437754.41519999999</v>
      </c>
      <c r="R104" s="68"/>
    </row>
    <row r="105" spans="1:18" s="1" customFormat="1" ht="14.45" hidden="1" customHeight="1" x14ac:dyDescent="0.25">
      <c r="A105" s="125">
        <v>87</v>
      </c>
      <c r="B105" s="124">
        <v>7</v>
      </c>
      <c r="C105" s="125" t="s">
        <v>211</v>
      </c>
      <c r="D105" s="125">
        <v>1</v>
      </c>
      <c r="E105" s="125">
        <v>122</v>
      </c>
      <c r="F105" s="141"/>
      <c r="G105" s="129">
        <v>214891.92720000001</v>
      </c>
      <c r="H105" s="146"/>
      <c r="I105" s="147"/>
      <c r="J105" s="148"/>
      <c r="K105" s="148"/>
      <c r="L105" s="146"/>
      <c r="M105" s="147"/>
      <c r="N105" s="146"/>
      <c r="O105" s="147"/>
      <c r="P105" s="146"/>
      <c r="Q105" s="128">
        <f t="shared" si="5"/>
        <v>214891.92720000001</v>
      </c>
      <c r="R105" s="68"/>
    </row>
    <row r="106" spans="1:18" s="1" customFormat="1" ht="14.45" customHeight="1" x14ac:dyDescent="0.25">
      <c r="A106" s="125">
        <v>88</v>
      </c>
      <c r="B106" s="124">
        <v>7</v>
      </c>
      <c r="C106" s="125" t="s">
        <v>211</v>
      </c>
      <c r="D106" s="125">
        <v>1</v>
      </c>
      <c r="E106" s="125">
        <v>132</v>
      </c>
      <c r="F106" s="141"/>
      <c r="G106" s="129">
        <v>65963.138647975124</v>
      </c>
      <c r="H106" s="146"/>
      <c r="I106" s="147"/>
      <c r="J106" s="148"/>
      <c r="K106" s="148"/>
      <c r="L106" s="146"/>
      <c r="M106" s="147"/>
      <c r="N106" s="146"/>
      <c r="O106" s="147"/>
      <c r="P106" s="146"/>
      <c r="Q106" s="128">
        <f t="shared" si="5"/>
        <v>65963.138647975124</v>
      </c>
      <c r="R106" s="68"/>
    </row>
    <row r="107" spans="1:18" s="1" customFormat="1" ht="14.45" customHeight="1" x14ac:dyDescent="0.25">
      <c r="A107" s="125">
        <v>89</v>
      </c>
      <c r="B107" s="124">
        <v>7</v>
      </c>
      <c r="C107" s="125" t="s">
        <v>211</v>
      </c>
      <c r="D107" s="125">
        <v>1</v>
      </c>
      <c r="E107" s="125">
        <v>132</v>
      </c>
      <c r="F107" s="141"/>
      <c r="G107" s="129">
        <v>32381.046303663134</v>
      </c>
      <c r="H107" s="146"/>
      <c r="I107" s="147"/>
      <c r="J107" s="148"/>
      <c r="K107" s="148"/>
      <c r="L107" s="146"/>
      <c r="M107" s="147"/>
      <c r="N107" s="146"/>
      <c r="O107" s="147"/>
      <c r="P107" s="146"/>
      <c r="Q107" s="128">
        <f t="shared" si="5"/>
        <v>32381.046303663134</v>
      </c>
      <c r="R107" s="68"/>
    </row>
    <row r="108" spans="1:18" s="1" customFormat="1" ht="14.45" hidden="1" customHeight="1" x14ac:dyDescent="0.25">
      <c r="A108" s="125">
        <v>90</v>
      </c>
      <c r="B108" s="124">
        <v>7</v>
      </c>
      <c r="C108" s="125" t="s">
        <v>211</v>
      </c>
      <c r="D108" s="125" t="str">
        <f t="shared" ref="D108:D135" si="8">MID(E108,1,1)</f>
        <v>2</v>
      </c>
      <c r="E108" s="125">
        <v>211</v>
      </c>
      <c r="F108" s="141" t="s">
        <v>19</v>
      </c>
      <c r="G108" s="129">
        <v>7000</v>
      </c>
      <c r="H108" s="146"/>
      <c r="I108" s="147">
        <v>0</v>
      </c>
      <c r="J108" s="148">
        <v>0</v>
      </c>
      <c r="K108" s="148">
        <v>0</v>
      </c>
      <c r="L108" s="146">
        <v>0</v>
      </c>
      <c r="M108" s="147">
        <v>0</v>
      </c>
      <c r="N108" s="146">
        <v>0</v>
      </c>
      <c r="O108" s="147">
        <v>0</v>
      </c>
      <c r="P108" s="146">
        <v>0</v>
      </c>
      <c r="Q108" s="128">
        <f t="shared" si="5"/>
        <v>7000</v>
      </c>
      <c r="R108" s="68"/>
    </row>
    <row r="109" spans="1:18" s="1" customFormat="1" ht="14.45" hidden="1" customHeight="1" x14ac:dyDescent="0.25">
      <c r="A109" s="125">
        <v>91</v>
      </c>
      <c r="B109" s="124">
        <v>7</v>
      </c>
      <c r="C109" s="125" t="s">
        <v>211</v>
      </c>
      <c r="D109" s="125" t="str">
        <f t="shared" si="8"/>
        <v>2</v>
      </c>
      <c r="E109" s="125">
        <v>212</v>
      </c>
      <c r="F109" s="141" t="s">
        <v>20</v>
      </c>
      <c r="G109" s="129">
        <v>4500</v>
      </c>
      <c r="H109" s="146"/>
      <c r="I109" s="147">
        <v>0</v>
      </c>
      <c r="J109" s="148">
        <v>0</v>
      </c>
      <c r="K109" s="148">
        <v>0</v>
      </c>
      <c r="L109" s="146">
        <v>0</v>
      </c>
      <c r="M109" s="147">
        <v>0</v>
      </c>
      <c r="N109" s="146">
        <v>0</v>
      </c>
      <c r="O109" s="147">
        <v>0</v>
      </c>
      <c r="P109" s="146">
        <v>0</v>
      </c>
      <c r="Q109" s="128">
        <f t="shared" si="5"/>
        <v>4500</v>
      </c>
      <c r="R109" s="68"/>
    </row>
    <row r="110" spans="1:18" s="1" customFormat="1" ht="14.45" hidden="1" customHeight="1" x14ac:dyDescent="0.25">
      <c r="A110" s="125">
        <v>92</v>
      </c>
      <c r="B110" s="124">
        <v>7</v>
      </c>
      <c r="C110" s="125" t="s">
        <v>211</v>
      </c>
      <c r="D110" s="125" t="str">
        <f t="shared" si="8"/>
        <v>2</v>
      </c>
      <c r="E110" s="125">
        <v>216</v>
      </c>
      <c r="F110" s="141" t="s">
        <v>24</v>
      </c>
      <c r="G110" s="129">
        <v>9000</v>
      </c>
      <c r="H110" s="146"/>
      <c r="I110" s="147">
        <v>0</v>
      </c>
      <c r="J110" s="148">
        <v>0</v>
      </c>
      <c r="K110" s="148">
        <v>0</v>
      </c>
      <c r="L110" s="146">
        <v>0</v>
      </c>
      <c r="M110" s="147">
        <v>0</v>
      </c>
      <c r="N110" s="146">
        <v>0</v>
      </c>
      <c r="O110" s="147">
        <v>0</v>
      </c>
      <c r="P110" s="146">
        <v>0</v>
      </c>
      <c r="Q110" s="128">
        <f t="shared" si="5"/>
        <v>9000</v>
      </c>
      <c r="R110" s="68"/>
    </row>
    <row r="111" spans="1:18" s="1" customFormat="1" hidden="1" x14ac:dyDescent="0.25">
      <c r="A111" s="125">
        <v>93</v>
      </c>
      <c r="B111" s="124">
        <v>7</v>
      </c>
      <c r="C111" s="125" t="s">
        <v>211</v>
      </c>
      <c r="D111" s="125" t="str">
        <f t="shared" si="8"/>
        <v>2</v>
      </c>
      <c r="E111" s="125">
        <v>217</v>
      </c>
      <c r="F111" s="141" t="s">
        <v>25</v>
      </c>
      <c r="G111" s="129">
        <v>10000</v>
      </c>
      <c r="H111" s="146"/>
      <c r="I111" s="147">
        <v>0</v>
      </c>
      <c r="J111" s="148">
        <v>0</v>
      </c>
      <c r="K111" s="148">
        <v>0</v>
      </c>
      <c r="L111" s="146">
        <v>0</v>
      </c>
      <c r="M111" s="147">
        <v>0</v>
      </c>
      <c r="N111" s="146">
        <v>0</v>
      </c>
      <c r="O111" s="147">
        <v>0</v>
      </c>
      <c r="P111" s="146">
        <v>0</v>
      </c>
      <c r="Q111" s="128">
        <f t="shared" si="5"/>
        <v>10000</v>
      </c>
      <c r="R111" s="68"/>
    </row>
    <row r="112" spans="1:18" s="1" customFormat="1" ht="14.45" hidden="1" customHeight="1" x14ac:dyDescent="0.25">
      <c r="A112" s="125">
        <v>94</v>
      </c>
      <c r="B112" s="124">
        <v>7</v>
      </c>
      <c r="C112" s="125" t="s">
        <v>211</v>
      </c>
      <c r="D112" s="125" t="str">
        <f t="shared" si="8"/>
        <v>2</v>
      </c>
      <c r="E112" s="125">
        <v>221</v>
      </c>
      <c r="F112" s="141" t="s">
        <v>27</v>
      </c>
      <c r="G112" s="129">
        <v>5000</v>
      </c>
      <c r="H112" s="146"/>
      <c r="I112" s="147">
        <v>0</v>
      </c>
      <c r="J112" s="148">
        <v>0</v>
      </c>
      <c r="K112" s="148">
        <v>0</v>
      </c>
      <c r="L112" s="146">
        <v>0</v>
      </c>
      <c r="M112" s="147">
        <v>0</v>
      </c>
      <c r="N112" s="146">
        <v>0</v>
      </c>
      <c r="O112" s="147">
        <v>0</v>
      </c>
      <c r="P112" s="146">
        <v>0</v>
      </c>
      <c r="Q112" s="128">
        <f t="shared" si="5"/>
        <v>5000</v>
      </c>
      <c r="R112" s="68"/>
    </row>
    <row r="113" spans="1:18" s="1" customFormat="1" ht="14.45" hidden="1" customHeight="1" x14ac:dyDescent="0.25">
      <c r="A113" s="125">
        <v>95</v>
      </c>
      <c r="B113" s="124">
        <v>7</v>
      </c>
      <c r="C113" s="125" t="s">
        <v>211</v>
      </c>
      <c r="D113" s="125" t="str">
        <f t="shared" si="8"/>
        <v>2</v>
      </c>
      <c r="E113" s="125">
        <v>222</v>
      </c>
      <c r="F113" s="141" t="s">
        <v>28</v>
      </c>
      <c r="G113" s="129">
        <v>900</v>
      </c>
      <c r="H113" s="146"/>
      <c r="I113" s="147"/>
      <c r="J113" s="148"/>
      <c r="K113" s="148"/>
      <c r="L113" s="146"/>
      <c r="M113" s="147"/>
      <c r="N113" s="146"/>
      <c r="O113" s="147"/>
      <c r="P113" s="146"/>
      <c r="Q113" s="128">
        <f t="shared" si="5"/>
        <v>900</v>
      </c>
      <c r="R113" s="68"/>
    </row>
    <row r="114" spans="1:18" s="1" customFormat="1" ht="14.45" hidden="1" customHeight="1" x14ac:dyDescent="0.25">
      <c r="A114" s="125">
        <v>96</v>
      </c>
      <c r="B114" s="124">
        <v>7</v>
      </c>
      <c r="C114" s="125" t="s">
        <v>211</v>
      </c>
      <c r="D114" s="125" t="str">
        <f t="shared" si="8"/>
        <v>2</v>
      </c>
      <c r="E114" s="125">
        <v>223</v>
      </c>
      <c r="F114" s="141" t="s">
        <v>29</v>
      </c>
      <c r="G114" s="129">
        <v>600</v>
      </c>
      <c r="H114" s="146"/>
      <c r="I114" s="147"/>
      <c r="J114" s="148"/>
      <c r="K114" s="148"/>
      <c r="L114" s="146"/>
      <c r="M114" s="147"/>
      <c r="N114" s="146"/>
      <c r="O114" s="147"/>
      <c r="P114" s="146"/>
      <c r="Q114" s="128">
        <f t="shared" si="5"/>
        <v>600</v>
      </c>
      <c r="R114" s="68"/>
    </row>
    <row r="115" spans="1:18" s="1" customFormat="1" ht="14.45" hidden="1" customHeight="1" x14ac:dyDescent="0.25">
      <c r="A115" s="125">
        <v>97</v>
      </c>
      <c r="B115" s="124">
        <v>7</v>
      </c>
      <c r="C115" s="125" t="s">
        <v>211</v>
      </c>
      <c r="D115" s="125" t="str">
        <f t="shared" si="8"/>
        <v>2</v>
      </c>
      <c r="E115" s="125">
        <v>242</v>
      </c>
      <c r="F115" s="141" t="s">
        <v>32</v>
      </c>
      <c r="G115" s="129">
        <v>20000</v>
      </c>
      <c r="H115" s="146"/>
      <c r="I115" s="147">
        <v>0</v>
      </c>
      <c r="J115" s="148">
        <v>0</v>
      </c>
      <c r="K115" s="148">
        <v>0</v>
      </c>
      <c r="L115" s="146">
        <v>0</v>
      </c>
      <c r="M115" s="147">
        <v>0</v>
      </c>
      <c r="N115" s="146">
        <v>0</v>
      </c>
      <c r="O115" s="147">
        <v>0</v>
      </c>
      <c r="P115" s="146">
        <v>0</v>
      </c>
      <c r="Q115" s="128">
        <f t="shared" si="5"/>
        <v>20000</v>
      </c>
      <c r="R115" s="68"/>
    </row>
    <row r="116" spans="1:18" s="1" customFormat="1" ht="14.45" hidden="1" customHeight="1" x14ac:dyDescent="0.25">
      <c r="A116" s="125">
        <v>98</v>
      </c>
      <c r="B116" s="124">
        <v>7</v>
      </c>
      <c r="C116" s="125" t="s">
        <v>211</v>
      </c>
      <c r="D116" s="125" t="str">
        <f t="shared" si="8"/>
        <v>2</v>
      </c>
      <c r="E116" s="125">
        <v>243</v>
      </c>
      <c r="F116" s="141" t="s">
        <v>33</v>
      </c>
      <c r="G116" s="129">
        <v>1500</v>
      </c>
      <c r="H116" s="146"/>
      <c r="I116" s="147">
        <v>0</v>
      </c>
      <c r="J116" s="148">
        <v>0</v>
      </c>
      <c r="K116" s="148">
        <v>0</v>
      </c>
      <c r="L116" s="146">
        <v>0</v>
      </c>
      <c r="M116" s="147">
        <v>0</v>
      </c>
      <c r="N116" s="146">
        <v>0</v>
      </c>
      <c r="O116" s="147">
        <v>0</v>
      </c>
      <c r="P116" s="146">
        <v>0</v>
      </c>
      <c r="Q116" s="128">
        <f t="shared" si="5"/>
        <v>1500</v>
      </c>
      <c r="R116" s="68"/>
    </row>
    <row r="117" spans="1:18" s="1" customFormat="1" ht="14.45" hidden="1" customHeight="1" x14ac:dyDescent="0.25">
      <c r="A117" s="125">
        <v>99</v>
      </c>
      <c r="B117" s="124">
        <v>7</v>
      </c>
      <c r="C117" s="125" t="s">
        <v>211</v>
      </c>
      <c r="D117" s="125" t="str">
        <f t="shared" si="8"/>
        <v>2</v>
      </c>
      <c r="E117" s="125">
        <v>245</v>
      </c>
      <c r="F117" s="141" t="s">
        <v>35</v>
      </c>
      <c r="G117" s="129">
        <v>1000</v>
      </c>
      <c r="H117" s="146"/>
      <c r="I117" s="147">
        <v>0</v>
      </c>
      <c r="J117" s="148">
        <v>0</v>
      </c>
      <c r="K117" s="148">
        <v>0</v>
      </c>
      <c r="L117" s="146">
        <v>0</v>
      </c>
      <c r="M117" s="147">
        <v>0</v>
      </c>
      <c r="N117" s="146">
        <v>0</v>
      </c>
      <c r="O117" s="147">
        <v>0</v>
      </c>
      <c r="P117" s="146">
        <v>0</v>
      </c>
      <c r="Q117" s="128">
        <f t="shared" si="5"/>
        <v>1000</v>
      </c>
      <c r="R117" s="68"/>
    </row>
    <row r="118" spans="1:18" s="1" customFormat="1" ht="14.45" hidden="1" customHeight="1" x14ac:dyDescent="0.25">
      <c r="A118" s="125">
        <v>100</v>
      </c>
      <c r="B118" s="124">
        <v>7</v>
      </c>
      <c r="C118" s="125" t="s">
        <v>211</v>
      </c>
      <c r="D118" s="125" t="str">
        <f t="shared" si="8"/>
        <v>2</v>
      </c>
      <c r="E118" s="125">
        <v>261</v>
      </c>
      <c r="F118" s="141" t="s">
        <v>43</v>
      </c>
      <c r="G118" s="129">
        <v>20000</v>
      </c>
      <c r="H118" s="146"/>
      <c r="I118" s="147">
        <v>0</v>
      </c>
      <c r="J118" s="148">
        <v>0</v>
      </c>
      <c r="K118" s="148">
        <v>0</v>
      </c>
      <c r="L118" s="146">
        <v>0</v>
      </c>
      <c r="M118" s="147">
        <v>0</v>
      </c>
      <c r="N118" s="146">
        <v>0</v>
      </c>
      <c r="O118" s="147">
        <v>0</v>
      </c>
      <c r="P118" s="146">
        <v>0</v>
      </c>
      <c r="Q118" s="128">
        <f t="shared" si="5"/>
        <v>20000</v>
      </c>
      <c r="R118" s="68"/>
    </row>
    <row r="119" spans="1:18" s="1" customFormat="1" ht="14.45" hidden="1" customHeight="1" x14ac:dyDescent="0.25">
      <c r="A119" s="125">
        <v>101</v>
      </c>
      <c r="B119" s="124">
        <v>7</v>
      </c>
      <c r="C119" s="125" t="s">
        <v>211</v>
      </c>
      <c r="D119" s="125" t="str">
        <f t="shared" si="8"/>
        <v>2</v>
      </c>
      <c r="E119" s="125">
        <v>274</v>
      </c>
      <c r="F119" s="141" t="s">
        <v>47</v>
      </c>
      <c r="G119" s="129">
        <v>20000</v>
      </c>
      <c r="H119" s="146"/>
      <c r="I119" s="147">
        <v>0</v>
      </c>
      <c r="J119" s="148">
        <v>0</v>
      </c>
      <c r="K119" s="148">
        <v>0</v>
      </c>
      <c r="L119" s="146">
        <v>0</v>
      </c>
      <c r="M119" s="147">
        <v>0</v>
      </c>
      <c r="N119" s="146">
        <v>0</v>
      </c>
      <c r="O119" s="147">
        <v>0</v>
      </c>
      <c r="P119" s="146">
        <v>0</v>
      </c>
      <c r="Q119" s="128">
        <f t="shared" si="5"/>
        <v>20000</v>
      </c>
      <c r="R119" s="68"/>
    </row>
    <row r="120" spans="1:18" s="1" customFormat="1" ht="14.45" hidden="1" customHeight="1" x14ac:dyDescent="0.25">
      <c r="A120" s="125">
        <v>102</v>
      </c>
      <c r="B120" s="124">
        <v>7</v>
      </c>
      <c r="C120" s="125" t="s">
        <v>211</v>
      </c>
      <c r="D120" s="125" t="str">
        <f t="shared" si="8"/>
        <v>2</v>
      </c>
      <c r="E120" s="125">
        <v>275</v>
      </c>
      <c r="F120" s="141" t="s">
        <v>48</v>
      </c>
      <c r="G120" s="129">
        <v>5000</v>
      </c>
      <c r="H120" s="146"/>
      <c r="I120" s="147">
        <v>0</v>
      </c>
      <c r="J120" s="148">
        <v>0</v>
      </c>
      <c r="K120" s="148">
        <v>0</v>
      </c>
      <c r="L120" s="146">
        <v>0</v>
      </c>
      <c r="M120" s="147">
        <v>0</v>
      </c>
      <c r="N120" s="146">
        <v>0</v>
      </c>
      <c r="O120" s="147">
        <v>0</v>
      </c>
      <c r="P120" s="146">
        <v>0</v>
      </c>
      <c r="Q120" s="128">
        <f t="shared" si="5"/>
        <v>5000</v>
      </c>
      <c r="R120" s="68"/>
    </row>
    <row r="121" spans="1:18" s="1" customFormat="1" ht="14.45" hidden="1" customHeight="1" x14ac:dyDescent="0.25">
      <c r="A121" s="125">
        <v>103</v>
      </c>
      <c r="B121" s="124">
        <v>7</v>
      </c>
      <c r="C121" s="125" t="s">
        <v>211</v>
      </c>
      <c r="D121" s="125" t="str">
        <f t="shared" si="8"/>
        <v>2</v>
      </c>
      <c r="E121" s="125">
        <v>296</v>
      </c>
      <c r="F121" s="141" t="s">
        <v>53</v>
      </c>
      <c r="G121" s="129">
        <v>12000</v>
      </c>
      <c r="H121" s="146"/>
      <c r="I121" s="147">
        <v>0</v>
      </c>
      <c r="J121" s="148">
        <v>0</v>
      </c>
      <c r="K121" s="148">
        <v>0</v>
      </c>
      <c r="L121" s="146">
        <v>0</v>
      </c>
      <c r="M121" s="147">
        <v>0</v>
      </c>
      <c r="N121" s="146">
        <v>0</v>
      </c>
      <c r="O121" s="147">
        <v>0</v>
      </c>
      <c r="P121" s="146">
        <v>0</v>
      </c>
      <c r="Q121" s="128">
        <f t="shared" si="5"/>
        <v>12000</v>
      </c>
      <c r="R121" s="68"/>
    </row>
    <row r="122" spans="1:18" s="1" customFormat="1" ht="14.45" hidden="1" customHeight="1" x14ac:dyDescent="0.25">
      <c r="A122" s="125">
        <v>104</v>
      </c>
      <c r="B122" s="124">
        <v>7</v>
      </c>
      <c r="C122" s="125" t="s">
        <v>211</v>
      </c>
      <c r="D122" s="125" t="str">
        <f t="shared" si="8"/>
        <v>3</v>
      </c>
      <c r="E122" s="125">
        <v>313</v>
      </c>
      <c r="F122" s="141" t="s">
        <v>57</v>
      </c>
      <c r="G122" s="129">
        <v>6000</v>
      </c>
      <c r="H122" s="146"/>
      <c r="I122" s="147">
        <v>0</v>
      </c>
      <c r="J122" s="148">
        <v>0</v>
      </c>
      <c r="K122" s="148">
        <v>0</v>
      </c>
      <c r="L122" s="146">
        <v>0</v>
      </c>
      <c r="M122" s="147">
        <v>0</v>
      </c>
      <c r="N122" s="146">
        <v>0</v>
      </c>
      <c r="O122" s="147">
        <v>0</v>
      </c>
      <c r="P122" s="146">
        <v>0</v>
      </c>
      <c r="Q122" s="128">
        <f t="shared" si="5"/>
        <v>6000</v>
      </c>
      <c r="R122" s="68"/>
    </row>
    <row r="123" spans="1:18" s="1" customFormat="1" ht="14.45" hidden="1" customHeight="1" x14ac:dyDescent="0.25">
      <c r="A123" s="125">
        <v>105</v>
      </c>
      <c r="B123" s="124">
        <v>7</v>
      </c>
      <c r="C123" s="125" t="s">
        <v>211</v>
      </c>
      <c r="D123" s="125" t="str">
        <f t="shared" si="8"/>
        <v>3</v>
      </c>
      <c r="E123" s="125">
        <v>314</v>
      </c>
      <c r="F123" s="143" t="s">
        <v>58</v>
      </c>
      <c r="G123" s="129">
        <v>3000</v>
      </c>
      <c r="H123" s="146"/>
      <c r="I123" s="147"/>
      <c r="J123" s="148"/>
      <c r="K123" s="148"/>
      <c r="L123" s="146"/>
      <c r="M123" s="147"/>
      <c r="N123" s="146"/>
      <c r="O123" s="147"/>
      <c r="P123" s="146"/>
      <c r="Q123" s="128">
        <f t="shared" si="5"/>
        <v>3000</v>
      </c>
      <c r="R123" s="68"/>
    </row>
    <row r="124" spans="1:18" s="1" customFormat="1" ht="14.45" hidden="1" customHeight="1" x14ac:dyDescent="0.25">
      <c r="A124" s="125">
        <v>106</v>
      </c>
      <c r="B124" s="124">
        <v>7</v>
      </c>
      <c r="C124" s="125" t="s">
        <v>211</v>
      </c>
      <c r="D124" s="125" t="str">
        <f t="shared" si="8"/>
        <v>3</v>
      </c>
      <c r="E124" s="125">
        <v>351</v>
      </c>
      <c r="F124" s="143" t="s">
        <v>76</v>
      </c>
      <c r="G124" s="129">
        <v>15000</v>
      </c>
      <c r="H124" s="146"/>
      <c r="I124" s="147">
        <v>0</v>
      </c>
      <c r="J124" s="148">
        <v>0</v>
      </c>
      <c r="K124" s="148">
        <v>0</v>
      </c>
      <c r="L124" s="146">
        <v>0</v>
      </c>
      <c r="M124" s="147">
        <v>0</v>
      </c>
      <c r="N124" s="146">
        <v>0</v>
      </c>
      <c r="O124" s="147">
        <v>0</v>
      </c>
      <c r="P124" s="146">
        <v>0</v>
      </c>
      <c r="Q124" s="128">
        <f t="shared" si="5"/>
        <v>15000</v>
      </c>
      <c r="R124" s="68"/>
    </row>
    <row r="125" spans="1:18" s="1" customFormat="1" ht="14.45" hidden="1" customHeight="1" x14ac:dyDescent="0.25">
      <c r="A125" s="125">
        <v>107</v>
      </c>
      <c r="B125" s="124">
        <v>7</v>
      </c>
      <c r="C125" s="125" t="s">
        <v>211</v>
      </c>
      <c r="D125" s="125" t="str">
        <f t="shared" si="8"/>
        <v>3</v>
      </c>
      <c r="E125" s="125">
        <v>352</v>
      </c>
      <c r="F125" s="143" t="s">
        <v>77</v>
      </c>
      <c r="G125" s="129">
        <v>5000</v>
      </c>
      <c r="H125" s="146"/>
      <c r="I125" s="147">
        <v>0</v>
      </c>
      <c r="J125" s="148">
        <v>0</v>
      </c>
      <c r="K125" s="148">
        <v>0</v>
      </c>
      <c r="L125" s="146">
        <v>0</v>
      </c>
      <c r="M125" s="147">
        <v>0</v>
      </c>
      <c r="N125" s="146">
        <v>0</v>
      </c>
      <c r="O125" s="147">
        <v>0</v>
      </c>
      <c r="P125" s="146">
        <v>0</v>
      </c>
      <c r="Q125" s="128">
        <f t="shared" si="5"/>
        <v>5000</v>
      </c>
      <c r="R125" s="68"/>
    </row>
    <row r="126" spans="1:18" s="1" customFormat="1" ht="14.45" hidden="1" customHeight="1" x14ac:dyDescent="0.25">
      <c r="A126" s="125">
        <v>108</v>
      </c>
      <c r="B126" s="124">
        <v>7</v>
      </c>
      <c r="C126" s="125" t="s">
        <v>211</v>
      </c>
      <c r="D126" s="125" t="str">
        <f t="shared" si="8"/>
        <v>3</v>
      </c>
      <c r="E126" s="125">
        <v>353</v>
      </c>
      <c r="F126" s="141" t="s">
        <v>78</v>
      </c>
      <c r="G126" s="129">
        <v>3000</v>
      </c>
      <c r="H126" s="146"/>
      <c r="I126" s="147">
        <v>0</v>
      </c>
      <c r="J126" s="148">
        <v>0</v>
      </c>
      <c r="K126" s="148">
        <v>0</v>
      </c>
      <c r="L126" s="146">
        <v>0</v>
      </c>
      <c r="M126" s="147">
        <v>0</v>
      </c>
      <c r="N126" s="146">
        <v>0</v>
      </c>
      <c r="O126" s="147">
        <v>0</v>
      </c>
      <c r="P126" s="146">
        <v>0</v>
      </c>
      <c r="Q126" s="128">
        <f t="shared" si="5"/>
        <v>3000</v>
      </c>
      <c r="R126" s="68"/>
    </row>
    <row r="127" spans="1:18" s="1" customFormat="1" ht="14.45" hidden="1" customHeight="1" x14ac:dyDescent="0.25">
      <c r="A127" s="125">
        <v>109</v>
      </c>
      <c r="B127" s="124">
        <v>7</v>
      </c>
      <c r="C127" s="125" t="s">
        <v>211</v>
      </c>
      <c r="D127" s="125" t="str">
        <f t="shared" si="8"/>
        <v>3</v>
      </c>
      <c r="E127" s="125">
        <v>355</v>
      </c>
      <c r="F127" s="141" t="s">
        <v>79</v>
      </c>
      <c r="G127" s="129">
        <v>15000</v>
      </c>
      <c r="H127" s="146"/>
      <c r="I127" s="147">
        <v>0</v>
      </c>
      <c r="J127" s="148">
        <v>0</v>
      </c>
      <c r="K127" s="148">
        <v>0</v>
      </c>
      <c r="L127" s="146">
        <v>0</v>
      </c>
      <c r="M127" s="147">
        <v>0</v>
      </c>
      <c r="N127" s="146">
        <v>0</v>
      </c>
      <c r="O127" s="147">
        <v>0</v>
      </c>
      <c r="P127" s="146">
        <v>0</v>
      </c>
      <c r="Q127" s="128">
        <f t="shared" si="5"/>
        <v>15000</v>
      </c>
      <c r="R127" s="68"/>
    </row>
    <row r="128" spans="1:18" s="1" customFormat="1" ht="14.45" hidden="1" customHeight="1" x14ac:dyDescent="0.25">
      <c r="A128" s="125">
        <v>110</v>
      </c>
      <c r="B128" s="124">
        <v>7</v>
      </c>
      <c r="C128" s="125" t="s">
        <v>211</v>
      </c>
      <c r="D128" s="125" t="str">
        <f t="shared" si="8"/>
        <v>3</v>
      </c>
      <c r="E128" s="125">
        <v>361</v>
      </c>
      <c r="F128" s="141" t="s">
        <v>83</v>
      </c>
      <c r="G128" s="129">
        <v>20000</v>
      </c>
      <c r="H128" s="146"/>
      <c r="I128" s="147">
        <v>0</v>
      </c>
      <c r="J128" s="148">
        <v>0</v>
      </c>
      <c r="K128" s="148">
        <v>0</v>
      </c>
      <c r="L128" s="146">
        <v>0</v>
      </c>
      <c r="M128" s="147">
        <v>0</v>
      </c>
      <c r="N128" s="146">
        <v>0</v>
      </c>
      <c r="O128" s="147">
        <v>0</v>
      </c>
      <c r="P128" s="146">
        <v>0</v>
      </c>
      <c r="Q128" s="128">
        <f t="shared" si="5"/>
        <v>20000</v>
      </c>
      <c r="R128" s="68"/>
    </row>
    <row r="129" spans="1:18" s="1" customFormat="1" ht="14.45" hidden="1" customHeight="1" x14ac:dyDescent="0.25">
      <c r="A129" s="125">
        <v>111</v>
      </c>
      <c r="B129" s="124">
        <v>7</v>
      </c>
      <c r="C129" s="125" t="s">
        <v>211</v>
      </c>
      <c r="D129" s="125" t="str">
        <f t="shared" si="8"/>
        <v>3</v>
      </c>
      <c r="E129" s="125">
        <v>375</v>
      </c>
      <c r="F129" s="141" t="s">
        <v>93</v>
      </c>
      <c r="G129" s="129">
        <v>20000</v>
      </c>
      <c r="H129" s="146"/>
      <c r="I129" s="147">
        <v>0</v>
      </c>
      <c r="J129" s="148">
        <v>0</v>
      </c>
      <c r="K129" s="148">
        <v>0</v>
      </c>
      <c r="L129" s="146">
        <v>0</v>
      </c>
      <c r="M129" s="147">
        <v>0</v>
      </c>
      <c r="N129" s="146">
        <v>0</v>
      </c>
      <c r="O129" s="147">
        <v>0</v>
      </c>
      <c r="P129" s="146">
        <v>0</v>
      </c>
      <c r="Q129" s="128">
        <f t="shared" si="5"/>
        <v>20000</v>
      </c>
      <c r="R129" s="68"/>
    </row>
    <row r="130" spans="1:18" s="1" customFormat="1" ht="14.45" hidden="1" customHeight="1" x14ac:dyDescent="0.25">
      <c r="A130" s="125">
        <v>112</v>
      </c>
      <c r="B130" s="124">
        <v>7</v>
      </c>
      <c r="C130" s="125" t="s">
        <v>211</v>
      </c>
      <c r="D130" s="125" t="str">
        <f t="shared" si="8"/>
        <v>3</v>
      </c>
      <c r="E130" s="125">
        <v>375</v>
      </c>
      <c r="F130" s="141" t="s">
        <v>93</v>
      </c>
      <c r="G130" s="129">
        <v>6000</v>
      </c>
      <c r="H130" s="146"/>
      <c r="I130" s="147"/>
      <c r="J130" s="148"/>
      <c r="K130" s="148"/>
      <c r="L130" s="146"/>
      <c r="M130" s="147"/>
      <c r="N130" s="146"/>
      <c r="O130" s="147"/>
      <c r="P130" s="146"/>
      <c r="Q130" s="128">
        <f t="shared" si="5"/>
        <v>6000</v>
      </c>
      <c r="R130" s="68"/>
    </row>
    <row r="131" spans="1:18" s="1" customFormat="1" ht="14.45" hidden="1" customHeight="1" x14ac:dyDescent="0.25">
      <c r="A131" s="125">
        <v>113</v>
      </c>
      <c r="B131" s="124">
        <v>7</v>
      </c>
      <c r="C131" s="125" t="s">
        <v>211</v>
      </c>
      <c r="D131" s="125" t="str">
        <f t="shared" si="8"/>
        <v>3</v>
      </c>
      <c r="E131" s="125">
        <v>379</v>
      </c>
      <c r="F131" s="141" t="s">
        <v>96</v>
      </c>
      <c r="G131" s="129">
        <v>5000</v>
      </c>
      <c r="H131" s="146"/>
      <c r="I131" s="147">
        <v>0</v>
      </c>
      <c r="J131" s="148">
        <v>0</v>
      </c>
      <c r="K131" s="148">
        <v>0</v>
      </c>
      <c r="L131" s="146">
        <v>0</v>
      </c>
      <c r="M131" s="147">
        <v>0</v>
      </c>
      <c r="N131" s="146">
        <v>0</v>
      </c>
      <c r="O131" s="147">
        <v>0</v>
      </c>
      <c r="P131" s="146">
        <v>0</v>
      </c>
      <c r="Q131" s="128">
        <f t="shared" si="5"/>
        <v>5000</v>
      </c>
      <c r="R131" s="68"/>
    </row>
    <row r="132" spans="1:18" s="1" customFormat="1" ht="14.45" hidden="1" customHeight="1" x14ac:dyDescent="0.25">
      <c r="A132" s="125">
        <v>114</v>
      </c>
      <c r="B132" s="124">
        <v>7</v>
      </c>
      <c r="C132" s="125" t="s">
        <v>211</v>
      </c>
      <c r="D132" s="125" t="str">
        <f t="shared" si="8"/>
        <v>3</v>
      </c>
      <c r="E132" s="125">
        <v>382</v>
      </c>
      <c r="F132" s="141" t="s">
        <v>98</v>
      </c>
      <c r="G132" s="129">
        <v>120000</v>
      </c>
      <c r="H132" s="146"/>
      <c r="I132" s="147">
        <v>0</v>
      </c>
      <c r="J132" s="148">
        <v>0</v>
      </c>
      <c r="K132" s="148">
        <v>0</v>
      </c>
      <c r="L132" s="146">
        <v>0</v>
      </c>
      <c r="M132" s="147">
        <v>0</v>
      </c>
      <c r="N132" s="146">
        <v>0</v>
      </c>
      <c r="O132" s="147">
        <v>0</v>
      </c>
      <c r="P132" s="146">
        <v>0</v>
      </c>
      <c r="Q132" s="128">
        <f t="shared" si="5"/>
        <v>120000</v>
      </c>
      <c r="R132" s="68"/>
    </row>
    <row r="133" spans="1:18" s="1" customFormat="1" ht="14.45" hidden="1" customHeight="1" x14ac:dyDescent="0.25">
      <c r="A133" s="125">
        <v>115</v>
      </c>
      <c r="B133" s="124">
        <v>7</v>
      </c>
      <c r="C133" s="125" t="s">
        <v>211</v>
      </c>
      <c r="D133" s="125" t="str">
        <f t="shared" si="8"/>
        <v>3</v>
      </c>
      <c r="E133" s="125">
        <v>383</v>
      </c>
      <c r="F133" s="141" t="s">
        <v>99</v>
      </c>
      <c r="G133" s="129">
        <v>5000</v>
      </c>
      <c r="H133" s="146"/>
      <c r="I133" s="147">
        <v>0</v>
      </c>
      <c r="J133" s="148">
        <v>0</v>
      </c>
      <c r="K133" s="148">
        <v>0</v>
      </c>
      <c r="L133" s="146">
        <v>0</v>
      </c>
      <c r="M133" s="147">
        <v>0</v>
      </c>
      <c r="N133" s="146">
        <v>0</v>
      </c>
      <c r="O133" s="147">
        <v>0</v>
      </c>
      <c r="P133" s="146">
        <v>0</v>
      </c>
      <c r="Q133" s="128">
        <f t="shared" si="5"/>
        <v>5000</v>
      </c>
      <c r="R133" s="68"/>
    </row>
    <row r="134" spans="1:18" s="1" customFormat="1" ht="14.45" hidden="1" customHeight="1" x14ac:dyDescent="0.25">
      <c r="A134" s="125">
        <v>116</v>
      </c>
      <c r="B134" s="124">
        <v>7</v>
      </c>
      <c r="C134" s="125" t="s">
        <v>211</v>
      </c>
      <c r="D134" s="125" t="str">
        <f t="shared" si="8"/>
        <v>5</v>
      </c>
      <c r="E134" s="125">
        <v>511</v>
      </c>
      <c r="F134" s="141" t="s">
        <v>109</v>
      </c>
      <c r="G134" s="129">
        <v>10000</v>
      </c>
      <c r="H134" s="146"/>
      <c r="I134" s="147">
        <v>0</v>
      </c>
      <c r="J134" s="148">
        <v>0</v>
      </c>
      <c r="K134" s="148">
        <v>0</v>
      </c>
      <c r="L134" s="146">
        <v>0</v>
      </c>
      <c r="M134" s="147">
        <v>0</v>
      </c>
      <c r="N134" s="146">
        <v>0</v>
      </c>
      <c r="O134" s="147">
        <v>0</v>
      </c>
      <c r="P134" s="146">
        <v>0</v>
      </c>
      <c r="Q134" s="128">
        <f t="shared" ref="Q134:Q197" si="9">SUM(G134:P134)</f>
        <v>10000</v>
      </c>
      <c r="R134" s="68"/>
    </row>
    <row r="135" spans="1:18" s="1" customFormat="1" ht="14.45" hidden="1" customHeight="1" x14ac:dyDescent="0.25">
      <c r="A135" s="125">
        <v>117</v>
      </c>
      <c r="B135" s="124">
        <v>7</v>
      </c>
      <c r="C135" s="125" t="s">
        <v>211</v>
      </c>
      <c r="D135" s="125" t="str">
        <f t="shared" si="8"/>
        <v>5</v>
      </c>
      <c r="E135" s="125">
        <v>523</v>
      </c>
      <c r="F135" s="141" t="s">
        <v>115</v>
      </c>
      <c r="G135" s="129">
        <v>2000</v>
      </c>
      <c r="H135" s="146"/>
      <c r="I135" s="147"/>
      <c r="J135" s="148"/>
      <c r="K135" s="148"/>
      <c r="L135" s="146"/>
      <c r="M135" s="147"/>
      <c r="N135" s="146"/>
      <c r="O135" s="147"/>
      <c r="P135" s="146"/>
      <c r="Q135" s="128">
        <f t="shared" si="9"/>
        <v>2000</v>
      </c>
      <c r="R135" s="68"/>
    </row>
    <row r="136" spans="1:18" s="1" customFormat="1" ht="14.45" hidden="1" customHeight="1" x14ac:dyDescent="0.25">
      <c r="A136" s="125">
        <v>118</v>
      </c>
      <c r="B136" s="124">
        <v>8</v>
      </c>
      <c r="C136" s="125" t="s">
        <v>371</v>
      </c>
      <c r="D136" s="125">
        <v>1</v>
      </c>
      <c r="E136" s="125">
        <v>113</v>
      </c>
      <c r="F136" s="141" t="s">
        <v>11</v>
      </c>
      <c r="G136" s="129">
        <v>3524698.9224</v>
      </c>
      <c r="H136" s="146"/>
      <c r="I136" s="147"/>
      <c r="J136" s="148"/>
      <c r="K136" s="148"/>
      <c r="L136" s="146"/>
      <c r="M136" s="147"/>
      <c r="N136" s="146"/>
      <c r="O136" s="147"/>
      <c r="P136" s="146"/>
      <c r="Q136" s="128">
        <f t="shared" si="9"/>
        <v>3524698.9224</v>
      </c>
      <c r="R136" s="68"/>
    </row>
    <row r="137" spans="1:18" s="1" customFormat="1" ht="14.45" hidden="1" customHeight="1" x14ac:dyDescent="0.25">
      <c r="A137" s="125">
        <v>119</v>
      </c>
      <c r="B137" s="124">
        <v>8</v>
      </c>
      <c r="C137" s="125" t="s">
        <v>371</v>
      </c>
      <c r="D137" s="125">
        <v>1</v>
      </c>
      <c r="E137" s="125">
        <v>122</v>
      </c>
      <c r="F137" s="142" t="s">
        <v>12</v>
      </c>
      <c r="G137" s="129">
        <v>216320.54</v>
      </c>
      <c r="H137" s="146"/>
      <c r="I137" s="147"/>
      <c r="J137" s="148"/>
      <c r="K137" s="148"/>
      <c r="L137" s="146"/>
      <c r="M137" s="147"/>
      <c r="N137" s="146"/>
      <c r="O137" s="147"/>
      <c r="P137" s="146"/>
      <c r="Q137" s="128">
        <f t="shared" si="9"/>
        <v>216320.54</v>
      </c>
      <c r="R137" s="68"/>
    </row>
    <row r="138" spans="1:18" s="1" customFormat="1" ht="14.45" customHeight="1" x14ac:dyDescent="0.25">
      <c r="A138" s="125">
        <v>120</v>
      </c>
      <c r="B138" s="124">
        <v>8</v>
      </c>
      <c r="C138" s="125" t="s">
        <v>371</v>
      </c>
      <c r="D138" s="125">
        <v>1</v>
      </c>
      <c r="E138" s="125">
        <v>132</v>
      </c>
      <c r="F138" s="142" t="s">
        <v>13</v>
      </c>
      <c r="G138" s="129">
        <v>531120.17980313383</v>
      </c>
      <c r="H138" s="146"/>
      <c r="I138" s="147"/>
      <c r="J138" s="148"/>
      <c r="K138" s="148"/>
      <c r="L138" s="146"/>
      <c r="M138" s="147"/>
      <c r="N138" s="146"/>
      <c r="O138" s="147"/>
      <c r="P138" s="146"/>
      <c r="Q138" s="128">
        <f t="shared" si="9"/>
        <v>531120.17980313383</v>
      </c>
      <c r="R138" s="68"/>
    </row>
    <row r="139" spans="1:18" s="1" customFormat="1" ht="14.45" customHeight="1" x14ac:dyDescent="0.25">
      <c r="A139" s="125">
        <v>121</v>
      </c>
      <c r="B139" s="124">
        <v>8</v>
      </c>
      <c r="C139" s="125" t="s">
        <v>371</v>
      </c>
      <c r="D139" s="125">
        <v>1</v>
      </c>
      <c r="E139" s="125">
        <v>132</v>
      </c>
      <c r="F139" s="142" t="s">
        <v>13</v>
      </c>
      <c r="G139" s="129">
        <v>190959.19859550378</v>
      </c>
      <c r="H139" s="146"/>
      <c r="I139" s="147"/>
      <c r="J139" s="148"/>
      <c r="K139" s="148"/>
      <c r="L139" s="146"/>
      <c r="M139" s="147"/>
      <c r="N139" s="146"/>
      <c r="O139" s="147"/>
      <c r="P139" s="146"/>
      <c r="Q139" s="128">
        <f t="shared" si="9"/>
        <v>190959.19859550378</v>
      </c>
      <c r="R139" s="68"/>
    </row>
    <row r="140" spans="1:18" s="1" customFormat="1" ht="14.45" hidden="1" customHeight="1" x14ac:dyDescent="0.25">
      <c r="A140" s="125">
        <v>122</v>
      </c>
      <c r="B140" s="124">
        <v>8</v>
      </c>
      <c r="C140" s="125" t="s">
        <v>371</v>
      </c>
      <c r="D140" s="125" t="str">
        <f t="shared" ref="D140:D165" si="10">MID(E140,1,1)</f>
        <v>1</v>
      </c>
      <c r="E140" s="125">
        <v>141</v>
      </c>
      <c r="F140" s="141" t="s">
        <v>15</v>
      </c>
      <c r="G140" s="129">
        <v>39173</v>
      </c>
      <c r="H140" s="146"/>
      <c r="I140" s="147"/>
      <c r="J140" s="148"/>
      <c r="K140" s="148"/>
      <c r="L140" s="146"/>
      <c r="M140" s="147"/>
      <c r="N140" s="146"/>
      <c r="O140" s="147"/>
      <c r="P140" s="146"/>
      <c r="Q140" s="128">
        <f t="shared" si="9"/>
        <v>39173</v>
      </c>
      <c r="R140" s="68"/>
    </row>
    <row r="141" spans="1:18" s="1" customFormat="1" ht="14.45" hidden="1" customHeight="1" x14ac:dyDescent="0.25">
      <c r="A141" s="125">
        <v>123</v>
      </c>
      <c r="B141" s="124">
        <v>8</v>
      </c>
      <c r="C141" s="125" t="s">
        <v>371</v>
      </c>
      <c r="D141" s="125" t="str">
        <f t="shared" si="10"/>
        <v>1</v>
      </c>
      <c r="E141" s="125">
        <v>141</v>
      </c>
      <c r="F141" s="141" t="s">
        <v>15</v>
      </c>
      <c r="G141" s="129">
        <v>248265</v>
      </c>
      <c r="H141" s="146"/>
      <c r="I141" s="147"/>
      <c r="J141" s="148"/>
      <c r="K141" s="148"/>
      <c r="L141" s="146"/>
      <c r="M141" s="147"/>
      <c r="N141" s="146"/>
      <c r="O141" s="147"/>
      <c r="P141" s="146"/>
      <c r="Q141" s="128">
        <f t="shared" si="9"/>
        <v>248265</v>
      </c>
      <c r="R141" s="68"/>
    </row>
    <row r="142" spans="1:18" s="1" customFormat="1" ht="14.45" hidden="1" customHeight="1" x14ac:dyDescent="0.25">
      <c r="A142" s="125">
        <v>124</v>
      </c>
      <c r="B142" s="124">
        <v>8</v>
      </c>
      <c r="C142" s="125" t="s">
        <v>371</v>
      </c>
      <c r="D142" s="125" t="str">
        <f t="shared" si="10"/>
        <v>1</v>
      </c>
      <c r="E142" s="125">
        <v>142</v>
      </c>
      <c r="F142" s="141" t="s">
        <v>16</v>
      </c>
      <c r="G142" s="129">
        <v>6995</v>
      </c>
      <c r="H142" s="146"/>
      <c r="I142" s="147"/>
      <c r="J142" s="148"/>
      <c r="K142" s="148"/>
      <c r="L142" s="146"/>
      <c r="M142" s="147"/>
      <c r="N142" s="146"/>
      <c r="O142" s="147"/>
      <c r="P142" s="146"/>
      <c r="Q142" s="128">
        <f t="shared" si="9"/>
        <v>6995</v>
      </c>
      <c r="R142" s="68"/>
    </row>
    <row r="143" spans="1:18" s="1" customFormat="1" ht="14.45" hidden="1" customHeight="1" x14ac:dyDescent="0.25">
      <c r="A143" s="125">
        <v>125</v>
      </c>
      <c r="B143" s="124">
        <v>8</v>
      </c>
      <c r="C143" s="125" t="s">
        <v>371</v>
      </c>
      <c r="D143" s="125" t="str">
        <f t="shared" si="10"/>
        <v>1</v>
      </c>
      <c r="E143" s="125">
        <v>142</v>
      </c>
      <c r="F143" s="141" t="s">
        <v>16</v>
      </c>
      <c r="G143" s="129">
        <v>44333</v>
      </c>
      <c r="H143" s="146"/>
      <c r="I143" s="147"/>
      <c r="J143" s="148"/>
      <c r="K143" s="148"/>
      <c r="L143" s="146"/>
      <c r="M143" s="147"/>
      <c r="N143" s="146"/>
      <c r="O143" s="147"/>
      <c r="P143" s="146"/>
      <c r="Q143" s="128">
        <f t="shared" si="9"/>
        <v>44333</v>
      </c>
      <c r="R143" s="68"/>
    </row>
    <row r="144" spans="1:18" s="1" customFormat="1" ht="14.45" hidden="1" customHeight="1" x14ac:dyDescent="0.25">
      <c r="A144" s="125">
        <v>126</v>
      </c>
      <c r="B144" s="124">
        <v>8</v>
      </c>
      <c r="C144" s="125" t="s">
        <v>371</v>
      </c>
      <c r="D144" s="125" t="str">
        <f t="shared" si="10"/>
        <v>1</v>
      </c>
      <c r="E144" s="125">
        <v>143</v>
      </c>
      <c r="F144" s="141" t="s">
        <v>17</v>
      </c>
      <c r="G144" s="129">
        <v>2798</v>
      </c>
      <c r="H144" s="146"/>
      <c r="I144" s="147"/>
      <c r="J144" s="148"/>
      <c r="K144" s="148"/>
      <c r="L144" s="146"/>
      <c r="M144" s="147"/>
      <c r="N144" s="146"/>
      <c r="O144" s="147"/>
      <c r="P144" s="146"/>
      <c r="Q144" s="128">
        <f t="shared" si="9"/>
        <v>2798</v>
      </c>
      <c r="R144" s="68"/>
    </row>
    <row r="145" spans="1:18" s="1" customFormat="1" ht="14.45" hidden="1" customHeight="1" x14ac:dyDescent="0.25">
      <c r="A145" s="125">
        <v>127</v>
      </c>
      <c r="B145" s="124">
        <v>8</v>
      </c>
      <c r="C145" s="125" t="s">
        <v>371</v>
      </c>
      <c r="D145" s="125" t="str">
        <f t="shared" si="10"/>
        <v>1</v>
      </c>
      <c r="E145" s="125">
        <v>143</v>
      </c>
      <c r="F145" s="141" t="s">
        <v>17</v>
      </c>
      <c r="G145" s="129">
        <v>22133</v>
      </c>
      <c r="H145" s="146"/>
      <c r="I145" s="147"/>
      <c r="J145" s="148"/>
      <c r="K145" s="148"/>
      <c r="L145" s="146"/>
      <c r="M145" s="147"/>
      <c r="N145" s="146"/>
      <c r="O145" s="147"/>
      <c r="P145" s="146"/>
      <c r="Q145" s="128">
        <f t="shared" si="9"/>
        <v>22133</v>
      </c>
      <c r="R145" s="68"/>
    </row>
    <row r="146" spans="1:18" s="1" customFormat="1" ht="14.45" hidden="1" customHeight="1" x14ac:dyDescent="0.25">
      <c r="A146" s="125">
        <v>128</v>
      </c>
      <c r="B146" s="124">
        <v>8</v>
      </c>
      <c r="C146" s="125" t="s">
        <v>371</v>
      </c>
      <c r="D146" s="125" t="str">
        <f t="shared" si="10"/>
        <v>2</v>
      </c>
      <c r="E146" s="125">
        <v>211</v>
      </c>
      <c r="F146" s="141" t="s">
        <v>19</v>
      </c>
      <c r="G146" s="129">
        <v>90000</v>
      </c>
      <c r="H146" s="146"/>
      <c r="I146" s="147"/>
      <c r="J146" s="148"/>
      <c r="K146" s="148"/>
      <c r="L146" s="146"/>
      <c r="M146" s="147"/>
      <c r="N146" s="146"/>
      <c r="O146" s="147"/>
      <c r="P146" s="146"/>
      <c r="Q146" s="128">
        <f t="shared" si="9"/>
        <v>90000</v>
      </c>
      <c r="R146" s="68"/>
    </row>
    <row r="147" spans="1:18" s="1" customFormat="1" ht="14.45" hidden="1" customHeight="1" x14ac:dyDescent="0.25">
      <c r="A147" s="125">
        <v>129</v>
      </c>
      <c r="B147" s="124">
        <v>8</v>
      </c>
      <c r="C147" s="125" t="s">
        <v>371</v>
      </c>
      <c r="D147" s="125" t="str">
        <f t="shared" si="10"/>
        <v>2</v>
      </c>
      <c r="E147" s="125">
        <v>212</v>
      </c>
      <c r="F147" s="141" t="s">
        <v>20</v>
      </c>
      <c r="G147" s="129">
        <v>20000</v>
      </c>
      <c r="H147" s="146"/>
      <c r="I147" s="147"/>
      <c r="J147" s="148"/>
      <c r="K147" s="148"/>
      <c r="L147" s="146"/>
      <c r="M147" s="147"/>
      <c r="N147" s="146"/>
      <c r="O147" s="147"/>
      <c r="P147" s="146"/>
      <c r="Q147" s="128">
        <f t="shared" si="9"/>
        <v>20000</v>
      </c>
      <c r="R147" s="68"/>
    </row>
    <row r="148" spans="1:18" s="1" customFormat="1" ht="14.45" hidden="1" customHeight="1" x14ac:dyDescent="0.25">
      <c r="A148" s="125">
        <v>130</v>
      </c>
      <c r="B148" s="124">
        <v>8</v>
      </c>
      <c r="C148" s="125" t="s">
        <v>371</v>
      </c>
      <c r="D148" s="125" t="str">
        <f t="shared" si="10"/>
        <v>2</v>
      </c>
      <c r="E148" s="125">
        <v>216</v>
      </c>
      <c r="F148" s="141" t="s">
        <v>24</v>
      </c>
      <c r="G148" s="129">
        <v>250000</v>
      </c>
      <c r="H148" s="146"/>
      <c r="I148" s="147"/>
      <c r="J148" s="148"/>
      <c r="K148" s="148"/>
      <c r="L148" s="146"/>
      <c r="M148" s="147"/>
      <c r="N148" s="146"/>
      <c r="O148" s="147"/>
      <c r="P148" s="146"/>
      <c r="Q148" s="128">
        <f t="shared" si="9"/>
        <v>250000</v>
      </c>
      <c r="R148" s="68"/>
    </row>
    <row r="149" spans="1:18" s="1" customFormat="1" ht="14.45" hidden="1" customHeight="1" x14ac:dyDescent="0.25">
      <c r="A149" s="125">
        <v>131</v>
      </c>
      <c r="B149" s="124">
        <v>8</v>
      </c>
      <c r="C149" s="125" t="s">
        <v>371</v>
      </c>
      <c r="D149" s="125" t="str">
        <f t="shared" si="10"/>
        <v>2</v>
      </c>
      <c r="E149" s="125">
        <v>223</v>
      </c>
      <c r="F149" s="141" t="s">
        <v>29</v>
      </c>
      <c r="G149" s="129">
        <v>5000</v>
      </c>
      <c r="H149" s="146">
        <v>0</v>
      </c>
      <c r="I149" s="147">
        <v>0</v>
      </c>
      <c r="J149" s="148">
        <v>0</v>
      </c>
      <c r="K149" s="148">
        <v>0</v>
      </c>
      <c r="L149" s="146">
        <v>0</v>
      </c>
      <c r="M149" s="147">
        <v>0</v>
      </c>
      <c r="N149" s="146">
        <v>0</v>
      </c>
      <c r="O149" s="147">
        <v>0</v>
      </c>
      <c r="P149" s="146">
        <v>0</v>
      </c>
      <c r="Q149" s="128">
        <f t="shared" si="9"/>
        <v>5000</v>
      </c>
      <c r="R149" s="68"/>
    </row>
    <row r="150" spans="1:18" s="1" customFormat="1" hidden="1" x14ac:dyDescent="0.25">
      <c r="A150" s="125">
        <v>132</v>
      </c>
      <c r="B150" s="124">
        <v>8</v>
      </c>
      <c r="C150" s="125" t="s">
        <v>371</v>
      </c>
      <c r="D150" s="125" t="str">
        <f t="shared" si="10"/>
        <v>2</v>
      </c>
      <c r="E150" s="125">
        <v>253</v>
      </c>
      <c r="F150" s="141" t="s">
        <v>41</v>
      </c>
      <c r="G150" s="129">
        <v>1000000</v>
      </c>
      <c r="H150" s="146"/>
      <c r="I150" s="147"/>
      <c r="J150" s="148"/>
      <c r="K150" s="148"/>
      <c r="L150" s="146"/>
      <c r="M150" s="147"/>
      <c r="N150" s="146"/>
      <c r="O150" s="147"/>
      <c r="P150" s="146"/>
      <c r="Q150" s="128">
        <f t="shared" si="9"/>
        <v>1000000</v>
      </c>
      <c r="R150" s="68"/>
    </row>
    <row r="151" spans="1:18" s="1" customFormat="1" ht="14.45" hidden="1" customHeight="1" x14ac:dyDescent="0.25">
      <c r="A151" s="125">
        <v>133</v>
      </c>
      <c r="B151" s="124">
        <v>8</v>
      </c>
      <c r="C151" s="125" t="s">
        <v>371</v>
      </c>
      <c r="D151" s="125" t="str">
        <f t="shared" si="10"/>
        <v>2</v>
      </c>
      <c r="E151" s="125">
        <v>261</v>
      </c>
      <c r="F151" s="141" t="s">
        <v>43</v>
      </c>
      <c r="G151" s="129">
        <v>101000</v>
      </c>
      <c r="H151" s="146"/>
      <c r="I151" s="147"/>
      <c r="J151" s="148"/>
      <c r="K151" s="148"/>
      <c r="L151" s="146"/>
      <c r="M151" s="147"/>
      <c r="N151" s="146"/>
      <c r="O151" s="147"/>
      <c r="P151" s="146"/>
      <c r="Q151" s="128">
        <f t="shared" si="9"/>
        <v>101000</v>
      </c>
      <c r="R151" s="68"/>
    </row>
    <row r="152" spans="1:18" s="1" customFormat="1" ht="14.45" hidden="1" customHeight="1" x14ac:dyDescent="0.25">
      <c r="A152" s="125">
        <v>134</v>
      </c>
      <c r="B152" s="124">
        <v>8</v>
      </c>
      <c r="C152" s="125" t="s">
        <v>371</v>
      </c>
      <c r="D152" s="125" t="str">
        <f t="shared" si="10"/>
        <v>2</v>
      </c>
      <c r="E152" s="125">
        <v>271</v>
      </c>
      <c r="F152" s="141" t="s">
        <v>44</v>
      </c>
      <c r="G152" s="129">
        <v>150000</v>
      </c>
      <c r="H152" s="146"/>
      <c r="I152" s="147"/>
      <c r="J152" s="148"/>
      <c r="K152" s="148"/>
      <c r="L152" s="146"/>
      <c r="M152" s="147"/>
      <c r="N152" s="146"/>
      <c r="O152" s="147"/>
      <c r="P152" s="146"/>
      <c r="Q152" s="128">
        <f t="shared" si="9"/>
        <v>150000</v>
      </c>
      <c r="R152" s="68"/>
    </row>
    <row r="153" spans="1:18" s="1" customFormat="1" ht="14.45" hidden="1" customHeight="1" x14ac:dyDescent="0.25">
      <c r="A153" s="125">
        <v>135</v>
      </c>
      <c r="B153" s="124">
        <v>8</v>
      </c>
      <c r="C153" s="125" t="s">
        <v>371</v>
      </c>
      <c r="D153" s="125" t="str">
        <f t="shared" si="10"/>
        <v>2</v>
      </c>
      <c r="E153" s="125">
        <v>294</v>
      </c>
      <c r="F153" s="141" t="s">
        <v>52</v>
      </c>
      <c r="G153" s="129">
        <v>30000</v>
      </c>
      <c r="H153" s="146"/>
      <c r="I153" s="147"/>
      <c r="J153" s="148"/>
      <c r="K153" s="148"/>
      <c r="L153" s="146"/>
      <c r="M153" s="147"/>
      <c r="N153" s="146"/>
      <c r="O153" s="147"/>
      <c r="P153" s="146"/>
      <c r="Q153" s="128">
        <f t="shared" si="9"/>
        <v>30000</v>
      </c>
      <c r="R153" s="68"/>
    </row>
    <row r="154" spans="1:18" s="1" customFormat="1" ht="14.45" hidden="1" customHeight="1" x14ac:dyDescent="0.25">
      <c r="A154" s="125">
        <v>136</v>
      </c>
      <c r="B154" s="124">
        <v>8</v>
      </c>
      <c r="C154" s="125" t="s">
        <v>371</v>
      </c>
      <c r="D154" s="125" t="str">
        <f t="shared" si="10"/>
        <v>2</v>
      </c>
      <c r="E154" s="125">
        <v>296</v>
      </c>
      <c r="F154" s="141" t="s">
        <v>53</v>
      </c>
      <c r="G154" s="129">
        <v>240000</v>
      </c>
      <c r="H154" s="146"/>
      <c r="I154" s="147"/>
      <c r="J154" s="148"/>
      <c r="K154" s="148"/>
      <c r="L154" s="146"/>
      <c r="M154" s="147"/>
      <c r="N154" s="146"/>
      <c r="O154" s="147"/>
      <c r="P154" s="146"/>
      <c r="Q154" s="128">
        <f t="shared" si="9"/>
        <v>240000</v>
      </c>
      <c r="R154" s="68"/>
    </row>
    <row r="155" spans="1:18" s="1" customFormat="1" ht="14.45" hidden="1" customHeight="1" x14ac:dyDescent="0.25">
      <c r="A155" s="125">
        <v>137</v>
      </c>
      <c r="B155" s="124">
        <v>8</v>
      </c>
      <c r="C155" s="125" t="s">
        <v>371</v>
      </c>
      <c r="D155" s="125" t="str">
        <f t="shared" si="10"/>
        <v>3</v>
      </c>
      <c r="E155" s="125">
        <v>313</v>
      </c>
      <c r="F155" s="141" t="s">
        <v>57</v>
      </c>
      <c r="G155" s="129">
        <f>12000+6000</f>
        <v>18000</v>
      </c>
      <c r="H155" s="146">
        <v>0</v>
      </c>
      <c r="I155" s="147">
        <v>0</v>
      </c>
      <c r="J155" s="148">
        <v>0</v>
      </c>
      <c r="K155" s="148">
        <v>0</v>
      </c>
      <c r="L155" s="146">
        <v>0</v>
      </c>
      <c r="M155" s="147">
        <v>0</v>
      </c>
      <c r="N155" s="146">
        <v>0</v>
      </c>
      <c r="O155" s="147">
        <v>0</v>
      </c>
      <c r="P155" s="146">
        <v>0</v>
      </c>
      <c r="Q155" s="128">
        <f t="shared" si="9"/>
        <v>18000</v>
      </c>
      <c r="R155" s="68"/>
    </row>
    <row r="156" spans="1:18" s="1" customFormat="1" ht="14.45" hidden="1" customHeight="1" x14ac:dyDescent="0.25">
      <c r="A156" s="125">
        <v>138</v>
      </c>
      <c r="B156" s="124">
        <v>8</v>
      </c>
      <c r="C156" s="125" t="s">
        <v>371</v>
      </c>
      <c r="D156" s="125" t="str">
        <f t="shared" si="10"/>
        <v>3</v>
      </c>
      <c r="E156" s="125">
        <v>315</v>
      </c>
      <c r="F156" s="141" t="s">
        <v>59</v>
      </c>
      <c r="G156" s="129">
        <v>22000</v>
      </c>
      <c r="H156" s="146"/>
      <c r="I156" s="147">
        <v>0</v>
      </c>
      <c r="J156" s="148">
        <v>0</v>
      </c>
      <c r="K156" s="148">
        <v>0</v>
      </c>
      <c r="L156" s="146">
        <v>0</v>
      </c>
      <c r="M156" s="147">
        <v>0</v>
      </c>
      <c r="N156" s="146">
        <v>0</v>
      </c>
      <c r="O156" s="147">
        <v>0</v>
      </c>
      <c r="P156" s="146">
        <v>0</v>
      </c>
      <c r="Q156" s="128">
        <f t="shared" si="9"/>
        <v>22000</v>
      </c>
      <c r="R156" s="68"/>
    </row>
    <row r="157" spans="1:18" s="1" customFormat="1" ht="14.45" hidden="1" customHeight="1" x14ac:dyDescent="0.25">
      <c r="A157" s="125">
        <v>139</v>
      </c>
      <c r="B157" s="124">
        <v>8</v>
      </c>
      <c r="C157" s="125" t="s">
        <v>371</v>
      </c>
      <c r="D157" s="125" t="str">
        <f t="shared" si="10"/>
        <v>3</v>
      </c>
      <c r="E157" s="125">
        <v>321</v>
      </c>
      <c r="F157" s="141" t="s">
        <v>63</v>
      </c>
      <c r="G157" s="129">
        <v>110000</v>
      </c>
      <c r="H157" s="146"/>
      <c r="I157" s="147"/>
      <c r="J157" s="148"/>
      <c r="K157" s="148"/>
      <c r="L157" s="146"/>
      <c r="M157" s="147"/>
      <c r="N157" s="146"/>
      <c r="O157" s="147"/>
      <c r="P157" s="146"/>
      <c r="Q157" s="128">
        <f t="shared" si="9"/>
        <v>110000</v>
      </c>
      <c r="R157" s="68"/>
    </row>
    <row r="158" spans="1:18" s="1" customFormat="1" ht="14.45" hidden="1" customHeight="1" x14ac:dyDescent="0.25">
      <c r="A158" s="125">
        <v>140</v>
      </c>
      <c r="B158" s="124">
        <v>8</v>
      </c>
      <c r="C158" s="125" t="s">
        <v>371</v>
      </c>
      <c r="D158" s="125" t="str">
        <f t="shared" si="10"/>
        <v>3</v>
      </c>
      <c r="E158" s="125">
        <v>322</v>
      </c>
      <c r="F158" s="143" t="s">
        <v>64</v>
      </c>
      <c r="G158" s="129">
        <v>120000</v>
      </c>
      <c r="H158" s="146"/>
      <c r="I158" s="147"/>
      <c r="J158" s="148"/>
      <c r="K158" s="148"/>
      <c r="L158" s="146"/>
      <c r="M158" s="147"/>
      <c r="N158" s="146"/>
      <c r="O158" s="147"/>
      <c r="P158" s="146"/>
      <c r="Q158" s="128">
        <f t="shared" si="9"/>
        <v>120000</v>
      </c>
      <c r="R158" s="68"/>
    </row>
    <row r="159" spans="1:18" s="1" customFormat="1" hidden="1" x14ac:dyDescent="0.25">
      <c r="A159" s="125">
        <v>141</v>
      </c>
      <c r="B159" s="124">
        <v>8</v>
      </c>
      <c r="C159" s="125" t="s">
        <v>371</v>
      </c>
      <c r="D159" s="125" t="str">
        <f t="shared" si="10"/>
        <v>3</v>
      </c>
      <c r="E159" s="125">
        <v>334</v>
      </c>
      <c r="F159" s="143" t="s">
        <v>69</v>
      </c>
      <c r="G159" s="129">
        <v>20000</v>
      </c>
      <c r="H159" s="146"/>
      <c r="I159" s="147"/>
      <c r="J159" s="148"/>
      <c r="K159" s="148"/>
      <c r="L159" s="146"/>
      <c r="M159" s="147"/>
      <c r="N159" s="146"/>
      <c r="O159" s="147"/>
      <c r="P159" s="146"/>
      <c r="Q159" s="128">
        <f t="shared" si="9"/>
        <v>20000</v>
      </c>
      <c r="R159" s="68"/>
    </row>
    <row r="160" spans="1:18" s="1" customFormat="1" ht="14.45" hidden="1" customHeight="1" x14ac:dyDescent="0.25">
      <c r="A160" s="125">
        <v>142</v>
      </c>
      <c r="B160" s="124">
        <v>8</v>
      </c>
      <c r="C160" s="125" t="s">
        <v>371</v>
      </c>
      <c r="D160" s="125" t="str">
        <f t="shared" si="10"/>
        <v>3</v>
      </c>
      <c r="E160" s="125">
        <v>352</v>
      </c>
      <c r="F160" s="143" t="s">
        <v>77</v>
      </c>
      <c r="G160" s="129">
        <v>20000</v>
      </c>
      <c r="H160" s="146"/>
      <c r="I160" s="147"/>
      <c r="J160" s="148"/>
      <c r="K160" s="148"/>
      <c r="L160" s="146"/>
      <c r="M160" s="147"/>
      <c r="N160" s="146"/>
      <c r="O160" s="147"/>
      <c r="P160" s="146"/>
      <c r="Q160" s="128">
        <f t="shared" si="9"/>
        <v>20000</v>
      </c>
      <c r="R160" s="68"/>
    </row>
    <row r="161" spans="1:18" s="1" customFormat="1" ht="14.45" hidden="1" customHeight="1" x14ac:dyDescent="0.25">
      <c r="A161" s="125">
        <v>143</v>
      </c>
      <c r="B161" s="124">
        <v>8</v>
      </c>
      <c r="C161" s="125" t="s">
        <v>371</v>
      </c>
      <c r="D161" s="125" t="str">
        <f t="shared" si="10"/>
        <v>3</v>
      </c>
      <c r="E161" s="125">
        <v>353</v>
      </c>
      <c r="F161" s="143" t="s">
        <v>78</v>
      </c>
      <c r="G161" s="129">
        <v>12000</v>
      </c>
      <c r="H161" s="146"/>
      <c r="I161" s="147"/>
      <c r="J161" s="148"/>
      <c r="K161" s="148"/>
      <c r="L161" s="146"/>
      <c r="M161" s="147"/>
      <c r="N161" s="146"/>
      <c r="O161" s="147"/>
      <c r="P161" s="146"/>
      <c r="Q161" s="128">
        <f t="shared" si="9"/>
        <v>12000</v>
      </c>
      <c r="R161" s="68"/>
    </row>
    <row r="162" spans="1:18" s="1" customFormat="1" ht="14.45" hidden="1" customHeight="1" x14ac:dyDescent="0.25">
      <c r="A162" s="125">
        <v>144</v>
      </c>
      <c r="B162" s="124">
        <v>8</v>
      </c>
      <c r="C162" s="125" t="s">
        <v>371</v>
      </c>
      <c r="D162" s="125" t="str">
        <f t="shared" si="10"/>
        <v>3</v>
      </c>
      <c r="E162" s="125">
        <v>355</v>
      </c>
      <c r="F162" s="141" t="s">
        <v>79</v>
      </c>
      <c r="G162" s="129">
        <v>200000</v>
      </c>
      <c r="H162" s="146"/>
      <c r="I162" s="147"/>
      <c r="J162" s="148"/>
      <c r="K162" s="148"/>
      <c r="L162" s="146"/>
      <c r="M162" s="147"/>
      <c r="N162" s="146"/>
      <c r="O162" s="147"/>
      <c r="P162" s="146"/>
      <c r="Q162" s="128">
        <f t="shared" si="9"/>
        <v>200000</v>
      </c>
      <c r="R162" s="68"/>
    </row>
    <row r="163" spans="1:18" s="1" customFormat="1" ht="14.45" hidden="1" customHeight="1" x14ac:dyDescent="0.25">
      <c r="A163" s="125">
        <v>145</v>
      </c>
      <c r="B163" s="124">
        <v>8</v>
      </c>
      <c r="C163" s="125" t="s">
        <v>371</v>
      </c>
      <c r="D163" s="125" t="str">
        <f t="shared" si="10"/>
        <v>3</v>
      </c>
      <c r="E163" s="125">
        <v>358</v>
      </c>
      <c r="F163" s="143" t="s">
        <v>81</v>
      </c>
      <c r="G163" s="129">
        <v>12000</v>
      </c>
      <c r="H163" s="146"/>
      <c r="I163" s="147"/>
      <c r="J163" s="148"/>
      <c r="K163" s="148"/>
      <c r="L163" s="146"/>
      <c r="M163" s="147"/>
      <c r="N163" s="146"/>
      <c r="O163" s="147"/>
      <c r="P163" s="146"/>
      <c r="Q163" s="128">
        <f t="shared" si="9"/>
        <v>12000</v>
      </c>
      <c r="R163" s="68"/>
    </row>
    <row r="164" spans="1:18" s="1" customFormat="1" ht="14.45" hidden="1" customHeight="1" x14ac:dyDescent="0.25">
      <c r="A164" s="125">
        <v>146</v>
      </c>
      <c r="B164" s="124">
        <v>8</v>
      </c>
      <c r="C164" s="125" t="s">
        <v>371</v>
      </c>
      <c r="D164" s="125" t="str">
        <f t="shared" si="10"/>
        <v>3</v>
      </c>
      <c r="E164" s="125">
        <v>372</v>
      </c>
      <c r="F164" s="143" t="s">
        <v>91</v>
      </c>
      <c r="G164" s="129">
        <v>50000</v>
      </c>
      <c r="H164" s="146"/>
      <c r="I164" s="147"/>
      <c r="J164" s="148"/>
      <c r="K164" s="148"/>
      <c r="L164" s="146"/>
      <c r="M164" s="147"/>
      <c r="N164" s="146"/>
      <c r="O164" s="147"/>
      <c r="P164" s="146"/>
      <c r="Q164" s="128">
        <f t="shared" si="9"/>
        <v>50000</v>
      </c>
      <c r="R164" s="68"/>
    </row>
    <row r="165" spans="1:18" s="1" customFormat="1" ht="14.45" hidden="1" customHeight="1" x14ac:dyDescent="0.25">
      <c r="A165" s="125">
        <v>147</v>
      </c>
      <c r="B165" s="124">
        <v>8</v>
      </c>
      <c r="C165" s="125" t="s">
        <v>371</v>
      </c>
      <c r="D165" s="125" t="str">
        <f t="shared" si="10"/>
        <v>3</v>
      </c>
      <c r="E165" s="125">
        <v>375</v>
      </c>
      <c r="F165" s="143" t="s">
        <v>93</v>
      </c>
      <c r="G165" s="129">
        <v>40000</v>
      </c>
      <c r="H165" s="146"/>
      <c r="I165" s="147"/>
      <c r="J165" s="148"/>
      <c r="K165" s="148"/>
      <c r="L165" s="146"/>
      <c r="M165" s="147"/>
      <c r="N165" s="146"/>
      <c r="O165" s="147"/>
      <c r="P165" s="146"/>
      <c r="Q165" s="128">
        <f t="shared" si="9"/>
        <v>40000</v>
      </c>
      <c r="R165" s="68"/>
    </row>
    <row r="166" spans="1:18" s="1" customFormat="1" ht="14.45" hidden="1" customHeight="1" x14ac:dyDescent="0.25">
      <c r="A166" s="125">
        <v>148</v>
      </c>
      <c r="B166" s="124">
        <v>8</v>
      </c>
      <c r="C166" s="125" t="s">
        <v>371</v>
      </c>
      <c r="D166" s="125">
        <v>4</v>
      </c>
      <c r="E166" s="125">
        <v>451</v>
      </c>
      <c r="F166" s="141" t="s">
        <v>509</v>
      </c>
      <c r="G166" s="129">
        <v>73918</v>
      </c>
      <c r="H166" s="146"/>
      <c r="I166" s="147"/>
      <c r="J166" s="148"/>
      <c r="K166" s="148"/>
      <c r="L166" s="146"/>
      <c r="M166" s="147"/>
      <c r="N166" s="146"/>
      <c r="O166" s="147"/>
      <c r="P166" s="146"/>
      <c r="Q166" s="128">
        <f t="shared" si="9"/>
        <v>73918</v>
      </c>
      <c r="R166" s="68"/>
    </row>
    <row r="167" spans="1:18" s="1" customFormat="1" ht="14.45" hidden="1" customHeight="1" x14ac:dyDescent="0.25">
      <c r="A167" s="125">
        <v>149</v>
      </c>
      <c r="B167" s="124">
        <v>8</v>
      </c>
      <c r="C167" s="125" t="s">
        <v>371</v>
      </c>
      <c r="D167" s="125" t="str">
        <f>MID(E167,1,1)</f>
        <v>5</v>
      </c>
      <c r="E167" s="125">
        <v>511</v>
      </c>
      <c r="F167" s="141" t="s">
        <v>109</v>
      </c>
      <c r="G167" s="129">
        <v>15000</v>
      </c>
      <c r="H167" s="146"/>
      <c r="I167" s="147"/>
      <c r="J167" s="148"/>
      <c r="K167" s="148"/>
      <c r="L167" s="146"/>
      <c r="M167" s="147"/>
      <c r="N167" s="146"/>
      <c r="O167" s="147"/>
      <c r="P167" s="146"/>
      <c r="Q167" s="128">
        <f t="shared" si="9"/>
        <v>15000</v>
      </c>
      <c r="R167" s="68"/>
    </row>
    <row r="168" spans="1:18" s="1" customFormat="1" ht="14.45" hidden="1" customHeight="1" x14ac:dyDescent="0.25">
      <c r="A168" s="125">
        <v>150</v>
      </c>
      <c r="B168" s="124">
        <v>8</v>
      </c>
      <c r="C168" s="125" t="s">
        <v>371</v>
      </c>
      <c r="D168" s="125" t="str">
        <f>MID(E168,1,1)</f>
        <v>5</v>
      </c>
      <c r="E168" s="125">
        <v>515</v>
      </c>
      <c r="F168" s="141" t="s">
        <v>111</v>
      </c>
      <c r="G168" s="129">
        <v>24000</v>
      </c>
      <c r="H168" s="146"/>
      <c r="I168" s="147"/>
      <c r="J168" s="148"/>
      <c r="K168" s="148"/>
      <c r="L168" s="146"/>
      <c r="M168" s="147"/>
      <c r="N168" s="146"/>
      <c r="O168" s="147"/>
      <c r="P168" s="146"/>
      <c r="Q168" s="128">
        <f t="shared" si="9"/>
        <v>24000</v>
      </c>
      <c r="R168" s="68"/>
    </row>
    <row r="169" spans="1:18" s="1" customFormat="1" ht="14.45" hidden="1" customHeight="1" x14ac:dyDescent="0.25">
      <c r="A169" s="125">
        <v>151</v>
      </c>
      <c r="B169" s="124">
        <v>8</v>
      </c>
      <c r="C169" s="125" t="s">
        <v>371</v>
      </c>
      <c r="D169" s="125" t="str">
        <f>MID(E169,1,1)</f>
        <v>5</v>
      </c>
      <c r="E169" s="125">
        <v>591</v>
      </c>
      <c r="F169" s="141" t="s">
        <v>122</v>
      </c>
      <c r="G169" s="129">
        <v>8000</v>
      </c>
      <c r="H169" s="146"/>
      <c r="I169" s="147"/>
      <c r="J169" s="148"/>
      <c r="K169" s="148"/>
      <c r="L169" s="146"/>
      <c r="M169" s="147"/>
      <c r="N169" s="146"/>
      <c r="O169" s="147"/>
      <c r="P169" s="146"/>
      <c r="Q169" s="128">
        <f t="shared" si="9"/>
        <v>8000</v>
      </c>
      <c r="R169" s="68"/>
    </row>
    <row r="170" spans="1:18" s="1" customFormat="1" ht="14.45" hidden="1" customHeight="1" x14ac:dyDescent="0.25">
      <c r="A170" s="125">
        <v>152</v>
      </c>
      <c r="B170" s="124">
        <v>9</v>
      </c>
      <c r="C170" s="125" t="s">
        <v>510</v>
      </c>
      <c r="D170" s="125">
        <v>1</v>
      </c>
      <c r="E170" s="125">
        <v>113</v>
      </c>
      <c r="F170" s="141" t="s">
        <v>11</v>
      </c>
      <c r="G170" s="129">
        <v>1396472.9087999999</v>
      </c>
      <c r="H170" s="146"/>
      <c r="I170" s="147"/>
      <c r="J170" s="148"/>
      <c r="K170" s="148"/>
      <c r="L170" s="146"/>
      <c r="M170" s="147"/>
      <c r="N170" s="146"/>
      <c r="O170" s="147"/>
      <c r="P170" s="146"/>
      <c r="Q170" s="128">
        <f t="shared" si="9"/>
        <v>1396472.9087999999</v>
      </c>
      <c r="R170" s="68"/>
    </row>
    <row r="171" spans="1:18" s="1" customFormat="1" ht="14.45" hidden="1" customHeight="1" x14ac:dyDescent="0.25">
      <c r="A171" s="125">
        <v>153</v>
      </c>
      <c r="B171" s="124">
        <v>9</v>
      </c>
      <c r="C171" s="125" t="s">
        <v>510</v>
      </c>
      <c r="D171" s="125">
        <v>1</v>
      </c>
      <c r="E171" s="125">
        <v>113</v>
      </c>
      <c r="F171" s="141" t="s">
        <v>11</v>
      </c>
      <c r="G171" s="129">
        <v>121361</v>
      </c>
      <c r="H171" s="146"/>
      <c r="I171" s="147"/>
      <c r="J171" s="148"/>
      <c r="K171" s="148"/>
      <c r="L171" s="146"/>
      <c r="M171" s="147"/>
      <c r="N171" s="146"/>
      <c r="O171" s="147"/>
      <c r="P171" s="146"/>
      <c r="Q171" s="128">
        <f t="shared" si="9"/>
        <v>121361</v>
      </c>
      <c r="R171" s="68"/>
    </row>
    <row r="172" spans="1:18" s="1" customFormat="1" ht="14.45" hidden="1" customHeight="1" x14ac:dyDescent="0.25">
      <c r="A172" s="125">
        <v>154</v>
      </c>
      <c r="B172" s="124">
        <v>9</v>
      </c>
      <c r="C172" s="125" t="s">
        <v>510</v>
      </c>
      <c r="D172" s="125">
        <v>1</v>
      </c>
      <c r="E172" s="125">
        <v>122</v>
      </c>
      <c r="F172" s="142" t="s">
        <v>12</v>
      </c>
      <c r="G172" s="129">
        <v>109422.45000000001</v>
      </c>
      <c r="H172" s="146"/>
      <c r="I172" s="147"/>
      <c r="J172" s="148"/>
      <c r="K172" s="148"/>
      <c r="L172" s="146"/>
      <c r="M172" s="147"/>
      <c r="N172" s="146"/>
      <c r="O172" s="147"/>
      <c r="P172" s="146"/>
      <c r="Q172" s="128">
        <f t="shared" si="9"/>
        <v>109422.45000000001</v>
      </c>
      <c r="R172" s="68"/>
    </row>
    <row r="173" spans="1:18" s="1" customFormat="1" ht="14.45" customHeight="1" x14ac:dyDescent="0.25">
      <c r="A173" s="125">
        <v>155</v>
      </c>
      <c r="B173" s="124">
        <v>9</v>
      </c>
      <c r="C173" s="125" t="s">
        <v>510</v>
      </c>
      <c r="D173" s="125">
        <v>1</v>
      </c>
      <c r="E173" s="125">
        <v>132</v>
      </c>
      <c r="F173" s="142" t="s">
        <v>13</v>
      </c>
      <c r="G173" s="129">
        <v>210427.88582550321</v>
      </c>
      <c r="H173" s="146"/>
      <c r="I173" s="147"/>
      <c r="J173" s="148"/>
      <c r="K173" s="148"/>
      <c r="L173" s="146"/>
      <c r="M173" s="147"/>
      <c r="N173" s="146"/>
      <c r="O173" s="147"/>
      <c r="P173" s="146"/>
      <c r="Q173" s="128">
        <f t="shared" si="9"/>
        <v>210427.88582550321</v>
      </c>
      <c r="R173" s="68"/>
    </row>
    <row r="174" spans="1:18" s="1" customFormat="1" ht="14.45" customHeight="1" x14ac:dyDescent="0.25">
      <c r="A174" s="125">
        <v>156</v>
      </c>
      <c r="B174" s="124">
        <v>9</v>
      </c>
      <c r="C174" s="125" t="s">
        <v>510</v>
      </c>
      <c r="D174" s="125">
        <v>1</v>
      </c>
      <c r="E174" s="125">
        <v>132</v>
      </c>
      <c r="F174" s="142" t="s">
        <v>13</v>
      </c>
      <c r="G174" s="129">
        <v>16488.350522412104</v>
      </c>
      <c r="H174" s="146"/>
      <c r="I174" s="147"/>
      <c r="J174" s="148"/>
      <c r="K174" s="148"/>
      <c r="L174" s="146"/>
      <c r="M174" s="147"/>
      <c r="N174" s="146"/>
      <c r="O174" s="147"/>
      <c r="P174" s="146"/>
      <c r="Q174" s="128">
        <f t="shared" si="9"/>
        <v>16488.350522412104</v>
      </c>
      <c r="R174" s="68"/>
    </row>
    <row r="175" spans="1:18" s="1" customFormat="1" ht="14.45" customHeight="1" x14ac:dyDescent="0.25">
      <c r="A175" s="125">
        <v>157</v>
      </c>
      <c r="B175" s="124">
        <v>9</v>
      </c>
      <c r="C175" s="125" t="s">
        <v>510</v>
      </c>
      <c r="D175" s="125">
        <v>1</v>
      </c>
      <c r="E175" s="125">
        <v>132</v>
      </c>
      <c r="F175" s="142" t="s">
        <v>13</v>
      </c>
      <c r="G175" s="129">
        <v>18287.310000000001</v>
      </c>
      <c r="H175" s="146"/>
      <c r="I175" s="147"/>
      <c r="J175" s="148"/>
      <c r="K175" s="148"/>
      <c r="L175" s="146"/>
      <c r="M175" s="147"/>
      <c r="N175" s="146"/>
      <c r="O175" s="147"/>
      <c r="P175" s="146"/>
      <c r="Q175" s="128">
        <f t="shared" si="9"/>
        <v>18287.310000000001</v>
      </c>
      <c r="R175" s="68"/>
    </row>
    <row r="176" spans="1:18" s="1" customFormat="1" ht="14.45" hidden="1" customHeight="1" x14ac:dyDescent="0.25">
      <c r="A176" s="125"/>
      <c r="B176" s="124">
        <v>10</v>
      </c>
      <c r="C176" s="125" t="s">
        <v>515</v>
      </c>
      <c r="D176" s="125">
        <v>1</v>
      </c>
      <c r="E176" s="125">
        <v>113</v>
      </c>
      <c r="F176" s="141" t="s">
        <v>11</v>
      </c>
      <c r="G176" s="129">
        <v>0</v>
      </c>
      <c r="H176" s="146"/>
      <c r="I176" s="147"/>
      <c r="J176" s="148"/>
      <c r="K176" s="148"/>
      <c r="L176" s="146"/>
      <c r="M176" s="147"/>
      <c r="N176" s="146"/>
      <c r="O176" s="147"/>
      <c r="P176" s="146"/>
      <c r="Q176" s="128">
        <f t="shared" si="9"/>
        <v>0</v>
      </c>
      <c r="R176" s="68"/>
    </row>
    <row r="177" spans="1:18" s="1" customFormat="1" ht="14.45" hidden="1" customHeight="1" x14ac:dyDescent="0.25">
      <c r="A177" s="125">
        <v>158</v>
      </c>
      <c r="B177" s="124">
        <v>11</v>
      </c>
      <c r="C177" s="125" t="s">
        <v>506</v>
      </c>
      <c r="D177" s="125">
        <v>1</v>
      </c>
      <c r="E177" s="125">
        <v>113</v>
      </c>
      <c r="F177" s="141" t="s">
        <v>11</v>
      </c>
      <c r="G177" s="140">
        <v>1162164.1703999999</v>
      </c>
      <c r="H177" s="146"/>
      <c r="I177" s="147"/>
      <c r="J177" s="148"/>
      <c r="K177" s="148"/>
      <c r="L177" s="146"/>
      <c r="M177" s="147"/>
      <c r="N177" s="146"/>
      <c r="O177" s="147"/>
      <c r="P177" s="146"/>
      <c r="Q177" s="128">
        <f t="shared" si="9"/>
        <v>1162164.1703999999</v>
      </c>
      <c r="R177" s="68"/>
    </row>
    <row r="178" spans="1:18" s="1" customFormat="1" ht="14.45" hidden="1" customHeight="1" x14ac:dyDescent="0.25">
      <c r="A178" s="125">
        <v>159</v>
      </c>
      <c r="B178" s="124">
        <v>11</v>
      </c>
      <c r="C178" s="125" t="s">
        <v>506</v>
      </c>
      <c r="D178" s="125">
        <v>1</v>
      </c>
      <c r="E178" s="125">
        <v>122</v>
      </c>
      <c r="F178" s="142" t="s">
        <v>12</v>
      </c>
      <c r="G178" s="129">
        <v>314667.20160000003</v>
      </c>
      <c r="H178" s="146"/>
      <c r="I178" s="147"/>
      <c r="J178" s="148"/>
      <c r="K178" s="148"/>
      <c r="L178" s="146"/>
      <c r="M178" s="147"/>
      <c r="N178" s="146"/>
      <c r="O178" s="147"/>
      <c r="P178" s="146"/>
      <c r="Q178" s="128">
        <f t="shared" si="9"/>
        <v>314667.20160000003</v>
      </c>
      <c r="R178" s="68"/>
    </row>
    <row r="179" spans="1:18" s="1" customFormat="1" ht="14.45" customHeight="1" x14ac:dyDescent="0.25">
      <c r="A179" s="125">
        <v>160</v>
      </c>
      <c r="B179" s="124">
        <v>11</v>
      </c>
      <c r="C179" s="125" t="s">
        <v>506</v>
      </c>
      <c r="D179" s="125">
        <v>1</v>
      </c>
      <c r="E179" s="125">
        <v>132</v>
      </c>
      <c r="F179" s="142" t="s">
        <v>13</v>
      </c>
      <c r="G179" s="129">
        <v>175441.73417973521</v>
      </c>
      <c r="H179" s="146"/>
      <c r="I179" s="147"/>
      <c r="J179" s="148"/>
      <c r="K179" s="148"/>
      <c r="L179" s="146"/>
      <c r="M179" s="147"/>
      <c r="N179" s="146"/>
      <c r="O179" s="147"/>
      <c r="P179" s="146"/>
      <c r="Q179" s="128">
        <f t="shared" si="9"/>
        <v>175441.73417973521</v>
      </c>
      <c r="R179" s="68"/>
    </row>
    <row r="180" spans="1:18" s="1" customFormat="1" ht="14.45" customHeight="1" x14ac:dyDescent="0.25">
      <c r="A180" s="125">
        <v>161</v>
      </c>
      <c r="B180" s="124">
        <v>11</v>
      </c>
      <c r="C180" s="125" t="s">
        <v>506</v>
      </c>
      <c r="D180" s="125">
        <v>1</v>
      </c>
      <c r="E180" s="125">
        <v>132</v>
      </c>
      <c r="F180" s="142" t="s">
        <v>13</v>
      </c>
      <c r="G180" s="129">
        <v>47415.709645390998</v>
      </c>
      <c r="H180" s="146"/>
      <c r="I180" s="147"/>
      <c r="J180" s="148"/>
      <c r="K180" s="148"/>
      <c r="L180" s="146"/>
      <c r="M180" s="147"/>
      <c r="N180" s="146"/>
      <c r="O180" s="147"/>
      <c r="P180" s="146"/>
      <c r="Q180" s="128">
        <f t="shared" si="9"/>
        <v>47415.709645390998</v>
      </c>
      <c r="R180" s="68"/>
    </row>
    <row r="181" spans="1:18" s="1" customFormat="1" ht="14.45" hidden="1" customHeight="1" x14ac:dyDescent="0.25">
      <c r="A181" s="125">
        <v>162</v>
      </c>
      <c r="B181" s="124">
        <v>11</v>
      </c>
      <c r="C181" s="125" t="s">
        <v>506</v>
      </c>
      <c r="D181" s="125" t="str">
        <f t="shared" ref="D181:D207" si="11">MID(E181,1,1)</f>
        <v>2</v>
      </c>
      <c r="E181" s="125">
        <v>211</v>
      </c>
      <c r="F181" s="141" t="s">
        <v>19</v>
      </c>
      <c r="G181" s="129">
        <v>35000</v>
      </c>
      <c r="H181" s="146"/>
      <c r="I181" s="147"/>
      <c r="J181" s="148"/>
      <c r="K181" s="148"/>
      <c r="L181" s="146"/>
      <c r="M181" s="147"/>
      <c r="N181" s="146"/>
      <c r="O181" s="147"/>
      <c r="P181" s="146"/>
      <c r="Q181" s="128">
        <f t="shared" si="9"/>
        <v>35000</v>
      </c>
      <c r="R181" s="68"/>
    </row>
    <row r="182" spans="1:18" s="1" customFormat="1" ht="14.45" hidden="1" customHeight="1" x14ac:dyDescent="0.25">
      <c r="A182" s="125">
        <v>163</v>
      </c>
      <c r="B182" s="124">
        <v>11</v>
      </c>
      <c r="C182" s="125" t="s">
        <v>506</v>
      </c>
      <c r="D182" s="125" t="str">
        <f t="shared" si="11"/>
        <v>2</v>
      </c>
      <c r="E182" s="125">
        <v>212</v>
      </c>
      <c r="F182" s="141" t="s">
        <v>20</v>
      </c>
      <c r="G182" s="129">
        <v>30000</v>
      </c>
      <c r="H182" s="146"/>
      <c r="I182" s="147"/>
      <c r="J182" s="148"/>
      <c r="K182" s="148"/>
      <c r="L182" s="146"/>
      <c r="M182" s="147"/>
      <c r="N182" s="146"/>
      <c r="O182" s="147"/>
      <c r="P182" s="146"/>
      <c r="Q182" s="128">
        <f t="shared" si="9"/>
        <v>30000</v>
      </c>
      <c r="R182" s="68"/>
    </row>
    <row r="183" spans="1:18" s="1" customFormat="1" ht="14.45" hidden="1" customHeight="1" x14ac:dyDescent="0.25">
      <c r="A183" s="125">
        <v>164</v>
      </c>
      <c r="B183" s="124">
        <v>11</v>
      </c>
      <c r="C183" s="125" t="s">
        <v>506</v>
      </c>
      <c r="D183" s="125" t="str">
        <f t="shared" si="11"/>
        <v>2</v>
      </c>
      <c r="E183" s="125">
        <v>214</v>
      </c>
      <c r="F183" s="141" t="s">
        <v>22</v>
      </c>
      <c r="G183" s="129">
        <v>6000</v>
      </c>
      <c r="H183" s="146"/>
      <c r="I183" s="147"/>
      <c r="J183" s="148"/>
      <c r="K183" s="148"/>
      <c r="L183" s="146"/>
      <c r="M183" s="147"/>
      <c r="N183" s="146"/>
      <c r="O183" s="147"/>
      <c r="P183" s="146"/>
      <c r="Q183" s="128">
        <f t="shared" si="9"/>
        <v>6000</v>
      </c>
      <c r="R183" s="68"/>
    </row>
    <row r="184" spans="1:18" s="1" customFormat="1" ht="14.45" hidden="1" customHeight="1" x14ac:dyDescent="0.25">
      <c r="A184" s="125">
        <v>165</v>
      </c>
      <c r="B184" s="124">
        <v>11</v>
      </c>
      <c r="C184" s="125" t="s">
        <v>506</v>
      </c>
      <c r="D184" s="125" t="str">
        <f t="shared" si="11"/>
        <v>2</v>
      </c>
      <c r="E184" s="125">
        <v>218</v>
      </c>
      <c r="F184" s="141" t="s">
        <v>26</v>
      </c>
      <c r="G184" s="129">
        <v>170000</v>
      </c>
      <c r="H184" s="146"/>
      <c r="I184" s="147"/>
      <c r="J184" s="148"/>
      <c r="K184" s="148"/>
      <c r="L184" s="146"/>
      <c r="M184" s="147"/>
      <c r="N184" s="146"/>
      <c r="O184" s="147"/>
      <c r="P184" s="146"/>
      <c r="Q184" s="128">
        <f t="shared" si="9"/>
        <v>170000</v>
      </c>
      <c r="R184" s="68"/>
    </row>
    <row r="185" spans="1:18" s="1" customFormat="1" ht="14.45" hidden="1" customHeight="1" x14ac:dyDescent="0.25">
      <c r="A185" s="125">
        <v>166</v>
      </c>
      <c r="B185" s="124">
        <v>11</v>
      </c>
      <c r="C185" s="125" t="s">
        <v>506</v>
      </c>
      <c r="D185" s="125" t="str">
        <f t="shared" si="11"/>
        <v>2</v>
      </c>
      <c r="E185" s="125">
        <v>261</v>
      </c>
      <c r="F185" s="141" t="s">
        <v>43</v>
      </c>
      <c r="G185" s="129">
        <v>18000</v>
      </c>
      <c r="H185" s="146"/>
      <c r="I185" s="147"/>
      <c r="J185" s="148"/>
      <c r="K185" s="148"/>
      <c r="L185" s="146"/>
      <c r="M185" s="147"/>
      <c r="N185" s="146"/>
      <c r="O185" s="147"/>
      <c r="P185" s="146"/>
      <c r="Q185" s="128">
        <f t="shared" si="9"/>
        <v>18000</v>
      </c>
      <c r="R185" s="68"/>
    </row>
    <row r="186" spans="1:18" s="1" customFormat="1" ht="14.45" hidden="1" customHeight="1" x14ac:dyDescent="0.25">
      <c r="A186" s="125">
        <v>167</v>
      </c>
      <c r="B186" s="124">
        <v>11</v>
      </c>
      <c r="C186" s="125" t="s">
        <v>506</v>
      </c>
      <c r="D186" s="125" t="str">
        <f t="shared" si="11"/>
        <v>3</v>
      </c>
      <c r="E186" s="125">
        <v>313</v>
      </c>
      <c r="F186" s="141" t="s">
        <v>57</v>
      </c>
      <c r="G186" s="129">
        <v>3000</v>
      </c>
      <c r="H186" s="146"/>
      <c r="I186" s="147"/>
      <c r="J186" s="148"/>
      <c r="K186" s="148"/>
      <c r="L186" s="146"/>
      <c r="M186" s="147"/>
      <c r="N186" s="146"/>
      <c r="O186" s="147"/>
      <c r="P186" s="146"/>
      <c r="Q186" s="128">
        <f t="shared" si="9"/>
        <v>3000</v>
      </c>
      <c r="R186" s="68"/>
    </row>
    <row r="187" spans="1:18" s="1" customFormat="1" ht="14.45" hidden="1" customHeight="1" x14ac:dyDescent="0.25">
      <c r="A187" s="125">
        <v>168</v>
      </c>
      <c r="B187" s="124">
        <v>11</v>
      </c>
      <c r="C187" s="125" t="s">
        <v>506</v>
      </c>
      <c r="D187" s="125" t="str">
        <f t="shared" si="11"/>
        <v>3</v>
      </c>
      <c r="E187" s="125">
        <v>314</v>
      </c>
      <c r="F187" s="141" t="s">
        <v>58</v>
      </c>
      <c r="G187" s="129">
        <v>42000</v>
      </c>
      <c r="H187" s="146"/>
      <c r="I187" s="147"/>
      <c r="J187" s="148"/>
      <c r="K187" s="148"/>
      <c r="L187" s="146"/>
      <c r="M187" s="147"/>
      <c r="N187" s="146"/>
      <c r="O187" s="147"/>
      <c r="P187" s="146"/>
      <c r="Q187" s="128">
        <f t="shared" si="9"/>
        <v>42000</v>
      </c>
      <c r="R187" s="68"/>
    </row>
    <row r="188" spans="1:18" s="1" customFormat="1" ht="14.45" hidden="1" customHeight="1" x14ac:dyDescent="0.25">
      <c r="A188" s="125">
        <v>169</v>
      </c>
      <c r="B188" s="124">
        <v>11</v>
      </c>
      <c r="C188" s="125" t="s">
        <v>506</v>
      </c>
      <c r="D188" s="125" t="str">
        <f t="shared" si="11"/>
        <v>3</v>
      </c>
      <c r="E188" s="125">
        <v>315</v>
      </c>
      <c r="F188" s="141" t="s">
        <v>59</v>
      </c>
      <c r="G188" s="129">
        <v>9600</v>
      </c>
      <c r="H188" s="146"/>
      <c r="I188" s="147"/>
      <c r="J188" s="148"/>
      <c r="K188" s="148"/>
      <c r="L188" s="146"/>
      <c r="M188" s="147"/>
      <c r="N188" s="146"/>
      <c r="O188" s="147"/>
      <c r="P188" s="146"/>
      <c r="Q188" s="128">
        <f t="shared" si="9"/>
        <v>9600</v>
      </c>
      <c r="R188" s="68"/>
    </row>
    <row r="189" spans="1:18" s="1" customFormat="1" ht="14.45" hidden="1" customHeight="1" x14ac:dyDescent="0.25">
      <c r="A189" s="125">
        <v>170</v>
      </c>
      <c r="B189" s="124">
        <v>11</v>
      </c>
      <c r="C189" s="125" t="s">
        <v>506</v>
      </c>
      <c r="D189" s="125" t="str">
        <f t="shared" si="11"/>
        <v>3</v>
      </c>
      <c r="E189" s="125">
        <v>331</v>
      </c>
      <c r="F189" s="141" t="s">
        <v>67</v>
      </c>
      <c r="G189" s="129">
        <v>540000</v>
      </c>
      <c r="H189" s="146"/>
      <c r="I189" s="147">
        <v>0</v>
      </c>
      <c r="J189" s="148">
        <v>0</v>
      </c>
      <c r="K189" s="148">
        <v>0</v>
      </c>
      <c r="L189" s="146">
        <v>0</v>
      </c>
      <c r="M189" s="147">
        <v>0</v>
      </c>
      <c r="N189" s="146">
        <v>0</v>
      </c>
      <c r="O189" s="147">
        <v>0</v>
      </c>
      <c r="P189" s="146">
        <v>0</v>
      </c>
      <c r="Q189" s="128">
        <f t="shared" si="9"/>
        <v>540000</v>
      </c>
      <c r="R189" s="68"/>
    </row>
    <row r="190" spans="1:18" s="1" customFormat="1" ht="14.45" hidden="1" customHeight="1" x14ac:dyDescent="0.25">
      <c r="A190" s="125">
        <v>171</v>
      </c>
      <c r="B190" s="124">
        <v>11</v>
      </c>
      <c r="C190" s="125" t="s">
        <v>506</v>
      </c>
      <c r="D190" s="125" t="str">
        <f t="shared" si="11"/>
        <v>3</v>
      </c>
      <c r="E190" s="125">
        <v>334</v>
      </c>
      <c r="F190" s="141" t="s">
        <v>69</v>
      </c>
      <c r="G190" s="129">
        <v>10000</v>
      </c>
      <c r="H190" s="146"/>
      <c r="I190" s="147"/>
      <c r="J190" s="148"/>
      <c r="K190" s="148"/>
      <c r="L190" s="146"/>
      <c r="M190" s="147"/>
      <c r="N190" s="146"/>
      <c r="O190" s="147"/>
      <c r="P190" s="146"/>
      <c r="Q190" s="128">
        <f t="shared" si="9"/>
        <v>10000</v>
      </c>
      <c r="R190" s="68"/>
    </row>
    <row r="191" spans="1:18" s="1" customFormat="1" ht="14.45" hidden="1" customHeight="1" x14ac:dyDescent="0.25">
      <c r="A191" s="125">
        <v>172</v>
      </c>
      <c r="B191" s="124">
        <v>11</v>
      </c>
      <c r="C191" s="125" t="s">
        <v>506</v>
      </c>
      <c r="D191" s="125" t="str">
        <f t="shared" si="11"/>
        <v>3</v>
      </c>
      <c r="E191" s="125">
        <v>341</v>
      </c>
      <c r="F191" s="141" t="s">
        <v>72</v>
      </c>
      <c r="G191" s="129">
        <v>42000</v>
      </c>
      <c r="H191" s="146"/>
      <c r="I191" s="147"/>
      <c r="J191" s="148"/>
      <c r="K191" s="148"/>
      <c r="L191" s="146"/>
      <c r="M191" s="147"/>
      <c r="N191" s="146"/>
      <c r="O191" s="147"/>
      <c r="P191" s="146"/>
      <c r="Q191" s="128">
        <f t="shared" si="9"/>
        <v>42000</v>
      </c>
      <c r="R191" s="68"/>
    </row>
    <row r="192" spans="1:18" s="1" customFormat="1" ht="14.45" hidden="1" customHeight="1" x14ac:dyDescent="0.25">
      <c r="A192" s="125">
        <v>173</v>
      </c>
      <c r="B192" s="124">
        <v>11</v>
      </c>
      <c r="C192" s="125" t="s">
        <v>506</v>
      </c>
      <c r="D192" s="125" t="str">
        <f t="shared" si="11"/>
        <v>3</v>
      </c>
      <c r="E192" s="125">
        <v>344</v>
      </c>
      <c r="F192" s="141" t="s">
        <v>73</v>
      </c>
      <c r="G192" s="129">
        <v>30000</v>
      </c>
      <c r="H192" s="146"/>
      <c r="I192" s="147"/>
      <c r="J192" s="148"/>
      <c r="K192" s="148"/>
      <c r="L192" s="146"/>
      <c r="M192" s="147"/>
      <c r="N192" s="146"/>
      <c r="O192" s="147"/>
      <c r="P192" s="146"/>
      <c r="Q192" s="128">
        <f t="shared" si="9"/>
        <v>30000</v>
      </c>
      <c r="R192" s="68"/>
    </row>
    <row r="193" spans="1:18" s="1" customFormat="1" ht="14.45" hidden="1" customHeight="1" x14ac:dyDescent="0.25">
      <c r="A193" s="125">
        <v>174</v>
      </c>
      <c r="B193" s="124">
        <v>11</v>
      </c>
      <c r="C193" s="125" t="s">
        <v>506</v>
      </c>
      <c r="D193" s="125" t="str">
        <f t="shared" si="11"/>
        <v>3</v>
      </c>
      <c r="E193" s="125">
        <v>345</v>
      </c>
      <c r="F193" s="141" t="s">
        <v>74</v>
      </c>
      <c r="G193" s="129">
        <v>180000</v>
      </c>
      <c r="H193" s="146"/>
      <c r="I193" s="147"/>
      <c r="J193" s="148"/>
      <c r="K193" s="148"/>
      <c r="L193" s="146"/>
      <c r="M193" s="147"/>
      <c r="N193" s="146"/>
      <c r="O193" s="147"/>
      <c r="P193" s="146"/>
      <c r="Q193" s="128">
        <f t="shared" si="9"/>
        <v>180000</v>
      </c>
      <c r="R193" s="68"/>
    </row>
    <row r="194" spans="1:18" s="1" customFormat="1" ht="14.45" hidden="1" customHeight="1" x14ac:dyDescent="0.25">
      <c r="A194" s="125">
        <v>175</v>
      </c>
      <c r="B194" s="124">
        <v>11</v>
      </c>
      <c r="C194" s="125" t="s">
        <v>506</v>
      </c>
      <c r="D194" s="125" t="str">
        <f t="shared" si="11"/>
        <v>3</v>
      </c>
      <c r="E194" s="125">
        <v>351</v>
      </c>
      <c r="F194" s="141" t="s">
        <v>76</v>
      </c>
      <c r="G194" s="129">
        <v>5000</v>
      </c>
      <c r="H194" s="146"/>
      <c r="I194" s="147"/>
      <c r="J194" s="148"/>
      <c r="K194" s="148"/>
      <c r="L194" s="146"/>
      <c r="M194" s="147"/>
      <c r="N194" s="146"/>
      <c r="O194" s="147"/>
      <c r="P194" s="146"/>
      <c r="Q194" s="128">
        <f t="shared" si="9"/>
        <v>5000</v>
      </c>
      <c r="R194" s="68"/>
    </row>
    <row r="195" spans="1:18" s="1" customFormat="1" ht="14.45" hidden="1" customHeight="1" x14ac:dyDescent="0.25">
      <c r="A195" s="125">
        <v>176</v>
      </c>
      <c r="B195" s="124">
        <v>11</v>
      </c>
      <c r="C195" s="125" t="s">
        <v>506</v>
      </c>
      <c r="D195" s="125" t="str">
        <f t="shared" si="11"/>
        <v>3</v>
      </c>
      <c r="E195" s="125">
        <v>352</v>
      </c>
      <c r="F195" s="143" t="s">
        <v>77</v>
      </c>
      <c r="G195" s="129">
        <v>6000</v>
      </c>
      <c r="H195" s="146"/>
      <c r="I195" s="147"/>
      <c r="J195" s="148"/>
      <c r="K195" s="148"/>
      <c r="L195" s="146"/>
      <c r="M195" s="147"/>
      <c r="N195" s="146"/>
      <c r="O195" s="147"/>
      <c r="P195" s="146"/>
      <c r="Q195" s="128">
        <f t="shared" si="9"/>
        <v>6000</v>
      </c>
      <c r="R195" s="68"/>
    </row>
    <row r="196" spans="1:18" s="1" customFormat="1" ht="14.45" hidden="1" customHeight="1" x14ac:dyDescent="0.25">
      <c r="A196" s="125">
        <v>177</v>
      </c>
      <c r="B196" s="124">
        <v>11</v>
      </c>
      <c r="C196" s="125" t="s">
        <v>506</v>
      </c>
      <c r="D196" s="125" t="str">
        <f t="shared" si="11"/>
        <v>3</v>
      </c>
      <c r="E196" s="125">
        <v>353</v>
      </c>
      <c r="F196" s="143" t="s">
        <v>78</v>
      </c>
      <c r="G196" s="129">
        <v>12000</v>
      </c>
      <c r="H196" s="146"/>
      <c r="I196" s="147"/>
      <c r="J196" s="148"/>
      <c r="K196" s="148"/>
      <c r="L196" s="146"/>
      <c r="M196" s="147"/>
      <c r="N196" s="146"/>
      <c r="O196" s="147"/>
      <c r="P196" s="146"/>
      <c r="Q196" s="128">
        <f t="shared" si="9"/>
        <v>12000</v>
      </c>
      <c r="R196" s="68"/>
    </row>
    <row r="197" spans="1:18" s="1" customFormat="1" ht="14.45" hidden="1" customHeight="1" x14ac:dyDescent="0.25">
      <c r="A197" s="125">
        <v>178</v>
      </c>
      <c r="B197" s="124">
        <v>11</v>
      </c>
      <c r="C197" s="125" t="s">
        <v>506</v>
      </c>
      <c r="D197" s="125" t="str">
        <f t="shared" si="11"/>
        <v>3</v>
      </c>
      <c r="E197" s="125">
        <v>372</v>
      </c>
      <c r="F197" s="143" t="s">
        <v>91</v>
      </c>
      <c r="G197" s="129">
        <v>12000</v>
      </c>
      <c r="H197" s="146"/>
      <c r="I197" s="147"/>
      <c r="J197" s="148"/>
      <c r="K197" s="148"/>
      <c r="L197" s="146"/>
      <c r="M197" s="147"/>
      <c r="N197" s="146"/>
      <c r="O197" s="147"/>
      <c r="P197" s="146"/>
      <c r="Q197" s="128">
        <f t="shared" si="9"/>
        <v>12000</v>
      </c>
      <c r="R197" s="68"/>
    </row>
    <row r="198" spans="1:18" s="1" customFormat="1" ht="14.45" hidden="1" customHeight="1" x14ac:dyDescent="0.25">
      <c r="A198" s="125">
        <v>179</v>
      </c>
      <c r="B198" s="124">
        <v>11</v>
      </c>
      <c r="C198" s="125" t="s">
        <v>506</v>
      </c>
      <c r="D198" s="125" t="str">
        <f t="shared" si="11"/>
        <v>3</v>
      </c>
      <c r="E198" s="125">
        <v>375</v>
      </c>
      <c r="F198" s="141" t="s">
        <v>93</v>
      </c>
      <c r="G198" s="129">
        <v>35000</v>
      </c>
      <c r="H198" s="146"/>
      <c r="I198" s="147"/>
      <c r="J198" s="148"/>
      <c r="K198" s="148"/>
      <c r="L198" s="146"/>
      <c r="M198" s="147"/>
      <c r="N198" s="146"/>
      <c r="O198" s="147"/>
      <c r="P198" s="146"/>
      <c r="Q198" s="128">
        <f t="shared" ref="Q198:Q261" si="12">SUM(G198:P198)</f>
        <v>35000</v>
      </c>
      <c r="R198" s="68"/>
    </row>
    <row r="199" spans="1:18" s="1" customFormat="1" ht="14.45" hidden="1" customHeight="1" x14ac:dyDescent="0.25">
      <c r="A199" s="125">
        <v>180</v>
      </c>
      <c r="B199" s="124">
        <v>11</v>
      </c>
      <c r="C199" s="125" t="s">
        <v>506</v>
      </c>
      <c r="D199" s="125" t="str">
        <f t="shared" si="11"/>
        <v>3</v>
      </c>
      <c r="E199" s="125">
        <v>379</v>
      </c>
      <c r="F199" s="141" t="s">
        <v>96</v>
      </c>
      <c r="G199" s="129">
        <v>4000</v>
      </c>
      <c r="H199" s="146"/>
      <c r="I199" s="147"/>
      <c r="J199" s="148"/>
      <c r="K199" s="148"/>
      <c r="L199" s="146"/>
      <c r="M199" s="147"/>
      <c r="N199" s="146"/>
      <c r="O199" s="147"/>
      <c r="P199" s="146"/>
      <c r="Q199" s="128">
        <f t="shared" si="12"/>
        <v>4000</v>
      </c>
      <c r="R199" s="68"/>
    </row>
    <row r="200" spans="1:18" s="1" customFormat="1" ht="14.45" hidden="1" customHeight="1" x14ac:dyDescent="0.25">
      <c r="A200" s="125">
        <v>181</v>
      </c>
      <c r="B200" s="124">
        <v>11</v>
      </c>
      <c r="C200" s="125" t="s">
        <v>506</v>
      </c>
      <c r="D200" s="125" t="str">
        <f t="shared" si="11"/>
        <v>3</v>
      </c>
      <c r="E200" s="125">
        <v>395</v>
      </c>
      <c r="F200" s="141" t="s">
        <v>102</v>
      </c>
      <c r="G200" s="129">
        <v>12000</v>
      </c>
      <c r="H200" s="146"/>
      <c r="I200" s="147"/>
      <c r="J200" s="148"/>
      <c r="K200" s="148"/>
      <c r="L200" s="146"/>
      <c r="M200" s="147"/>
      <c r="N200" s="146"/>
      <c r="O200" s="147"/>
      <c r="P200" s="146"/>
      <c r="Q200" s="128">
        <f t="shared" si="12"/>
        <v>12000</v>
      </c>
      <c r="R200" s="68"/>
    </row>
    <row r="201" spans="1:18" s="1" customFormat="1" ht="14.45" hidden="1" customHeight="1" x14ac:dyDescent="0.25">
      <c r="A201" s="125">
        <v>182</v>
      </c>
      <c r="B201" s="124">
        <v>11</v>
      </c>
      <c r="C201" s="125" t="s">
        <v>506</v>
      </c>
      <c r="D201" s="125" t="str">
        <f t="shared" si="11"/>
        <v>5</v>
      </c>
      <c r="E201" s="125">
        <v>511</v>
      </c>
      <c r="F201" s="141" t="s">
        <v>109</v>
      </c>
      <c r="G201" s="129">
        <v>10000</v>
      </c>
      <c r="H201" s="146"/>
      <c r="I201" s="147"/>
      <c r="J201" s="148"/>
      <c r="K201" s="148"/>
      <c r="L201" s="146"/>
      <c r="M201" s="147"/>
      <c r="N201" s="146"/>
      <c r="O201" s="147"/>
      <c r="P201" s="146"/>
      <c r="Q201" s="128">
        <f t="shared" si="12"/>
        <v>10000</v>
      </c>
      <c r="R201" s="68"/>
    </row>
    <row r="202" spans="1:18" s="1" customFormat="1" ht="14.45" hidden="1" customHeight="1" x14ac:dyDescent="0.25">
      <c r="A202" s="125">
        <v>183</v>
      </c>
      <c r="B202" s="124">
        <v>11</v>
      </c>
      <c r="C202" s="125" t="s">
        <v>506</v>
      </c>
      <c r="D202" s="125" t="str">
        <f t="shared" si="11"/>
        <v>5</v>
      </c>
      <c r="E202" s="125">
        <v>515</v>
      </c>
      <c r="F202" s="141" t="s">
        <v>111</v>
      </c>
      <c r="G202" s="129">
        <v>20000</v>
      </c>
      <c r="H202" s="146"/>
      <c r="I202" s="147"/>
      <c r="J202" s="148"/>
      <c r="K202" s="148"/>
      <c r="L202" s="146"/>
      <c r="M202" s="147"/>
      <c r="N202" s="146"/>
      <c r="O202" s="147"/>
      <c r="P202" s="146"/>
      <c r="Q202" s="128">
        <f t="shared" si="12"/>
        <v>20000</v>
      </c>
      <c r="R202" s="68"/>
    </row>
    <row r="203" spans="1:18" s="1" customFormat="1" ht="14.45" hidden="1" customHeight="1" x14ac:dyDescent="0.25">
      <c r="A203" s="125">
        <v>184</v>
      </c>
      <c r="B203" s="124">
        <v>11</v>
      </c>
      <c r="C203" s="125" t="s">
        <v>506</v>
      </c>
      <c r="D203" s="125" t="str">
        <f t="shared" si="11"/>
        <v>5</v>
      </c>
      <c r="E203" s="125">
        <v>519</v>
      </c>
      <c r="F203" s="143" t="s">
        <v>112</v>
      </c>
      <c r="G203" s="129">
        <v>3000</v>
      </c>
      <c r="H203" s="146"/>
      <c r="I203" s="147"/>
      <c r="J203" s="148"/>
      <c r="K203" s="148"/>
      <c r="L203" s="146"/>
      <c r="M203" s="147"/>
      <c r="N203" s="146"/>
      <c r="O203" s="147"/>
      <c r="P203" s="146"/>
      <c r="Q203" s="128">
        <f t="shared" si="12"/>
        <v>3000</v>
      </c>
      <c r="R203" s="68"/>
    </row>
    <row r="204" spans="1:18" s="1" customFormat="1" ht="14.45" hidden="1" customHeight="1" x14ac:dyDescent="0.25">
      <c r="A204" s="125">
        <v>185</v>
      </c>
      <c r="B204" s="124">
        <v>11</v>
      </c>
      <c r="C204" s="125" t="s">
        <v>506</v>
      </c>
      <c r="D204" s="125" t="str">
        <f t="shared" si="11"/>
        <v>5</v>
      </c>
      <c r="E204" s="125">
        <v>566</v>
      </c>
      <c r="F204" s="141" t="s">
        <v>119</v>
      </c>
      <c r="G204" s="129">
        <v>4500</v>
      </c>
      <c r="H204" s="146"/>
      <c r="I204" s="147"/>
      <c r="J204" s="148"/>
      <c r="K204" s="148"/>
      <c r="L204" s="146"/>
      <c r="M204" s="147"/>
      <c r="N204" s="146"/>
      <c r="O204" s="147"/>
      <c r="P204" s="146"/>
      <c r="Q204" s="128">
        <f t="shared" si="12"/>
        <v>4500</v>
      </c>
      <c r="R204" s="68"/>
    </row>
    <row r="205" spans="1:18" s="1" customFormat="1" ht="14.45" hidden="1" customHeight="1" x14ac:dyDescent="0.25">
      <c r="A205" s="125">
        <v>186</v>
      </c>
      <c r="B205" s="124">
        <v>11</v>
      </c>
      <c r="C205" s="125" t="s">
        <v>506</v>
      </c>
      <c r="D205" s="125" t="str">
        <f t="shared" si="11"/>
        <v>9</v>
      </c>
      <c r="E205" s="125">
        <v>911</v>
      </c>
      <c r="F205" s="141" t="s">
        <v>315</v>
      </c>
      <c r="G205" s="129"/>
      <c r="H205" s="146"/>
      <c r="I205" s="147"/>
      <c r="J205" s="148">
        <f>+DEUDA!J60</f>
        <v>1059322.0799999998</v>
      </c>
      <c r="K205" s="148"/>
      <c r="L205" s="146"/>
      <c r="M205" s="147"/>
      <c r="N205" s="146"/>
      <c r="O205" s="147"/>
      <c r="P205" s="146"/>
      <c r="Q205" s="128">
        <f t="shared" si="12"/>
        <v>1059322.0799999998</v>
      </c>
      <c r="R205" s="68"/>
    </row>
    <row r="206" spans="1:18" s="1" customFormat="1" ht="14.45" hidden="1" customHeight="1" x14ac:dyDescent="0.25">
      <c r="A206" s="125">
        <v>187</v>
      </c>
      <c r="B206" s="124">
        <v>11</v>
      </c>
      <c r="C206" s="125" t="s">
        <v>506</v>
      </c>
      <c r="D206" s="125" t="str">
        <f t="shared" si="11"/>
        <v>9</v>
      </c>
      <c r="E206" s="125">
        <v>921</v>
      </c>
      <c r="F206" s="141" t="s">
        <v>316</v>
      </c>
      <c r="G206" s="129"/>
      <c r="H206" s="146"/>
      <c r="I206" s="147"/>
      <c r="J206" s="148">
        <f>+DEUDA!K60</f>
        <v>161034.13</v>
      </c>
      <c r="K206" s="148"/>
      <c r="L206" s="146"/>
      <c r="M206" s="147"/>
      <c r="N206" s="146"/>
      <c r="O206" s="147"/>
      <c r="P206" s="146"/>
      <c r="Q206" s="128">
        <f t="shared" si="12"/>
        <v>161034.13</v>
      </c>
      <c r="R206" s="68"/>
    </row>
    <row r="207" spans="1:18" s="1" customFormat="1" ht="14.45" hidden="1" customHeight="1" x14ac:dyDescent="0.25">
      <c r="A207" s="125">
        <v>188</v>
      </c>
      <c r="B207" s="124">
        <v>11</v>
      </c>
      <c r="C207" s="125" t="s">
        <v>506</v>
      </c>
      <c r="D207" s="125" t="str">
        <f t="shared" si="11"/>
        <v>9</v>
      </c>
      <c r="E207" s="125">
        <v>991</v>
      </c>
      <c r="F207" s="141" t="s">
        <v>125</v>
      </c>
      <c r="G207" s="129">
        <v>0</v>
      </c>
      <c r="H207" s="146"/>
      <c r="I207" s="147"/>
      <c r="J207" s="148"/>
      <c r="K207" s="148"/>
      <c r="L207" s="146"/>
      <c r="M207" s="147"/>
      <c r="N207" s="146"/>
      <c r="O207" s="147"/>
      <c r="P207" s="146"/>
      <c r="Q207" s="128">
        <f t="shared" si="12"/>
        <v>0</v>
      </c>
      <c r="R207" s="68"/>
    </row>
    <row r="208" spans="1:18" s="1" customFormat="1" ht="14.45" hidden="1" customHeight="1" x14ac:dyDescent="0.25">
      <c r="A208" s="125">
        <v>189</v>
      </c>
      <c r="B208" s="124">
        <v>12</v>
      </c>
      <c r="C208" s="125" t="s">
        <v>512</v>
      </c>
      <c r="D208" s="125">
        <v>1</v>
      </c>
      <c r="E208" s="125">
        <v>113</v>
      </c>
      <c r="F208" s="141" t="s">
        <v>11</v>
      </c>
      <c r="G208" s="129">
        <v>423089.00160000002</v>
      </c>
      <c r="H208" s="146"/>
      <c r="I208" s="147"/>
      <c r="J208" s="148"/>
      <c r="K208" s="148"/>
      <c r="L208" s="146"/>
      <c r="M208" s="147"/>
      <c r="N208" s="146"/>
      <c r="O208" s="147"/>
      <c r="P208" s="146"/>
      <c r="Q208" s="128">
        <f t="shared" si="12"/>
        <v>423089.00160000002</v>
      </c>
      <c r="R208" s="68"/>
    </row>
    <row r="209" spans="1:18" s="1" customFormat="1" ht="14.45" hidden="1" customHeight="1" x14ac:dyDescent="0.25">
      <c r="A209" s="125">
        <v>190</v>
      </c>
      <c r="B209" s="124">
        <v>12</v>
      </c>
      <c r="C209" s="125" t="s">
        <v>512</v>
      </c>
      <c r="D209" s="125">
        <v>1</v>
      </c>
      <c r="E209" s="125">
        <v>122</v>
      </c>
      <c r="F209" s="142" t="s">
        <v>12</v>
      </c>
      <c r="G209" s="129">
        <v>71676.024000000005</v>
      </c>
      <c r="H209" s="146"/>
      <c r="I209" s="147"/>
      <c r="J209" s="148"/>
      <c r="K209" s="148"/>
      <c r="L209" s="146"/>
      <c r="M209" s="147"/>
      <c r="N209" s="146"/>
      <c r="O209" s="147"/>
      <c r="P209" s="146"/>
      <c r="Q209" s="128">
        <f t="shared" si="12"/>
        <v>71676.024000000005</v>
      </c>
      <c r="R209" s="68"/>
    </row>
    <row r="210" spans="1:18" s="1" customFormat="1" ht="14.45" customHeight="1" x14ac:dyDescent="0.25">
      <c r="A210" s="125">
        <v>191</v>
      </c>
      <c r="B210" s="124">
        <v>12</v>
      </c>
      <c r="C210" s="125" t="s">
        <v>512</v>
      </c>
      <c r="D210" s="125">
        <v>1</v>
      </c>
      <c r="E210" s="125">
        <v>132</v>
      </c>
      <c r="F210" s="142" t="s">
        <v>13</v>
      </c>
      <c r="G210" s="129">
        <v>63753.276960607036</v>
      </c>
      <c r="H210" s="146"/>
      <c r="I210" s="147"/>
      <c r="J210" s="148"/>
      <c r="K210" s="148"/>
      <c r="L210" s="146"/>
      <c r="M210" s="147"/>
      <c r="N210" s="146"/>
      <c r="O210" s="147"/>
      <c r="P210" s="146"/>
      <c r="Q210" s="128">
        <f t="shared" si="12"/>
        <v>63753.276960607036</v>
      </c>
      <c r="R210" s="68"/>
    </row>
    <row r="211" spans="1:18" s="1" customFormat="1" ht="14.45" customHeight="1" x14ac:dyDescent="0.25">
      <c r="A211" s="125">
        <v>192</v>
      </c>
      <c r="B211" s="124">
        <v>12</v>
      </c>
      <c r="C211" s="125" t="s">
        <v>512</v>
      </c>
      <c r="D211" s="125">
        <v>1</v>
      </c>
      <c r="E211" s="125">
        <v>132</v>
      </c>
      <c r="F211" s="142" t="s">
        <v>13</v>
      </c>
      <c r="G211" s="129">
        <v>10800.520439496855</v>
      </c>
      <c r="H211" s="146"/>
      <c r="I211" s="147"/>
      <c r="J211" s="148"/>
      <c r="K211" s="148"/>
      <c r="L211" s="146"/>
      <c r="M211" s="147"/>
      <c r="N211" s="146"/>
      <c r="O211" s="147"/>
      <c r="P211" s="146"/>
      <c r="Q211" s="128">
        <f t="shared" si="12"/>
        <v>10800.520439496855</v>
      </c>
      <c r="R211" s="68"/>
    </row>
    <row r="212" spans="1:18" s="1" customFormat="1" ht="14.45" hidden="1" customHeight="1" x14ac:dyDescent="0.25">
      <c r="A212" s="125">
        <v>193</v>
      </c>
      <c r="B212" s="124">
        <v>12</v>
      </c>
      <c r="C212" s="125" t="s">
        <v>512</v>
      </c>
      <c r="D212" s="125" t="str">
        <f>MID(E212,1,1)</f>
        <v>2</v>
      </c>
      <c r="E212" s="125">
        <v>211</v>
      </c>
      <c r="F212" s="141" t="s">
        <v>19</v>
      </c>
      <c r="G212" s="129">
        <v>6000</v>
      </c>
      <c r="H212" s="146"/>
      <c r="I212" s="147"/>
      <c r="J212" s="148"/>
      <c r="K212" s="148"/>
      <c r="L212" s="146"/>
      <c r="M212" s="147"/>
      <c r="N212" s="146"/>
      <c r="O212" s="147"/>
      <c r="P212" s="146"/>
      <c r="Q212" s="128">
        <f t="shared" si="12"/>
        <v>6000</v>
      </c>
      <c r="R212" s="68"/>
    </row>
    <row r="213" spans="1:18" s="1" customFormat="1" ht="14.45" hidden="1" customHeight="1" x14ac:dyDescent="0.25">
      <c r="A213" s="125">
        <v>194</v>
      </c>
      <c r="B213" s="124">
        <v>12</v>
      </c>
      <c r="C213" s="125" t="s">
        <v>512</v>
      </c>
      <c r="D213" s="125" t="str">
        <f>MID(E213,1,1)</f>
        <v>2</v>
      </c>
      <c r="E213" s="125">
        <v>212</v>
      </c>
      <c r="F213" s="141" t="s">
        <v>20</v>
      </c>
      <c r="G213" s="129">
        <v>6564</v>
      </c>
      <c r="H213" s="146"/>
      <c r="I213" s="147"/>
      <c r="J213" s="148"/>
      <c r="K213" s="148"/>
      <c r="L213" s="146"/>
      <c r="M213" s="147"/>
      <c r="N213" s="146"/>
      <c r="O213" s="147"/>
      <c r="P213" s="146"/>
      <c r="Q213" s="128">
        <f t="shared" si="12"/>
        <v>6564</v>
      </c>
      <c r="R213" s="68"/>
    </row>
    <row r="214" spans="1:18" s="1" customFormat="1" ht="14.45" hidden="1" customHeight="1" x14ac:dyDescent="0.25">
      <c r="A214" s="125">
        <v>195</v>
      </c>
      <c r="B214" s="124">
        <v>12</v>
      </c>
      <c r="C214" s="125" t="s">
        <v>512</v>
      </c>
      <c r="D214" s="125" t="str">
        <f>MID(E214,1,1)</f>
        <v>3</v>
      </c>
      <c r="E214" s="125">
        <v>315</v>
      </c>
      <c r="F214" s="141" t="s">
        <v>59</v>
      </c>
      <c r="G214" s="129">
        <v>6564</v>
      </c>
      <c r="H214" s="146"/>
      <c r="I214" s="147"/>
      <c r="J214" s="148"/>
      <c r="K214" s="148"/>
      <c r="L214" s="146"/>
      <c r="M214" s="147"/>
      <c r="N214" s="146"/>
      <c r="O214" s="147"/>
      <c r="P214" s="146"/>
      <c r="Q214" s="128">
        <f t="shared" si="12"/>
        <v>6564</v>
      </c>
      <c r="R214" s="68"/>
    </row>
    <row r="215" spans="1:18" s="1" customFormat="1" ht="14.45" hidden="1" customHeight="1" x14ac:dyDescent="0.25">
      <c r="A215" s="125">
        <v>196</v>
      </c>
      <c r="B215" s="124">
        <v>12</v>
      </c>
      <c r="C215" s="125" t="s">
        <v>512</v>
      </c>
      <c r="D215" s="125" t="str">
        <f>MID(E215,1,1)</f>
        <v>3</v>
      </c>
      <c r="E215" s="125">
        <v>375</v>
      </c>
      <c r="F215" s="141" t="s">
        <v>93</v>
      </c>
      <c r="G215" s="129">
        <v>4920</v>
      </c>
      <c r="H215" s="146"/>
      <c r="I215" s="147"/>
      <c r="J215" s="148"/>
      <c r="K215" s="148"/>
      <c r="L215" s="146"/>
      <c r="M215" s="147"/>
      <c r="N215" s="146"/>
      <c r="O215" s="147"/>
      <c r="P215" s="146"/>
      <c r="Q215" s="128">
        <f t="shared" si="12"/>
        <v>4920</v>
      </c>
      <c r="R215" s="68"/>
    </row>
    <row r="216" spans="1:18" s="1" customFormat="1" ht="14.45" hidden="1" customHeight="1" x14ac:dyDescent="0.25">
      <c r="A216" s="125">
        <v>197</v>
      </c>
      <c r="B216" s="124">
        <v>13</v>
      </c>
      <c r="C216" s="125" t="s">
        <v>212</v>
      </c>
      <c r="D216" s="125">
        <v>1</v>
      </c>
      <c r="E216" s="125">
        <v>113</v>
      </c>
      <c r="F216" s="141" t="s">
        <v>11</v>
      </c>
      <c r="G216" s="129">
        <v>661210.00559999992</v>
      </c>
      <c r="H216" s="146"/>
      <c r="I216" s="147"/>
      <c r="J216" s="148"/>
      <c r="K216" s="148"/>
      <c r="L216" s="146"/>
      <c r="M216" s="147"/>
      <c r="N216" s="146"/>
      <c r="O216" s="147"/>
      <c r="P216" s="146"/>
      <c r="Q216" s="128">
        <f t="shared" si="12"/>
        <v>661210.00559999992</v>
      </c>
      <c r="R216" s="68"/>
    </row>
    <row r="217" spans="1:18" s="1" customFormat="1" ht="14.45" customHeight="1" x14ac:dyDescent="0.25">
      <c r="A217" s="125">
        <v>198</v>
      </c>
      <c r="B217" s="124">
        <v>13</v>
      </c>
      <c r="C217" s="125" t="s">
        <v>212</v>
      </c>
      <c r="D217" s="125">
        <v>1</v>
      </c>
      <c r="E217" s="125">
        <v>132</v>
      </c>
      <c r="F217" s="144" t="s">
        <v>13</v>
      </c>
      <c r="G217" s="129">
        <v>99634.602782691029</v>
      </c>
      <c r="H217" s="146"/>
      <c r="I217" s="147"/>
      <c r="J217" s="148"/>
      <c r="K217" s="148"/>
      <c r="L217" s="146"/>
      <c r="M217" s="147"/>
      <c r="N217" s="146"/>
      <c r="O217" s="147"/>
      <c r="P217" s="146"/>
      <c r="Q217" s="128">
        <f t="shared" si="12"/>
        <v>99634.602782691029</v>
      </c>
      <c r="R217" s="68"/>
    </row>
    <row r="218" spans="1:18" s="1" customFormat="1" ht="14.45" hidden="1" customHeight="1" x14ac:dyDescent="0.25">
      <c r="A218" s="125">
        <v>199</v>
      </c>
      <c r="B218" s="124">
        <v>13</v>
      </c>
      <c r="C218" s="125" t="s">
        <v>212</v>
      </c>
      <c r="D218" s="125" t="str">
        <f>MID(E218,1,1)</f>
        <v>2</v>
      </c>
      <c r="E218" s="125">
        <v>211</v>
      </c>
      <c r="F218" s="143" t="s">
        <v>19</v>
      </c>
      <c r="G218" s="129">
        <v>9960</v>
      </c>
      <c r="H218" s="146"/>
      <c r="I218" s="147">
        <v>0</v>
      </c>
      <c r="J218" s="148">
        <v>0</v>
      </c>
      <c r="K218" s="148">
        <v>0</v>
      </c>
      <c r="L218" s="146">
        <v>0</v>
      </c>
      <c r="M218" s="147">
        <v>0</v>
      </c>
      <c r="N218" s="146">
        <v>0</v>
      </c>
      <c r="O218" s="147">
        <v>0</v>
      </c>
      <c r="P218" s="146">
        <v>0</v>
      </c>
      <c r="Q218" s="128">
        <f t="shared" si="12"/>
        <v>9960</v>
      </c>
      <c r="R218" s="68"/>
    </row>
    <row r="219" spans="1:18" s="1" customFormat="1" ht="14.45" hidden="1" customHeight="1" x14ac:dyDescent="0.25">
      <c r="A219" s="125">
        <v>200</v>
      </c>
      <c r="B219" s="124">
        <v>13</v>
      </c>
      <c r="C219" s="125" t="s">
        <v>212</v>
      </c>
      <c r="D219" s="125" t="str">
        <f>MID(E219,1,1)</f>
        <v>2</v>
      </c>
      <c r="E219" s="125">
        <v>213</v>
      </c>
      <c r="F219" s="143" t="s">
        <v>21</v>
      </c>
      <c r="G219" s="129">
        <v>5760</v>
      </c>
      <c r="H219" s="146"/>
      <c r="I219" s="147">
        <v>0</v>
      </c>
      <c r="J219" s="148">
        <v>0</v>
      </c>
      <c r="K219" s="148">
        <v>0</v>
      </c>
      <c r="L219" s="146">
        <v>0</v>
      </c>
      <c r="M219" s="147">
        <v>0</v>
      </c>
      <c r="N219" s="146">
        <v>0</v>
      </c>
      <c r="O219" s="147">
        <v>0</v>
      </c>
      <c r="P219" s="146">
        <v>0</v>
      </c>
      <c r="Q219" s="128">
        <f t="shared" si="12"/>
        <v>5760</v>
      </c>
      <c r="R219" s="68"/>
    </row>
    <row r="220" spans="1:18" s="1" customFormat="1" ht="14.45" hidden="1" customHeight="1" x14ac:dyDescent="0.25">
      <c r="A220" s="125">
        <v>201</v>
      </c>
      <c r="B220" s="124">
        <v>13</v>
      </c>
      <c r="C220" s="125" t="s">
        <v>212</v>
      </c>
      <c r="D220" s="125">
        <v>2</v>
      </c>
      <c r="E220" s="125">
        <v>218</v>
      </c>
      <c r="F220" s="143" t="s">
        <v>26</v>
      </c>
      <c r="G220" s="129">
        <v>100000</v>
      </c>
      <c r="H220" s="146"/>
      <c r="I220" s="147"/>
      <c r="J220" s="148"/>
      <c r="K220" s="148"/>
      <c r="L220" s="146"/>
      <c r="M220" s="147"/>
      <c r="N220" s="146"/>
      <c r="O220" s="147"/>
      <c r="P220" s="146"/>
      <c r="Q220" s="128">
        <f t="shared" si="12"/>
        <v>100000</v>
      </c>
      <c r="R220" s="68"/>
    </row>
    <row r="221" spans="1:18" s="1" customFormat="1" ht="14.45" hidden="1" customHeight="1" x14ac:dyDescent="0.25">
      <c r="A221" s="125">
        <v>202</v>
      </c>
      <c r="B221" s="124">
        <v>13</v>
      </c>
      <c r="C221" s="125" t="s">
        <v>212</v>
      </c>
      <c r="D221" s="125" t="str">
        <f t="shared" ref="D221:D228" si="13">MID(E221,1,1)</f>
        <v>2</v>
      </c>
      <c r="E221" s="125">
        <v>261</v>
      </c>
      <c r="F221" s="141" t="s">
        <v>43</v>
      </c>
      <c r="G221" s="129">
        <v>7200</v>
      </c>
      <c r="H221" s="146"/>
      <c r="I221" s="147">
        <v>0</v>
      </c>
      <c r="J221" s="148">
        <v>0</v>
      </c>
      <c r="K221" s="148">
        <v>0</v>
      </c>
      <c r="L221" s="146">
        <v>0</v>
      </c>
      <c r="M221" s="147">
        <v>0</v>
      </c>
      <c r="N221" s="146">
        <v>0</v>
      </c>
      <c r="O221" s="147">
        <v>0</v>
      </c>
      <c r="P221" s="146">
        <v>0</v>
      </c>
      <c r="Q221" s="128">
        <f t="shared" si="12"/>
        <v>7200</v>
      </c>
      <c r="R221" s="68"/>
    </row>
    <row r="222" spans="1:18" s="1" customFormat="1" ht="14.45" hidden="1" customHeight="1" x14ac:dyDescent="0.25">
      <c r="A222" s="125">
        <v>203</v>
      </c>
      <c r="B222" s="124">
        <v>13</v>
      </c>
      <c r="C222" s="125" t="s">
        <v>212</v>
      </c>
      <c r="D222" s="125" t="str">
        <f t="shared" si="13"/>
        <v>2</v>
      </c>
      <c r="E222" s="125">
        <v>294</v>
      </c>
      <c r="F222" s="141" t="s">
        <v>52</v>
      </c>
      <c r="G222" s="129">
        <v>2000</v>
      </c>
      <c r="H222" s="146"/>
      <c r="I222" s="147">
        <v>0</v>
      </c>
      <c r="J222" s="148">
        <v>0</v>
      </c>
      <c r="K222" s="148">
        <v>0</v>
      </c>
      <c r="L222" s="146">
        <v>0</v>
      </c>
      <c r="M222" s="147">
        <v>0</v>
      </c>
      <c r="N222" s="146">
        <v>0</v>
      </c>
      <c r="O222" s="147">
        <v>0</v>
      </c>
      <c r="P222" s="146">
        <v>0</v>
      </c>
      <c r="Q222" s="128">
        <f t="shared" si="12"/>
        <v>2000</v>
      </c>
      <c r="R222" s="68"/>
    </row>
    <row r="223" spans="1:18" s="1" customFormat="1" ht="14.45" hidden="1" customHeight="1" x14ac:dyDescent="0.25">
      <c r="A223" s="125">
        <v>204</v>
      </c>
      <c r="B223" s="124">
        <v>13</v>
      </c>
      <c r="C223" s="125" t="s">
        <v>212</v>
      </c>
      <c r="D223" s="125" t="str">
        <f t="shared" si="13"/>
        <v>3</v>
      </c>
      <c r="E223" s="125">
        <v>318</v>
      </c>
      <c r="F223" s="141" t="s">
        <v>62</v>
      </c>
      <c r="G223" s="129">
        <v>2640</v>
      </c>
      <c r="H223" s="146"/>
      <c r="I223" s="147">
        <v>0</v>
      </c>
      <c r="J223" s="148">
        <v>0</v>
      </c>
      <c r="K223" s="148">
        <v>0</v>
      </c>
      <c r="L223" s="146">
        <v>0</v>
      </c>
      <c r="M223" s="147">
        <v>0</v>
      </c>
      <c r="N223" s="146">
        <v>0</v>
      </c>
      <c r="O223" s="147">
        <v>0</v>
      </c>
      <c r="P223" s="146">
        <v>0</v>
      </c>
      <c r="Q223" s="128">
        <f t="shared" si="12"/>
        <v>2640</v>
      </c>
      <c r="R223" s="68"/>
    </row>
    <row r="224" spans="1:18" s="1" customFormat="1" ht="14.45" hidden="1" customHeight="1" x14ac:dyDescent="0.25">
      <c r="A224" s="125">
        <v>205</v>
      </c>
      <c r="B224" s="124">
        <v>13</v>
      </c>
      <c r="C224" s="125" t="s">
        <v>212</v>
      </c>
      <c r="D224" s="125" t="str">
        <f t="shared" si="13"/>
        <v>3</v>
      </c>
      <c r="E224" s="125">
        <v>353</v>
      </c>
      <c r="F224" s="141" t="s">
        <v>78</v>
      </c>
      <c r="G224" s="129">
        <v>8000</v>
      </c>
      <c r="H224" s="146"/>
      <c r="I224" s="147">
        <v>0</v>
      </c>
      <c r="J224" s="148">
        <v>0</v>
      </c>
      <c r="K224" s="148">
        <v>0</v>
      </c>
      <c r="L224" s="146">
        <v>0</v>
      </c>
      <c r="M224" s="147">
        <v>0</v>
      </c>
      <c r="N224" s="146">
        <v>0</v>
      </c>
      <c r="O224" s="147">
        <v>0</v>
      </c>
      <c r="P224" s="146">
        <v>0</v>
      </c>
      <c r="Q224" s="128">
        <f t="shared" si="12"/>
        <v>8000</v>
      </c>
      <c r="R224" s="68"/>
    </row>
    <row r="225" spans="1:18" s="1" customFormat="1" ht="14.45" hidden="1" customHeight="1" x14ac:dyDescent="0.25">
      <c r="A225" s="125">
        <v>206</v>
      </c>
      <c r="B225" s="124">
        <v>13</v>
      </c>
      <c r="C225" s="125" t="s">
        <v>212</v>
      </c>
      <c r="D225" s="125" t="str">
        <f t="shared" si="13"/>
        <v>3</v>
      </c>
      <c r="E225" s="125">
        <v>361</v>
      </c>
      <c r="F225" s="141" t="s">
        <v>83</v>
      </c>
      <c r="G225" s="129">
        <v>3000</v>
      </c>
      <c r="H225" s="146"/>
      <c r="I225" s="147">
        <v>0</v>
      </c>
      <c r="J225" s="148">
        <v>0</v>
      </c>
      <c r="K225" s="148">
        <v>0</v>
      </c>
      <c r="L225" s="146">
        <v>0</v>
      </c>
      <c r="M225" s="147">
        <v>0</v>
      </c>
      <c r="N225" s="146">
        <v>0</v>
      </c>
      <c r="O225" s="147">
        <v>0</v>
      </c>
      <c r="P225" s="146">
        <v>0</v>
      </c>
      <c r="Q225" s="128">
        <f t="shared" si="12"/>
        <v>3000</v>
      </c>
      <c r="R225" s="68"/>
    </row>
    <row r="226" spans="1:18" s="1" customFormat="1" ht="14.45" hidden="1" customHeight="1" x14ac:dyDescent="0.25">
      <c r="A226" s="125">
        <v>207</v>
      </c>
      <c r="B226" s="124">
        <v>13</v>
      </c>
      <c r="C226" s="125" t="s">
        <v>212</v>
      </c>
      <c r="D226" s="125" t="str">
        <f t="shared" si="13"/>
        <v>3</v>
      </c>
      <c r="E226" s="125">
        <v>372</v>
      </c>
      <c r="F226" s="141" t="s">
        <v>91</v>
      </c>
      <c r="G226" s="129">
        <v>2400</v>
      </c>
      <c r="H226" s="146"/>
      <c r="I226" s="147">
        <v>0</v>
      </c>
      <c r="J226" s="148">
        <v>0</v>
      </c>
      <c r="K226" s="148">
        <v>0</v>
      </c>
      <c r="L226" s="146">
        <v>0</v>
      </c>
      <c r="M226" s="147">
        <v>0</v>
      </c>
      <c r="N226" s="146">
        <v>0</v>
      </c>
      <c r="O226" s="147">
        <v>0</v>
      </c>
      <c r="P226" s="146">
        <v>0</v>
      </c>
      <c r="Q226" s="128">
        <f t="shared" si="12"/>
        <v>2400</v>
      </c>
      <c r="R226" s="68"/>
    </row>
    <row r="227" spans="1:18" s="1" customFormat="1" ht="14.45" hidden="1" customHeight="1" x14ac:dyDescent="0.25">
      <c r="A227" s="125">
        <v>208</v>
      </c>
      <c r="B227" s="124">
        <v>13</v>
      </c>
      <c r="C227" s="125" t="s">
        <v>212</v>
      </c>
      <c r="D227" s="125" t="str">
        <f t="shared" si="13"/>
        <v>3</v>
      </c>
      <c r="E227" s="125">
        <v>375</v>
      </c>
      <c r="F227" s="141" t="s">
        <v>93</v>
      </c>
      <c r="G227" s="129">
        <v>3000</v>
      </c>
      <c r="H227" s="146"/>
      <c r="I227" s="147">
        <v>0</v>
      </c>
      <c r="J227" s="148">
        <v>0</v>
      </c>
      <c r="K227" s="148">
        <v>0</v>
      </c>
      <c r="L227" s="146">
        <v>0</v>
      </c>
      <c r="M227" s="147">
        <v>0</v>
      </c>
      <c r="N227" s="146">
        <v>0</v>
      </c>
      <c r="O227" s="147">
        <v>0</v>
      </c>
      <c r="P227" s="146">
        <v>0</v>
      </c>
      <c r="Q227" s="128">
        <f t="shared" si="12"/>
        <v>3000</v>
      </c>
      <c r="R227" s="68"/>
    </row>
    <row r="228" spans="1:18" s="1" customFormat="1" ht="14.45" hidden="1" customHeight="1" x14ac:dyDescent="0.25">
      <c r="A228" s="125">
        <v>209</v>
      </c>
      <c r="B228" s="124">
        <v>13</v>
      </c>
      <c r="C228" s="125" t="s">
        <v>212</v>
      </c>
      <c r="D228" s="125" t="str">
        <f t="shared" si="13"/>
        <v>5</v>
      </c>
      <c r="E228" s="125">
        <v>519</v>
      </c>
      <c r="F228" s="141" t="s">
        <v>112</v>
      </c>
      <c r="G228" s="129">
        <v>3600</v>
      </c>
      <c r="H228" s="146"/>
      <c r="I228" s="147">
        <v>0</v>
      </c>
      <c r="J228" s="148">
        <v>0</v>
      </c>
      <c r="K228" s="148">
        <v>0</v>
      </c>
      <c r="L228" s="146">
        <v>0</v>
      </c>
      <c r="M228" s="147">
        <v>0</v>
      </c>
      <c r="N228" s="146">
        <v>0</v>
      </c>
      <c r="O228" s="147">
        <v>0</v>
      </c>
      <c r="P228" s="146">
        <v>0</v>
      </c>
      <c r="Q228" s="128">
        <f t="shared" si="12"/>
        <v>3600</v>
      </c>
      <c r="R228" s="68"/>
    </row>
    <row r="229" spans="1:18" s="1" customFormat="1" ht="14.45" hidden="1" customHeight="1" x14ac:dyDescent="0.25">
      <c r="A229" s="125">
        <v>210</v>
      </c>
      <c r="B229" s="124">
        <v>14</v>
      </c>
      <c r="C229" s="125" t="s">
        <v>206</v>
      </c>
      <c r="D229" s="125">
        <v>1</v>
      </c>
      <c r="E229" s="125">
        <v>113</v>
      </c>
      <c r="F229" s="141" t="s">
        <v>11</v>
      </c>
      <c r="G229" s="129">
        <v>3947781.3096000007</v>
      </c>
      <c r="H229" s="146"/>
      <c r="I229" s="147"/>
      <c r="J229" s="148"/>
      <c r="K229" s="148"/>
      <c r="L229" s="146"/>
      <c r="M229" s="147"/>
      <c r="N229" s="146"/>
      <c r="O229" s="147"/>
      <c r="P229" s="146"/>
      <c r="Q229" s="128">
        <f t="shared" si="12"/>
        <v>3947781.3096000007</v>
      </c>
      <c r="R229" s="68"/>
    </row>
    <row r="230" spans="1:18" s="1" customFormat="1" ht="14.45" hidden="1" customHeight="1" x14ac:dyDescent="0.25">
      <c r="A230" s="125">
        <v>211</v>
      </c>
      <c r="B230" s="124">
        <v>14</v>
      </c>
      <c r="C230" s="125" t="s">
        <v>206</v>
      </c>
      <c r="D230" s="125">
        <v>1</v>
      </c>
      <c r="E230" s="125">
        <v>113</v>
      </c>
      <c r="F230" s="141" t="s">
        <v>11</v>
      </c>
      <c r="G230" s="129">
        <v>769151</v>
      </c>
      <c r="H230" s="146"/>
      <c r="I230" s="147"/>
      <c r="J230" s="148"/>
      <c r="K230" s="148"/>
      <c r="L230" s="146"/>
      <c r="M230" s="147"/>
      <c r="N230" s="146"/>
      <c r="O230" s="147"/>
      <c r="P230" s="146"/>
      <c r="Q230" s="128">
        <f t="shared" si="12"/>
        <v>769151</v>
      </c>
      <c r="R230" s="68"/>
    </row>
    <row r="231" spans="1:18" s="1" customFormat="1" ht="14.45" hidden="1" customHeight="1" x14ac:dyDescent="0.25">
      <c r="A231" s="125">
        <v>212</v>
      </c>
      <c r="B231" s="124">
        <v>14</v>
      </c>
      <c r="C231" s="125" t="s">
        <v>206</v>
      </c>
      <c r="D231" s="125">
        <v>1</v>
      </c>
      <c r="E231" s="125">
        <v>122</v>
      </c>
      <c r="F231" s="142" t="s">
        <v>12</v>
      </c>
      <c r="G231" s="129">
        <v>238395.8676</v>
      </c>
      <c r="H231" s="146"/>
      <c r="I231" s="147"/>
      <c r="J231" s="148"/>
      <c r="K231" s="148"/>
      <c r="L231" s="146"/>
      <c r="M231" s="147"/>
      <c r="N231" s="146"/>
      <c r="O231" s="147"/>
      <c r="P231" s="146"/>
      <c r="Q231" s="128">
        <f t="shared" si="12"/>
        <v>238395.8676</v>
      </c>
      <c r="R231" s="68"/>
    </row>
    <row r="232" spans="1:18" s="1" customFormat="1" ht="14.45" customHeight="1" x14ac:dyDescent="0.25">
      <c r="A232" s="125">
        <v>213</v>
      </c>
      <c r="B232" s="124">
        <v>14</v>
      </c>
      <c r="C232" s="125" t="s">
        <v>206</v>
      </c>
      <c r="D232" s="125">
        <v>1</v>
      </c>
      <c r="E232" s="125">
        <v>132</v>
      </c>
      <c r="F232" s="142" t="s">
        <v>13</v>
      </c>
      <c r="G232" s="129">
        <v>594872.46007114532</v>
      </c>
      <c r="H232" s="146"/>
      <c r="I232" s="147"/>
      <c r="J232" s="148"/>
      <c r="K232" s="148"/>
      <c r="L232" s="146"/>
      <c r="M232" s="147"/>
      <c r="N232" s="146"/>
      <c r="O232" s="147"/>
      <c r="P232" s="146"/>
      <c r="Q232" s="128">
        <f t="shared" si="12"/>
        <v>594872.46007114532</v>
      </c>
      <c r="R232" s="68"/>
    </row>
    <row r="233" spans="1:18" s="1" customFormat="1" ht="14.45" customHeight="1" x14ac:dyDescent="0.25">
      <c r="A233" s="125">
        <v>214</v>
      </c>
      <c r="B233" s="124">
        <v>14</v>
      </c>
      <c r="C233" s="125" t="s">
        <v>206</v>
      </c>
      <c r="D233" s="125">
        <v>1</v>
      </c>
      <c r="E233" s="125">
        <v>132</v>
      </c>
      <c r="F233" s="142" t="s">
        <v>13</v>
      </c>
      <c r="G233" s="129">
        <v>35922.743715602664</v>
      </c>
      <c r="H233" s="146"/>
      <c r="I233" s="147"/>
      <c r="J233" s="148"/>
      <c r="K233" s="148"/>
      <c r="L233" s="146"/>
      <c r="M233" s="147"/>
      <c r="N233" s="146"/>
      <c r="O233" s="147"/>
      <c r="P233" s="146"/>
      <c r="Q233" s="128">
        <f t="shared" si="12"/>
        <v>35922.743715602664</v>
      </c>
      <c r="R233" s="68"/>
    </row>
    <row r="234" spans="1:18" s="1" customFormat="1" ht="14.45" customHeight="1" x14ac:dyDescent="0.25">
      <c r="A234" s="125">
        <v>215</v>
      </c>
      <c r="B234" s="124">
        <v>14</v>
      </c>
      <c r="C234" s="125" t="s">
        <v>206</v>
      </c>
      <c r="D234" s="125">
        <v>1</v>
      </c>
      <c r="E234" s="125">
        <v>132</v>
      </c>
      <c r="F234" s="142" t="s">
        <v>13</v>
      </c>
      <c r="G234" s="129">
        <v>115899.72</v>
      </c>
      <c r="H234" s="146"/>
      <c r="I234" s="147"/>
      <c r="J234" s="148"/>
      <c r="K234" s="148"/>
      <c r="L234" s="146"/>
      <c r="M234" s="147"/>
      <c r="N234" s="146"/>
      <c r="O234" s="147"/>
      <c r="P234" s="146"/>
      <c r="Q234" s="128">
        <f t="shared" si="12"/>
        <v>115899.72</v>
      </c>
      <c r="R234" s="68"/>
    </row>
    <row r="235" spans="1:18" s="1" customFormat="1" hidden="1" x14ac:dyDescent="0.25">
      <c r="A235" s="125">
        <v>216</v>
      </c>
      <c r="B235" s="124">
        <v>14</v>
      </c>
      <c r="C235" s="125" t="s">
        <v>206</v>
      </c>
      <c r="D235" s="125" t="str">
        <f t="shared" ref="D235:D264" si="14">MID(E235,1,1)</f>
        <v>2</v>
      </c>
      <c r="E235" s="125">
        <v>242</v>
      </c>
      <c r="F235" s="141" t="s">
        <v>32</v>
      </c>
      <c r="G235" s="129">
        <v>400000</v>
      </c>
      <c r="H235" s="146"/>
      <c r="I235" s="147">
        <v>0</v>
      </c>
      <c r="J235" s="148">
        <v>0</v>
      </c>
      <c r="K235" s="148">
        <v>0</v>
      </c>
      <c r="L235" s="146">
        <v>0</v>
      </c>
      <c r="M235" s="147">
        <v>0</v>
      </c>
      <c r="N235" s="146">
        <v>0</v>
      </c>
      <c r="O235" s="147">
        <v>0</v>
      </c>
      <c r="P235" s="146">
        <v>0</v>
      </c>
      <c r="Q235" s="128">
        <f t="shared" si="12"/>
        <v>400000</v>
      </c>
      <c r="R235" s="68"/>
    </row>
    <row r="236" spans="1:18" s="1" customFormat="1" ht="14.45" hidden="1" customHeight="1" x14ac:dyDescent="0.25">
      <c r="A236" s="125">
        <v>217</v>
      </c>
      <c r="B236" s="124">
        <v>14</v>
      </c>
      <c r="C236" s="125" t="s">
        <v>206</v>
      </c>
      <c r="D236" s="125" t="str">
        <f t="shared" si="14"/>
        <v>2</v>
      </c>
      <c r="E236" s="125">
        <v>243</v>
      </c>
      <c r="F236" s="141" t="s">
        <v>33</v>
      </c>
      <c r="G236" s="129">
        <v>10000</v>
      </c>
      <c r="H236" s="146"/>
      <c r="I236" s="147">
        <v>0</v>
      </c>
      <c r="J236" s="148">
        <v>0</v>
      </c>
      <c r="K236" s="148">
        <v>0</v>
      </c>
      <c r="L236" s="146">
        <v>0</v>
      </c>
      <c r="M236" s="147">
        <v>0</v>
      </c>
      <c r="N236" s="146">
        <v>0</v>
      </c>
      <c r="O236" s="147">
        <v>0</v>
      </c>
      <c r="P236" s="146">
        <v>0</v>
      </c>
      <c r="Q236" s="128">
        <f t="shared" si="12"/>
        <v>10000</v>
      </c>
      <c r="R236" s="68"/>
    </row>
    <row r="237" spans="1:18" s="1" customFormat="1" ht="14.45" hidden="1" customHeight="1" x14ac:dyDescent="0.25">
      <c r="A237" s="125">
        <v>218</v>
      </c>
      <c r="B237" s="124">
        <v>14</v>
      </c>
      <c r="C237" s="125" t="s">
        <v>206</v>
      </c>
      <c r="D237" s="125" t="str">
        <f t="shared" si="14"/>
        <v>2</v>
      </c>
      <c r="E237" s="125">
        <v>244</v>
      </c>
      <c r="F237" s="141" t="s">
        <v>34</v>
      </c>
      <c r="G237" s="129">
        <v>50000</v>
      </c>
      <c r="H237" s="146"/>
      <c r="I237" s="147">
        <v>0</v>
      </c>
      <c r="J237" s="148">
        <v>0</v>
      </c>
      <c r="K237" s="148">
        <v>0</v>
      </c>
      <c r="L237" s="146">
        <v>0</v>
      </c>
      <c r="M237" s="147">
        <v>0</v>
      </c>
      <c r="N237" s="146">
        <v>0</v>
      </c>
      <c r="O237" s="147">
        <v>0</v>
      </c>
      <c r="P237" s="146">
        <v>0</v>
      </c>
      <c r="Q237" s="128">
        <f t="shared" si="12"/>
        <v>50000</v>
      </c>
      <c r="R237" s="68"/>
    </row>
    <row r="238" spans="1:18" s="1" customFormat="1" ht="14.45" hidden="1" customHeight="1" x14ac:dyDescent="0.25">
      <c r="A238" s="125">
        <v>219</v>
      </c>
      <c r="B238" s="124">
        <v>14</v>
      </c>
      <c r="C238" s="125" t="s">
        <v>206</v>
      </c>
      <c r="D238" s="125" t="str">
        <f t="shared" si="14"/>
        <v>2</v>
      </c>
      <c r="E238" s="125">
        <v>245</v>
      </c>
      <c r="F238" s="141" t="s">
        <v>35</v>
      </c>
      <c r="G238" s="129">
        <v>10000</v>
      </c>
      <c r="H238" s="146"/>
      <c r="I238" s="147">
        <v>0</v>
      </c>
      <c r="J238" s="148">
        <v>0</v>
      </c>
      <c r="K238" s="148">
        <v>0</v>
      </c>
      <c r="L238" s="146">
        <v>0</v>
      </c>
      <c r="M238" s="147">
        <v>0</v>
      </c>
      <c r="N238" s="146">
        <v>0</v>
      </c>
      <c r="O238" s="147">
        <v>0</v>
      </c>
      <c r="P238" s="146">
        <v>0</v>
      </c>
      <c r="Q238" s="128">
        <f t="shared" si="12"/>
        <v>10000</v>
      </c>
      <c r="R238" s="68"/>
    </row>
    <row r="239" spans="1:18" s="1" customFormat="1" ht="14.45" hidden="1" customHeight="1" x14ac:dyDescent="0.25">
      <c r="A239" s="125">
        <v>220</v>
      </c>
      <c r="B239" s="124">
        <v>14</v>
      </c>
      <c r="C239" s="125" t="s">
        <v>206</v>
      </c>
      <c r="D239" s="125" t="str">
        <f t="shared" si="14"/>
        <v>2</v>
      </c>
      <c r="E239" s="125">
        <v>247</v>
      </c>
      <c r="F239" s="141" t="s">
        <v>37</v>
      </c>
      <c r="G239" s="129">
        <v>315000</v>
      </c>
      <c r="H239" s="146"/>
      <c r="I239" s="147">
        <v>0</v>
      </c>
      <c r="J239" s="148">
        <v>0</v>
      </c>
      <c r="K239" s="148">
        <v>0</v>
      </c>
      <c r="L239" s="146">
        <v>0</v>
      </c>
      <c r="M239" s="147">
        <v>0</v>
      </c>
      <c r="N239" s="146">
        <v>0</v>
      </c>
      <c r="O239" s="147">
        <v>0</v>
      </c>
      <c r="P239" s="146">
        <v>0</v>
      </c>
      <c r="Q239" s="128">
        <f t="shared" si="12"/>
        <v>315000</v>
      </c>
      <c r="R239" s="68"/>
    </row>
    <row r="240" spans="1:18" s="1" customFormat="1" ht="14.45" hidden="1" customHeight="1" x14ac:dyDescent="0.25">
      <c r="A240" s="125">
        <v>221</v>
      </c>
      <c r="B240" s="124">
        <v>14</v>
      </c>
      <c r="C240" s="125" t="s">
        <v>206</v>
      </c>
      <c r="D240" s="125" t="str">
        <f t="shared" si="14"/>
        <v>2</v>
      </c>
      <c r="E240" s="125">
        <v>248</v>
      </c>
      <c r="F240" s="141" t="s">
        <v>38</v>
      </c>
      <c r="G240" s="129">
        <v>50000</v>
      </c>
      <c r="H240" s="146"/>
      <c r="I240" s="147">
        <v>0</v>
      </c>
      <c r="J240" s="148">
        <v>0</v>
      </c>
      <c r="K240" s="148">
        <v>0</v>
      </c>
      <c r="L240" s="146">
        <v>0</v>
      </c>
      <c r="M240" s="147">
        <v>0</v>
      </c>
      <c r="N240" s="146">
        <v>0</v>
      </c>
      <c r="O240" s="147">
        <v>0</v>
      </c>
      <c r="P240" s="146">
        <v>0</v>
      </c>
      <c r="Q240" s="128">
        <f t="shared" si="12"/>
        <v>50000</v>
      </c>
      <c r="R240" s="68"/>
    </row>
    <row r="241" spans="1:18" s="1" customFormat="1" ht="14.45" hidden="1" customHeight="1" x14ac:dyDescent="0.25">
      <c r="A241" s="125">
        <v>222</v>
      </c>
      <c r="B241" s="124">
        <v>14</v>
      </c>
      <c r="C241" s="125" t="s">
        <v>206</v>
      </c>
      <c r="D241" s="125" t="str">
        <f t="shared" si="14"/>
        <v>2</v>
      </c>
      <c r="E241" s="125">
        <v>249</v>
      </c>
      <c r="F241" s="141" t="s">
        <v>39</v>
      </c>
      <c r="G241" s="129">
        <v>350000</v>
      </c>
      <c r="H241" s="146"/>
      <c r="I241" s="147">
        <v>0</v>
      </c>
      <c r="J241" s="148">
        <v>0</v>
      </c>
      <c r="K241" s="148">
        <v>0</v>
      </c>
      <c r="L241" s="146">
        <v>0</v>
      </c>
      <c r="M241" s="147">
        <v>0</v>
      </c>
      <c r="N241" s="146">
        <v>0</v>
      </c>
      <c r="O241" s="147">
        <v>0</v>
      </c>
      <c r="P241" s="146">
        <v>0</v>
      </c>
      <c r="Q241" s="128">
        <f t="shared" si="12"/>
        <v>350000</v>
      </c>
      <c r="R241" s="68"/>
    </row>
    <row r="242" spans="1:18" s="1" customFormat="1" ht="14.45" hidden="1" customHeight="1" x14ac:dyDescent="0.25">
      <c r="A242" s="125">
        <v>223</v>
      </c>
      <c r="B242" s="124">
        <v>14</v>
      </c>
      <c r="C242" s="125" t="s">
        <v>206</v>
      </c>
      <c r="D242" s="125" t="str">
        <f t="shared" si="14"/>
        <v>2</v>
      </c>
      <c r="E242" s="125">
        <v>261</v>
      </c>
      <c r="F242" s="141" t="s">
        <v>43</v>
      </c>
      <c r="G242" s="129">
        <v>1500000</v>
      </c>
      <c r="H242" s="146"/>
      <c r="I242" s="147">
        <v>0</v>
      </c>
      <c r="J242" s="148">
        <v>0</v>
      </c>
      <c r="K242" s="148">
        <v>0</v>
      </c>
      <c r="L242" s="146">
        <v>0</v>
      </c>
      <c r="M242" s="147">
        <v>0</v>
      </c>
      <c r="N242" s="146">
        <v>0</v>
      </c>
      <c r="O242" s="147">
        <v>0</v>
      </c>
      <c r="P242" s="146">
        <v>0</v>
      </c>
      <c r="Q242" s="128">
        <f t="shared" si="12"/>
        <v>1500000</v>
      </c>
      <c r="R242" s="68"/>
    </row>
    <row r="243" spans="1:18" s="1" customFormat="1" ht="14.45" hidden="1" customHeight="1" x14ac:dyDescent="0.25">
      <c r="A243" s="125">
        <v>224</v>
      </c>
      <c r="B243" s="124">
        <v>14</v>
      </c>
      <c r="C243" s="125" t="s">
        <v>206</v>
      </c>
      <c r="D243" s="125" t="str">
        <f t="shared" si="14"/>
        <v>2</v>
      </c>
      <c r="E243" s="125">
        <v>272</v>
      </c>
      <c r="F243" s="141" t="s">
        <v>45</v>
      </c>
      <c r="G243" s="129">
        <v>50000</v>
      </c>
      <c r="H243" s="146"/>
      <c r="I243" s="147">
        <v>0</v>
      </c>
      <c r="J243" s="148">
        <v>0</v>
      </c>
      <c r="K243" s="148">
        <v>0</v>
      </c>
      <c r="L243" s="146">
        <v>0</v>
      </c>
      <c r="M243" s="147">
        <v>0</v>
      </c>
      <c r="N243" s="146">
        <v>0</v>
      </c>
      <c r="O243" s="147">
        <v>0</v>
      </c>
      <c r="P243" s="146">
        <v>0</v>
      </c>
      <c r="Q243" s="128">
        <f t="shared" si="12"/>
        <v>50000</v>
      </c>
      <c r="R243" s="68"/>
    </row>
    <row r="244" spans="1:18" s="1" customFormat="1" ht="14.45" hidden="1" customHeight="1" x14ac:dyDescent="0.25">
      <c r="A244" s="125">
        <v>225</v>
      </c>
      <c r="B244" s="124">
        <v>14</v>
      </c>
      <c r="C244" s="125" t="s">
        <v>206</v>
      </c>
      <c r="D244" s="125" t="str">
        <f t="shared" si="14"/>
        <v>2</v>
      </c>
      <c r="E244" s="125">
        <v>291</v>
      </c>
      <c r="F244" s="141" t="s">
        <v>49</v>
      </c>
      <c r="G244" s="129">
        <v>120000</v>
      </c>
      <c r="H244" s="146"/>
      <c r="I244" s="147">
        <v>0</v>
      </c>
      <c r="J244" s="148">
        <v>0</v>
      </c>
      <c r="K244" s="148">
        <v>0</v>
      </c>
      <c r="L244" s="146">
        <v>0</v>
      </c>
      <c r="M244" s="147">
        <v>0</v>
      </c>
      <c r="N244" s="146">
        <v>0</v>
      </c>
      <c r="O244" s="147">
        <v>0</v>
      </c>
      <c r="P244" s="146">
        <v>0</v>
      </c>
      <c r="Q244" s="128">
        <f t="shared" si="12"/>
        <v>120000</v>
      </c>
      <c r="R244" s="68"/>
    </row>
    <row r="245" spans="1:18" s="1" customFormat="1" ht="14.45" hidden="1" customHeight="1" x14ac:dyDescent="0.25">
      <c r="A245" s="125">
        <v>226</v>
      </c>
      <c r="B245" s="124">
        <v>14</v>
      </c>
      <c r="C245" s="125" t="s">
        <v>206</v>
      </c>
      <c r="D245" s="125" t="str">
        <f t="shared" si="14"/>
        <v>2</v>
      </c>
      <c r="E245" s="125">
        <v>296</v>
      </c>
      <c r="F245" s="141" t="s">
        <v>53</v>
      </c>
      <c r="G245" s="129">
        <v>300000</v>
      </c>
      <c r="H245" s="146"/>
      <c r="I245" s="147">
        <v>0</v>
      </c>
      <c r="J245" s="148">
        <v>0</v>
      </c>
      <c r="K245" s="148">
        <v>0</v>
      </c>
      <c r="L245" s="146">
        <v>0</v>
      </c>
      <c r="M245" s="147">
        <v>0</v>
      </c>
      <c r="N245" s="146">
        <v>0</v>
      </c>
      <c r="O245" s="147">
        <v>0</v>
      </c>
      <c r="P245" s="146">
        <v>0</v>
      </c>
      <c r="Q245" s="128">
        <f t="shared" si="12"/>
        <v>300000</v>
      </c>
      <c r="R245" s="68"/>
    </row>
    <row r="246" spans="1:18" s="1" customFormat="1" ht="14.45" hidden="1" customHeight="1" x14ac:dyDescent="0.25">
      <c r="A246" s="125">
        <v>227</v>
      </c>
      <c r="B246" s="124">
        <v>14</v>
      </c>
      <c r="C246" s="125" t="s">
        <v>206</v>
      </c>
      <c r="D246" s="125" t="str">
        <f t="shared" si="14"/>
        <v>2</v>
      </c>
      <c r="E246" s="125">
        <v>298</v>
      </c>
      <c r="F246" s="141" t="s">
        <v>54</v>
      </c>
      <c r="G246" s="129">
        <v>500000</v>
      </c>
      <c r="H246" s="146"/>
      <c r="I246" s="147">
        <v>0</v>
      </c>
      <c r="J246" s="148">
        <v>0</v>
      </c>
      <c r="K246" s="148">
        <v>0</v>
      </c>
      <c r="L246" s="146">
        <v>0</v>
      </c>
      <c r="M246" s="147">
        <v>0</v>
      </c>
      <c r="N246" s="146">
        <v>0</v>
      </c>
      <c r="O246" s="147">
        <v>0</v>
      </c>
      <c r="P246" s="146">
        <v>0</v>
      </c>
      <c r="Q246" s="128">
        <f t="shared" si="12"/>
        <v>500000</v>
      </c>
      <c r="R246" s="68"/>
    </row>
    <row r="247" spans="1:18" s="1" customFormat="1" ht="14.45" hidden="1" customHeight="1" x14ac:dyDescent="0.25">
      <c r="A247" s="125">
        <v>228</v>
      </c>
      <c r="B247" s="124">
        <v>14</v>
      </c>
      <c r="C247" s="125" t="s">
        <v>206</v>
      </c>
      <c r="D247" s="125" t="str">
        <f t="shared" si="14"/>
        <v>3</v>
      </c>
      <c r="E247" s="125">
        <v>326</v>
      </c>
      <c r="F247" s="141" t="s">
        <v>66</v>
      </c>
      <c r="G247" s="129">
        <v>360000</v>
      </c>
      <c r="H247" s="146"/>
      <c r="I247" s="147">
        <v>0</v>
      </c>
      <c r="J247" s="148">
        <v>0</v>
      </c>
      <c r="K247" s="148">
        <v>0</v>
      </c>
      <c r="L247" s="146">
        <v>0</v>
      </c>
      <c r="M247" s="147">
        <v>0</v>
      </c>
      <c r="N247" s="146">
        <v>0</v>
      </c>
      <c r="O247" s="147">
        <v>0</v>
      </c>
      <c r="P247" s="146">
        <v>0</v>
      </c>
      <c r="Q247" s="128">
        <f t="shared" si="12"/>
        <v>360000</v>
      </c>
      <c r="R247" s="68"/>
    </row>
    <row r="248" spans="1:18" s="1" customFormat="1" ht="14.45" hidden="1" customHeight="1" x14ac:dyDescent="0.25">
      <c r="A248" s="125">
        <v>229</v>
      </c>
      <c r="B248" s="124">
        <v>14</v>
      </c>
      <c r="C248" s="125" t="s">
        <v>206</v>
      </c>
      <c r="D248" s="125" t="str">
        <f t="shared" si="14"/>
        <v>3</v>
      </c>
      <c r="E248" s="125">
        <v>357</v>
      </c>
      <c r="F248" s="141" t="s">
        <v>80</v>
      </c>
      <c r="G248" s="129">
        <v>300000</v>
      </c>
      <c r="H248" s="146"/>
      <c r="I248" s="147">
        <v>0</v>
      </c>
      <c r="J248" s="148">
        <v>0</v>
      </c>
      <c r="K248" s="148">
        <v>0</v>
      </c>
      <c r="L248" s="146">
        <v>0</v>
      </c>
      <c r="M248" s="147">
        <v>0</v>
      </c>
      <c r="N248" s="146">
        <v>0</v>
      </c>
      <c r="O248" s="147">
        <v>0</v>
      </c>
      <c r="P248" s="146">
        <v>0</v>
      </c>
      <c r="Q248" s="128">
        <f t="shared" si="12"/>
        <v>300000</v>
      </c>
      <c r="R248" s="68"/>
    </row>
    <row r="249" spans="1:18" s="1" customFormat="1" hidden="1" x14ac:dyDescent="0.25">
      <c r="A249" s="125">
        <v>230</v>
      </c>
      <c r="B249" s="124">
        <v>14</v>
      </c>
      <c r="C249" s="125" t="s">
        <v>206</v>
      </c>
      <c r="D249" s="125" t="str">
        <f t="shared" si="14"/>
        <v>3</v>
      </c>
      <c r="E249" s="125">
        <v>375</v>
      </c>
      <c r="F249" s="141" t="s">
        <v>93</v>
      </c>
      <c r="G249" s="129">
        <v>15000</v>
      </c>
      <c r="H249" s="146"/>
      <c r="I249" s="147">
        <v>0</v>
      </c>
      <c r="J249" s="148">
        <v>0</v>
      </c>
      <c r="K249" s="148">
        <v>0</v>
      </c>
      <c r="L249" s="146">
        <v>0</v>
      </c>
      <c r="M249" s="147">
        <v>0</v>
      </c>
      <c r="N249" s="146">
        <v>0</v>
      </c>
      <c r="O249" s="147">
        <v>0</v>
      </c>
      <c r="P249" s="146">
        <v>0</v>
      </c>
      <c r="Q249" s="128">
        <f t="shared" si="12"/>
        <v>15000</v>
      </c>
      <c r="R249" s="68"/>
    </row>
    <row r="250" spans="1:18" s="1" customFormat="1" ht="14.45" hidden="1" customHeight="1" x14ac:dyDescent="0.25">
      <c r="A250" s="125">
        <v>231</v>
      </c>
      <c r="B250" s="124">
        <v>14</v>
      </c>
      <c r="C250" s="125" t="s">
        <v>206</v>
      </c>
      <c r="D250" s="125" t="str">
        <f t="shared" si="14"/>
        <v>4</v>
      </c>
      <c r="E250" s="125">
        <v>441</v>
      </c>
      <c r="F250" s="141" t="s">
        <v>332</v>
      </c>
      <c r="G250" s="129"/>
      <c r="H250" s="146"/>
      <c r="I250" s="147">
        <v>840000</v>
      </c>
      <c r="J250" s="148"/>
      <c r="K250" s="148"/>
      <c r="L250" s="146"/>
      <c r="M250" s="147"/>
      <c r="N250" s="146"/>
      <c r="O250" s="147"/>
      <c r="P250" s="146"/>
      <c r="Q250" s="128">
        <f t="shared" si="12"/>
        <v>840000</v>
      </c>
      <c r="R250" s="68"/>
    </row>
    <row r="251" spans="1:18" s="1" customFormat="1" ht="14.45" hidden="1" customHeight="1" x14ac:dyDescent="0.25">
      <c r="A251" s="125">
        <v>232</v>
      </c>
      <c r="B251" s="124">
        <v>14</v>
      </c>
      <c r="C251" s="125" t="s">
        <v>206</v>
      </c>
      <c r="D251" s="125" t="str">
        <f t="shared" si="14"/>
        <v>4</v>
      </c>
      <c r="E251" s="125">
        <v>441</v>
      </c>
      <c r="F251" s="141" t="s">
        <v>333</v>
      </c>
      <c r="G251" s="129"/>
      <c r="H251" s="146"/>
      <c r="I251" s="147">
        <v>150000</v>
      </c>
      <c r="J251" s="148"/>
      <c r="K251" s="148"/>
      <c r="L251" s="146"/>
      <c r="M251" s="147"/>
      <c r="N251" s="146"/>
      <c r="O251" s="147"/>
      <c r="P251" s="146"/>
      <c r="Q251" s="128">
        <f t="shared" si="12"/>
        <v>150000</v>
      </c>
      <c r="R251" s="68"/>
    </row>
    <row r="252" spans="1:18" s="1" customFormat="1" ht="14.45" hidden="1" customHeight="1" x14ac:dyDescent="0.25">
      <c r="A252" s="125">
        <v>233</v>
      </c>
      <c r="B252" s="124">
        <v>14</v>
      </c>
      <c r="C252" s="125" t="s">
        <v>206</v>
      </c>
      <c r="D252" s="125" t="str">
        <f t="shared" si="14"/>
        <v>6</v>
      </c>
      <c r="E252" s="125">
        <v>611</v>
      </c>
      <c r="F252" s="143" t="s">
        <v>334</v>
      </c>
      <c r="G252" s="129"/>
      <c r="H252" s="146"/>
      <c r="I252" s="147">
        <v>126000</v>
      </c>
      <c r="J252" s="148"/>
      <c r="K252" s="148"/>
      <c r="L252" s="146"/>
      <c r="M252" s="147"/>
      <c r="N252" s="146"/>
      <c r="O252" s="147"/>
      <c r="P252" s="146"/>
      <c r="Q252" s="128">
        <f t="shared" si="12"/>
        <v>126000</v>
      </c>
      <c r="R252" s="68"/>
    </row>
    <row r="253" spans="1:18" s="1" customFormat="1" ht="14.45" hidden="1" customHeight="1" x14ac:dyDescent="0.25">
      <c r="A253" s="125">
        <v>234</v>
      </c>
      <c r="B253" s="124">
        <v>14</v>
      </c>
      <c r="C253" s="125" t="s">
        <v>206</v>
      </c>
      <c r="D253" s="125" t="str">
        <f t="shared" si="14"/>
        <v>6</v>
      </c>
      <c r="E253" s="125">
        <v>612</v>
      </c>
      <c r="F253" s="143" t="s">
        <v>326</v>
      </c>
      <c r="G253" s="129"/>
      <c r="H253" s="146"/>
      <c r="I253" s="147"/>
      <c r="J253" s="148"/>
      <c r="K253" s="148"/>
      <c r="L253" s="146"/>
      <c r="M253" s="147"/>
      <c r="N253" s="146">
        <v>3000000</v>
      </c>
      <c r="O253" s="147"/>
      <c r="P253" s="146"/>
      <c r="Q253" s="128">
        <f t="shared" si="12"/>
        <v>3000000</v>
      </c>
      <c r="R253" s="68"/>
    </row>
    <row r="254" spans="1:18" s="1" customFormat="1" ht="14.45" hidden="1" customHeight="1" x14ac:dyDescent="0.25">
      <c r="A254" s="125">
        <v>235</v>
      </c>
      <c r="B254" s="124">
        <v>14</v>
      </c>
      <c r="C254" s="125" t="s">
        <v>206</v>
      </c>
      <c r="D254" s="125" t="str">
        <f t="shared" si="14"/>
        <v>6</v>
      </c>
      <c r="E254" s="125">
        <v>612</v>
      </c>
      <c r="F254" s="143" t="s">
        <v>337</v>
      </c>
      <c r="G254" s="129"/>
      <c r="H254" s="146"/>
      <c r="I254" s="147"/>
      <c r="J254" s="148"/>
      <c r="K254" s="148"/>
      <c r="L254" s="149">
        <v>450951</v>
      </c>
      <c r="M254" s="147"/>
      <c r="N254" s="146"/>
      <c r="O254" s="147"/>
      <c r="P254" s="146"/>
      <c r="Q254" s="128">
        <f t="shared" si="12"/>
        <v>450951</v>
      </c>
      <c r="R254" s="68"/>
    </row>
    <row r="255" spans="1:18" s="1" customFormat="1" ht="14.45" hidden="1" customHeight="1" x14ac:dyDescent="0.25">
      <c r="A255" s="125">
        <v>236</v>
      </c>
      <c r="B255" s="124">
        <v>14</v>
      </c>
      <c r="C255" s="125" t="s">
        <v>206</v>
      </c>
      <c r="D255" s="125" t="str">
        <f t="shared" si="14"/>
        <v>6</v>
      </c>
      <c r="E255" s="125">
        <v>612</v>
      </c>
      <c r="F255" s="141" t="s">
        <v>339</v>
      </c>
      <c r="G255" s="129"/>
      <c r="H255" s="146"/>
      <c r="I255" s="147"/>
      <c r="J255" s="148"/>
      <c r="K255" s="148"/>
      <c r="L255" s="146"/>
      <c r="M255" s="147"/>
      <c r="N255" s="146"/>
      <c r="O255" s="147">
        <v>3833333</v>
      </c>
      <c r="P255" s="146"/>
      <c r="Q255" s="128">
        <f t="shared" si="12"/>
        <v>3833333</v>
      </c>
      <c r="R255" s="68"/>
    </row>
    <row r="256" spans="1:18" s="1" customFormat="1" ht="14.45" hidden="1" customHeight="1" x14ac:dyDescent="0.25">
      <c r="A256" s="125">
        <v>237</v>
      </c>
      <c r="B256" s="124">
        <v>14</v>
      </c>
      <c r="C256" s="125" t="s">
        <v>206</v>
      </c>
      <c r="D256" s="125" t="str">
        <f t="shared" si="14"/>
        <v>6</v>
      </c>
      <c r="E256" s="125">
        <v>613</v>
      </c>
      <c r="F256" s="141" t="s">
        <v>327</v>
      </c>
      <c r="G256" s="129"/>
      <c r="H256" s="146"/>
      <c r="I256" s="147">
        <v>325000</v>
      </c>
      <c r="J256" s="148"/>
      <c r="K256" s="148"/>
      <c r="L256" s="146"/>
      <c r="M256" s="147"/>
      <c r="N256" s="146"/>
      <c r="O256" s="147"/>
      <c r="P256" s="146"/>
      <c r="Q256" s="128">
        <f t="shared" si="12"/>
        <v>325000</v>
      </c>
      <c r="R256" s="68"/>
    </row>
    <row r="257" spans="1:18" s="1" customFormat="1" ht="14.45" hidden="1" customHeight="1" x14ac:dyDescent="0.25">
      <c r="A257" s="125">
        <v>238</v>
      </c>
      <c r="B257" s="124">
        <v>14</v>
      </c>
      <c r="C257" s="125" t="s">
        <v>206</v>
      </c>
      <c r="D257" s="125" t="str">
        <f t="shared" si="14"/>
        <v>6</v>
      </c>
      <c r="E257" s="125">
        <v>613</v>
      </c>
      <c r="F257" s="141" t="s">
        <v>328</v>
      </c>
      <c r="G257" s="129"/>
      <c r="H257" s="146"/>
      <c r="I257" s="147">
        <v>180000</v>
      </c>
      <c r="J257" s="148"/>
      <c r="K257" s="148"/>
      <c r="L257" s="146"/>
      <c r="M257" s="147"/>
      <c r="N257" s="146"/>
      <c r="O257" s="147"/>
      <c r="P257" s="146"/>
      <c r="Q257" s="128">
        <f t="shared" si="12"/>
        <v>180000</v>
      </c>
      <c r="R257" s="68"/>
    </row>
    <row r="258" spans="1:18" s="1" customFormat="1" ht="14.45" hidden="1" customHeight="1" x14ac:dyDescent="0.25">
      <c r="A258" s="125">
        <v>239</v>
      </c>
      <c r="B258" s="124">
        <v>14</v>
      </c>
      <c r="C258" s="125" t="s">
        <v>206</v>
      </c>
      <c r="D258" s="125" t="str">
        <f t="shared" si="14"/>
        <v>6</v>
      </c>
      <c r="E258" s="125">
        <v>613</v>
      </c>
      <c r="F258" s="141" t="s">
        <v>329</v>
      </c>
      <c r="G258" s="129"/>
      <c r="H258" s="146"/>
      <c r="I258" s="147">
        <v>300000</v>
      </c>
      <c r="J258" s="148"/>
      <c r="K258" s="148"/>
      <c r="L258" s="146"/>
      <c r="M258" s="147"/>
      <c r="N258" s="146"/>
      <c r="O258" s="147"/>
      <c r="P258" s="146"/>
      <c r="Q258" s="128">
        <f t="shared" si="12"/>
        <v>300000</v>
      </c>
      <c r="R258" s="68"/>
    </row>
    <row r="259" spans="1:18" s="1" customFormat="1" ht="14.45" hidden="1" customHeight="1" x14ac:dyDescent="0.25">
      <c r="A259" s="125">
        <v>240</v>
      </c>
      <c r="B259" s="124">
        <v>14</v>
      </c>
      <c r="C259" s="125" t="s">
        <v>206</v>
      </c>
      <c r="D259" s="125" t="str">
        <f t="shared" si="14"/>
        <v>6</v>
      </c>
      <c r="E259" s="125">
        <v>613</v>
      </c>
      <c r="F259" s="141" t="s">
        <v>330</v>
      </c>
      <c r="G259" s="129"/>
      <c r="H259" s="146"/>
      <c r="I259" s="147">
        <v>250000</v>
      </c>
      <c r="J259" s="148"/>
      <c r="K259" s="148"/>
      <c r="L259" s="146"/>
      <c r="M259" s="147"/>
      <c r="N259" s="146"/>
      <c r="O259" s="147"/>
      <c r="P259" s="146"/>
      <c r="Q259" s="128">
        <f t="shared" si="12"/>
        <v>250000</v>
      </c>
      <c r="R259" s="68"/>
    </row>
    <row r="260" spans="1:18" s="1" customFormat="1" ht="14.45" hidden="1" customHeight="1" x14ac:dyDescent="0.25">
      <c r="A260" s="125">
        <v>241</v>
      </c>
      <c r="B260" s="124">
        <v>14</v>
      </c>
      <c r="C260" s="125" t="s">
        <v>206</v>
      </c>
      <c r="D260" s="125" t="str">
        <f t="shared" si="14"/>
        <v>6</v>
      </c>
      <c r="E260" s="125">
        <v>613</v>
      </c>
      <c r="F260" s="141" t="s">
        <v>331</v>
      </c>
      <c r="G260" s="129"/>
      <c r="H260" s="146"/>
      <c r="I260" s="147">
        <v>500000</v>
      </c>
      <c r="J260" s="148"/>
      <c r="K260" s="148"/>
      <c r="L260" s="146"/>
      <c r="M260" s="147"/>
      <c r="N260" s="146"/>
      <c r="O260" s="147"/>
      <c r="P260" s="146"/>
      <c r="Q260" s="128">
        <f t="shared" si="12"/>
        <v>500000</v>
      </c>
      <c r="R260" s="68"/>
    </row>
    <row r="261" spans="1:18" s="1" customFormat="1" ht="14.45" hidden="1" customHeight="1" x14ac:dyDescent="0.25">
      <c r="A261" s="125">
        <v>242</v>
      </c>
      <c r="B261" s="124">
        <v>14</v>
      </c>
      <c r="C261" s="125" t="s">
        <v>206</v>
      </c>
      <c r="D261" s="125" t="str">
        <f t="shared" si="14"/>
        <v>6</v>
      </c>
      <c r="E261" s="125">
        <v>613</v>
      </c>
      <c r="F261" s="141" t="s">
        <v>338</v>
      </c>
      <c r="G261" s="129"/>
      <c r="H261" s="146"/>
      <c r="I261" s="147"/>
      <c r="J261" s="148"/>
      <c r="K261" s="148"/>
      <c r="L261" s="146"/>
      <c r="M261" s="147"/>
      <c r="N261" s="146"/>
      <c r="O261" s="147">
        <v>1666667</v>
      </c>
      <c r="P261" s="146"/>
      <c r="Q261" s="128">
        <f t="shared" si="12"/>
        <v>1666667</v>
      </c>
      <c r="R261" s="68"/>
    </row>
    <row r="262" spans="1:18" s="1" customFormat="1" ht="14.45" hidden="1" customHeight="1" x14ac:dyDescent="0.25">
      <c r="A262" s="125">
        <v>243</v>
      </c>
      <c r="B262" s="124">
        <v>14</v>
      </c>
      <c r="C262" s="125" t="s">
        <v>206</v>
      </c>
      <c r="D262" s="125" t="str">
        <f t="shared" si="14"/>
        <v>6</v>
      </c>
      <c r="E262" s="125">
        <v>615</v>
      </c>
      <c r="F262" s="143" t="s">
        <v>325</v>
      </c>
      <c r="G262" s="129"/>
      <c r="H262" s="146"/>
      <c r="I262" s="150">
        <v>650000</v>
      </c>
      <c r="J262" s="148"/>
      <c r="K262" s="148"/>
      <c r="L262" s="146"/>
      <c r="M262" s="147"/>
      <c r="N262" s="146"/>
      <c r="O262" s="147"/>
      <c r="P262" s="146"/>
      <c r="Q262" s="128">
        <f t="shared" ref="Q262:Q325" si="15">SUM(G262:P262)</f>
        <v>650000</v>
      </c>
      <c r="R262" s="68"/>
    </row>
    <row r="263" spans="1:18" s="1" customFormat="1" ht="14.45" hidden="1" customHeight="1" x14ac:dyDescent="0.25">
      <c r="A263" s="125">
        <v>244</v>
      </c>
      <c r="B263" s="124">
        <v>14</v>
      </c>
      <c r="C263" s="125" t="s">
        <v>206</v>
      </c>
      <c r="D263" s="125" t="str">
        <f t="shared" si="14"/>
        <v>6</v>
      </c>
      <c r="E263" s="125">
        <v>616</v>
      </c>
      <c r="F263" s="143" t="s">
        <v>335</v>
      </c>
      <c r="G263" s="129"/>
      <c r="H263" s="146"/>
      <c r="I263" s="147">
        <v>1074281</v>
      </c>
      <c r="J263" s="148"/>
      <c r="K263" s="148"/>
      <c r="L263" s="146"/>
      <c r="M263" s="147"/>
      <c r="N263" s="146"/>
      <c r="O263" s="147"/>
      <c r="P263" s="146"/>
      <c r="Q263" s="128">
        <f t="shared" si="15"/>
        <v>1074281</v>
      </c>
      <c r="R263" s="68"/>
    </row>
    <row r="264" spans="1:18" s="1" customFormat="1" ht="14.45" hidden="1" customHeight="1" x14ac:dyDescent="0.25">
      <c r="A264" s="125">
        <v>245</v>
      </c>
      <c r="B264" s="124">
        <v>14</v>
      </c>
      <c r="C264" s="125" t="s">
        <v>206</v>
      </c>
      <c r="D264" s="125" t="str">
        <f t="shared" si="14"/>
        <v>6</v>
      </c>
      <c r="E264" s="125">
        <v>619</v>
      </c>
      <c r="F264" s="143" t="s">
        <v>340</v>
      </c>
      <c r="G264" s="129"/>
      <c r="H264" s="146"/>
      <c r="I264" s="147"/>
      <c r="J264" s="148"/>
      <c r="K264" s="148"/>
      <c r="L264" s="146"/>
      <c r="M264" s="147"/>
      <c r="N264" s="146"/>
      <c r="O264" s="147">
        <v>1000000</v>
      </c>
      <c r="P264" s="146"/>
      <c r="Q264" s="128">
        <f t="shared" si="15"/>
        <v>1000000</v>
      </c>
      <c r="R264" s="68"/>
    </row>
    <row r="265" spans="1:18" s="1" customFormat="1" ht="14.45" hidden="1" customHeight="1" x14ac:dyDescent="0.25">
      <c r="A265" s="125">
        <v>246</v>
      </c>
      <c r="B265" s="124">
        <v>15</v>
      </c>
      <c r="C265" s="125" t="s">
        <v>321</v>
      </c>
      <c r="D265" s="125">
        <v>1</v>
      </c>
      <c r="E265" s="125">
        <v>113</v>
      </c>
      <c r="F265" s="141" t="s">
        <v>11</v>
      </c>
      <c r="G265" s="129">
        <v>275184.00480000005</v>
      </c>
      <c r="H265" s="146"/>
      <c r="I265" s="147"/>
      <c r="J265" s="148"/>
      <c r="K265" s="148"/>
      <c r="L265" s="146"/>
      <c r="M265" s="147"/>
      <c r="N265" s="146"/>
      <c r="O265" s="147"/>
      <c r="P265" s="146"/>
      <c r="Q265" s="128">
        <f t="shared" si="15"/>
        <v>275184.00480000005</v>
      </c>
      <c r="R265" s="68"/>
    </row>
    <row r="266" spans="1:18" s="1" customFormat="1" ht="14.45" hidden="1" customHeight="1" x14ac:dyDescent="0.25">
      <c r="A266" s="125">
        <v>247</v>
      </c>
      <c r="B266" s="124">
        <v>15</v>
      </c>
      <c r="C266" s="125" t="s">
        <v>321</v>
      </c>
      <c r="D266" s="125">
        <v>1</v>
      </c>
      <c r="E266" s="125">
        <v>122</v>
      </c>
      <c r="F266" s="142" t="s">
        <v>12</v>
      </c>
      <c r="G266" s="129">
        <v>299034</v>
      </c>
      <c r="H266" s="146"/>
      <c r="I266" s="147"/>
      <c r="J266" s="148"/>
      <c r="K266" s="148"/>
      <c r="L266" s="146"/>
      <c r="M266" s="147"/>
      <c r="N266" s="146"/>
      <c r="O266" s="147"/>
      <c r="P266" s="146"/>
      <c r="Q266" s="128">
        <f t="shared" si="15"/>
        <v>299034</v>
      </c>
      <c r="R266" s="68"/>
    </row>
    <row r="267" spans="1:18" s="1" customFormat="1" ht="14.45" customHeight="1" x14ac:dyDescent="0.25">
      <c r="A267" s="125">
        <v>248</v>
      </c>
      <c r="B267" s="124">
        <v>15</v>
      </c>
      <c r="C267" s="125" t="s">
        <v>321</v>
      </c>
      <c r="D267" s="125">
        <v>1</v>
      </c>
      <c r="E267" s="125">
        <v>132</v>
      </c>
      <c r="F267" s="142" t="s">
        <v>13</v>
      </c>
      <c r="G267" s="129">
        <v>41466.173799832992</v>
      </c>
      <c r="H267" s="146"/>
      <c r="I267" s="147"/>
      <c r="J267" s="148"/>
      <c r="K267" s="148"/>
      <c r="L267" s="146"/>
      <c r="M267" s="147"/>
      <c r="N267" s="146"/>
      <c r="O267" s="147"/>
      <c r="P267" s="146"/>
      <c r="Q267" s="128">
        <f t="shared" si="15"/>
        <v>41466.173799832992</v>
      </c>
      <c r="R267" s="68" t="s">
        <v>312</v>
      </c>
    </row>
    <row r="268" spans="1:18" s="1" customFormat="1" ht="14.45" customHeight="1" x14ac:dyDescent="0.25">
      <c r="A268" s="125">
        <v>249</v>
      </c>
      <c r="B268" s="124">
        <v>15</v>
      </c>
      <c r="C268" s="125" t="s">
        <v>321</v>
      </c>
      <c r="D268" s="125">
        <v>1</v>
      </c>
      <c r="E268" s="125">
        <v>132</v>
      </c>
      <c r="F268" s="142" t="s">
        <v>13</v>
      </c>
      <c r="G268" s="129">
        <v>45060.01656989933</v>
      </c>
      <c r="H268" s="146"/>
      <c r="I268" s="147"/>
      <c r="J268" s="148"/>
      <c r="K268" s="148"/>
      <c r="L268" s="146"/>
      <c r="M268" s="147"/>
      <c r="N268" s="146"/>
      <c r="O268" s="147"/>
      <c r="P268" s="146"/>
      <c r="Q268" s="128">
        <f t="shared" si="15"/>
        <v>45060.01656989933</v>
      </c>
      <c r="R268" s="68"/>
    </row>
    <row r="269" spans="1:18" s="1" customFormat="1" ht="14.45" hidden="1" customHeight="1" x14ac:dyDescent="0.25">
      <c r="A269" s="125">
        <v>250</v>
      </c>
      <c r="B269" s="124">
        <v>15</v>
      </c>
      <c r="C269" s="125" t="s">
        <v>321</v>
      </c>
      <c r="D269" s="125" t="str">
        <f t="shared" ref="D269:D274" si="16">MID(E269,1,1)</f>
        <v>2</v>
      </c>
      <c r="E269" s="125">
        <v>241</v>
      </c>
      <c r="F269" s="141" t="s">
        <v>31</v>
      </c>
      <c r="G269" s="129">
        <v>133000</v>
      </c>
      <c r="H269" s="146"/>
      <c r="I269" s="147"/>
      <c r="J269" s="148"/>
      <c r="K269" s="148"/>
      <c r="L269" s="146"/>
      <c r="M269" s="147"/>
      <c r="N269" s="146"/>
      <c r="O269" s="147"/>
      <c r="P269" s="146"/>
      <c r="Q269" s="128">
        <f t="shared" si="15"/>
        <v>133000</v>
      </c>
      <c r="R269" s="68"/>
    </row>
    <row r="270" spans="1:18" s="1" customFormat="1" ht="14.45" hidden="1" customHeight="1" x14ac:dyDescent="0.25">
      <c r="A270" s="125">
        <v>251</v>
      </c>
      <c r="B270" s="124">
        <v>15</v>
      </c>
      <c r="C270" s="125" t="s">
        <v>321</v>
      </c>
      <c r="D270" s="125" t="str">
        <f t="shared" si="16"/>
        <v>2</v>
      </c>
      <c r="E270" s="125">
        <v>242</v>
      </c>
      <c r="F270" s="141" t="s">
        <v>32</v>
      </c>
      <c r="G270" s="129">
        <v>30000</v>
      </c>
      <c r="H270" s="146"/>
      <c r="I270" s="147"/>
      <c r="J270" s="148"/>
      <c r="K270" s="148"/>
      <c r="L270" s="146"/>
      <c r="M270" s="147"/>
      <c r="N270" s="146"/>
      <c r="O270" s="147"/>
      <c r="P270" s="146"/>
      <c r="Q270" s="128">
        <f t="shared" si="15"/>
        <v>30000</v>
      </c>
      <c r="R270" s="68"/>
    </row>
    <row r="271" spans="1:18" s="1" customFormat="1" ht="14.45" hidden="1" customHeight="1" x14ac:dyDescent="0.25">
      <c r="A271" s="125">
        <v>252</v>
      </c>
      <c r="B271" s="124">
        <v>15</v>
      </c>
      <c r="C271" s="125" t="s">
        <v>321</v>
      </c>
      <c r="D271" s="125" t="str">
        <f t="shared" si="16"/>
        <v>2</v>
      </c>
      <c r="E271" s="125">
        <v>243</v>
      </c>
      <c r="F271" s="141" t="s">
        <v>33</v>
      </c>
      <c r="G271" s="129">
        <v>8500</v>
      </c>
      <c r="H271" s="146"/>
      <c r="I271" s="147"/>
      <c r="J271" s="148"/>
      <c r="K271" s="148"/>
      <c r="L271" s="146"/>
      <c r="M271" s="147"/>
      <c r="N271" s="146"/>
      <c r="O271" s="147"/>
      <c r="P271" s="146"/>
      <c r="Q271" s="128">
        <f t="shared" si="15"/>
        <v>8500</v>
      </c>
      <c r="R271" s="68"/>
    </row>
    <row r="272" spans="1:18" s="1" customFormat="1" ht="14.45" hidden="1" customHeight="1" x14ac:dyDescent="0.25">
      <c r="A272" s="125">
        <v>253</v>
      </c>
      <c r="B272" s="124">
        <v>15</v>
      </c>
      <c r="C272" s="125" t="s">
        <v>321</v>
      </c>
      <c r="D272" s="125" t="str">
        <f t="shared" si="16"/>
        <v>2</v>
      </c>
      <c r="E272" s="125">
        <v>247</v>
      </c>
      <c r="F272" s="141" t="s">
        <v>37</v>
      </c>
      <c r="G272" s="129">
        <v>15000</v>
      </c>
      <c r="H272" s="146"/>
      <c r="I272" s="147"/>
      <c r="J272" s="148"/>
      <c r="K272" s="148"/>
      <c r="L272" s="146"/>
      <c r="M272" s="147"/>
      <c r="N272" s="146"/>
      <c r="O272" s="147"/>
      <c r="P272" s="146"/>
      <c r="Q272" s="128">
        <f t="shared" si="15"/>
        <v>15000</v>
      </c>
      <c r="R272" s="68"/>
    </row>
    <row r="273" spans="1:18" s="1" customFormat="1" ht="14.45" hidden="1" customHeight="1" x14ac:dyDescent="0.25">
      <c r="A273" s="125">
        <v>254</v>
      </c>
      <c r="B273" s="124">
        <v>15</v>
      </c>
      <c r="C273" s="125" t="s">
        <v>321</v>
      </c>
      <c r="D273" s="125" t="str">
        <f t="shared" si="16"/>
        <v>2</v>
      </c>
      <c r="E273" s="125">
        <v>249</v>
      </c>
      <c r="F273" s="145" t="s">
        <v>322</v>
      </c>
      <c r="G273" s="129">
        <v>13000</v>
      </c>
      <c r="H273" s="146"/>
      <c r="I273" s="147"/>
      <c r="J273" s="148"/>
      <c r="K273" s="148"/>
      <c r="L273" s="146"/>
      <c r="M273" s="147"/>
      <c r="N273" s="146"/>
      <c r="O273" s="147"/>
      <c r="P273" s="146"/>
      <c r="Q273" s="128">
        <f t="shared" si="15"/>
        <v>13000</v>
      </c>
      <c r="R273" s="68"/>
    </row>
    <row r="274" spans="1:18" s="1" customFormat="1" ht="14.45" hidden="1" customHeight="1" x14ac:dyDescent="0.25">
      <c r="A274" s="125">
        <v>255</v>
      </c>
      <c r="B274" s="124">
        <v>15</v>
      </c>
      <c r="C274" s="125" t="s">
        <v>321</v>
      </c>
      <c r="D274" s="125" t="str">
        <f t="shared" si="16"/>
        <v>2</v>
      </c>
      <c r="E274" s="125">
        <v>291</v>
      </c>
      <c r="F274" s="145" t="s">
        <v>49</v>
      </c>
      <c r="G274" s="129">
        <v>2500</v>
      </c>
      <c r="H274" s="146"/>
      <c r="I274" s="147"/>
      <c r="J274" s="148"/>
      <c r="K274" s="148"/>
      <c r="L274" s="146"/>
      <c r="M274" s="147"/>
      <c r="N274" s="146"/>
      <c r="O274" s="147"/>
      <c r="P274" s="146"/>
      <c r="Q274" s="128">
        <f t="shared" si="15"/>
        <v>2500</v>
      </c>
      <c r="R274" s="68"/>
    </row>
    <row r="275" spans="1:18" s="1" customFormat="1" ht="14.45" hidden="1" customHeight="1" x14ac:dyDescent="0.25">
      <c r="A275" s="125">
        <v>256</v>
      </c>
      <c r="B275" s="124">
        <v>16</v>
      </c>
      <c r="C275" s="125" t="s">
        <v>217</v>
      </c>
      <c r="D275" s="125">
        <v>1</v>
      </c>
      <c r="E275" s="125">
        <v>113</v>
      </c>
      <c r="F275" s="141" t="s">
        <v>11</v>
      </c>
      <c r="G275" s="129">
        <v>1780479.0072000001</v>
      </c>
      <c r="H275" s="146"/>
      <c r="I275" s="147"/>
      <c r="J275" s="148"/>
      <c r="K275" s="148"/>
      <c r="L275" s="146"/>
      <c r="M275" s="147"/>
      <c r="N275" s="146"/>
      <c r="O275" s="147"/>
      <c r="P275" s="146"/>
      <c r="Q275" s="128">
        <f t="shared" si="15"/>
        <v>1780479.0072000001</v>
      </c>
      <c r="R275" s="68"/>
    </row>
    <row r="276" spans="1:18" s="1" customFormat="1" ht="14.45" hidden="1" customHeight="1" x14ac:dyDescent="0.25">
      <c r="A276" s="125">
        <v>257</v>
      </c>
      <c r="B276" s="124">
        <v>16</v>
      </c>
      <c r="C276" s="125" t="s">
        <v>217</v>
      </c>
      <c r="D276" s="125">
        <v>1</v>
      </c>
      <c r="E276" s="125">
        <v>122</v>
      </c>
      <c r="F276" s="142" t="s">
        <v>12</v>
      </c>
      <c r="G276" s="129">
        <v>109422.45000000001</v>
      </c>
      <c r="H276" s="146"/>
      <c r="I276" s="147"/>
      <c r="J276" s="148"/>
      <c r="K276" s="148"/>
      <c r="L276" s="146"/>
      <c r="M276" s="147"/>
      <c r="N276" s="146"/>
      <c r="O276" s="147"/>
      <c r="P276" s="146"/>
      <c r="Q276" s="128">
        <f t="shared" si="15"/>
        <v>109422.45000000001</v>
      </c>
      <c r="R276" s="68"/>
    </row>
    <row r="277" spans="1:18" s="1" customFormat="1" ht="14.45" customHeight="1" x14ac:dyDescent="0.25">
      <c r="A277" s="125">
        <v>258</v>
      </c>
      <c r="B277" s="124">
        <v>16</v>
      </c>
      <c r="C277" s="125" t="s">
        <v>217</v>
      </c>
      <c r="D277" s="125">
        <v>1</v>
      </c>
      <c r="E277" s="125">
        <v>132</v>
      </c>
      <c r="F277" s="142" t="s">
        <v>13</v>
      </c>
      <c r="G277" s="129">
        <v>268291.94528645545</v>
      </c>
      <c r="H277" s="146"/>
      <c r="I277" s="147"/>
      <c r="J277" s="148"/>
      <c r="K277" s="148"/>
      <c r="L277" s="146"/>
      <c r="M277" s="147"/>
      <c r="N277" s="146"/>
      <c r="O277" s="147"/>
      <c r="P277" s="146"/>
      <c r="Q277" s="128">
        <f t="shared" si="15"/>
        <v>268291.94528645545</v>
      </c>
      <c r="R277" s="68"/>
    </row>
    <row r="278" spans="1:18" s="1" customFormat="1" ht="14.45" customHeight="1" x14ac:dyDescent="0.25">
      <c r="A278" s="125">
        <v>259</v>
      </c>
      <c r="B278" s="124">
        <v>16</v>
      </c>
      <c r="C278" s="125" t="s">
        <v>217</v>
      </c>
      <c r="D278" s="125">
        <v>1</v>
      </c>
      <c r="E278" s="125">
        <v>132</v>
      </c>
      <c r="F278" s="142" t="s">
        <v>13</v>
      </c>
      <c r="G278" s="129">
        <v>16488.350522412104</v>
      </c>
      <c r="H278" s="146"/>
      <c r="I278" s="147"/>
      <c r="J278" s="148"/>
      <c r="K278" s="148"/>
      <c r="L278" s="146"/>
      <c r="M278" s="147"/>
      <c r="N278" s="146"/>
      <c r="O278" s="147"/>
      <c r="P278" s="146"/>
      <c r="Q278" s="128">
        <f t="shared" si="15"/>
        <v>16488.350522412104</v>
      </c>
      <c r="R278" s="68"/>
    </row>
    <row r="279" spans="1:18" s="1" customFormat="1" ht="14.45" hidden="1" customHeight="1" x14ac:dyDescent="0.25">
      <c r="A279" s="125">
        <v>260</v>
      </c>
      <c r="B279" s="124">
        <v>16</v>
      </c>
      <c r="C279" s="125" t="s">
        <v>217</v>
      </c>
      <c r="D279" s="125" t="str">
        <f t="shared" ref="D279:D294" si="17">MID(E279,1,1)</f>
        <v>2</v>
      </c>
      <c r="E279" s="125">
        <v>211</v>
      </c>
      <c r="F279" s="141" t="s">
        <v>19</v>
      </c>
      <c r="G279" s="129">
        <v>6500</v>
      </c>
      <c r="H279" s="146"/>
      <c r="I279" s="147">
        <v>0</v>
      </c>
      <c r="J279" s="148">
        <v>0</v>
      </c>
      <c r="K279" s="148">
        <v>0</v>
      </c>
      <c r="L279" s="146">
        <v>0</v>
      </c>
      <c r="M279" s="147">
        <v>0</v>
      </c>
      <c r="N279" s="146">
        <v>0</v>
      </c>
      <c r="O279" s="147">
        <v>0</v>
      </c>
      <c r="P279" s="146">
        <v>0</v>
      </c>
      <c r="Q279" s="128">
        <f t="shared" si="15"/>
        <v>6500</v>
      </c>
      <c r="R279" s="68"/>
    </row>
    <row r="280" spans="1:18" s="1" customFormat="1" ht="14.45" hidden="1" customHeight="1" x14ac:dyDescent="0.25">
      <c r="A280" s="125">
        <v>261</v>
      </c>
      <c r="B280" s="124">
        <v>16</v>
      </c>
      <c r="C280" s="125" t="s">
        <v>217</v>
      </c>
      <c r="D280" s="125" t="str">
        <f t="shared" si="17"/>
        <v>2</v>
      </c>
      <c r="E280" s="125">
        <v>216</v>
      </c>
      <c r="F280" s="141" t="s">
        <v>24</v>
      </c>
      <c r="G280" s="129">
        <v>8000</v>
      </c>
      <c r="H280" s="146"/>
      <c r="I280" s="147">
        <v>0</v>
      </c>
      <c r="J280" s="148">
        <v>0</v>
      </c>
      <c r="K280" s="148">
        <v>0</v>
      </c>
      <c r="L280" s="146">
        <v>0</v>
      </c>
      <c r="M280" s="147">
        <v>0</v>
      </c>
      <c r="N280" s="146">
        <v>0</v>
      </c>
      <c r="O280" s="147">
        <v>0</v>
      </c>
      <c r="P280" s="146">
        <v>0</v>
      </c>
      <c r="Q280" s="128">
        <f t="shared" si="15"/>
        <v>8000</v>
      </c>
      <c r="R280" s="68"/>
    </row>
    <row r="281" spans="1:18" s="1" customFormat="1" ht="14.45" hidden="1" customHeight="1" x14ac:dyDescent="0.25">
      <c r="A281" s="125">
        <v>262</v>
      </c>
      <c r="B281" s="124">
        <v>16</v>
      </c>
      <c r="C281" s="125" t="s">
        <v>217</v>
      </c>
      <c r="D281" s="125" t="str">
        <f t="shared" si="17"/>
        <v>2</v>
      </c>
      <c r="E281" s="125">
        <v>249</v>
      </c>
      <c r="F281" s="141" t="s">
        <v>39</v>
      </c>
      <c r="G281" s="129">
        <v>8000</v>
      </c>
      <c r="H281" s="146"/>
      <c r="I281" s="147">
        <v>0</v>
      </c>
      <c r="J281" s="148">
        <v>0</v>
      </c>
      <c r="K281" s="148">
        <v>0</v>
      </c>
      <c r="L281" s="146">
        <v>0</v>
      </c>
      <c r="M281" s="147">
        <v>0</v>
      </c>
      <c r="N281" s="146">
        <v>0</v>
      </c>
      <c r="O281" s="147">
        <v>0</v>
      </c>
      <c r="P281" s="146">
        <v>0</v>
      </c>
      <c r="Q281" s="128">
        <f t="shared" si="15"/>
        <v>8000</v>
      </c>
      <c r="R281" s="68"/>
    </row>
    <row r="282" spans="1:18" s="1" customFormat="1" ht="14.45" hidden="1" customHeight="1" x14ac:dyDescent="0.25">
      <c r="A282" s="125">
        <v>263</v>
      </c>
      <c r="B282" s="124">
        <v>16</v>
      </c>
      <c r="C282" s="125" t="s">
        <v>217</v>
      </c>
      <c r="D282" s="125" t="str">
        <f t="shared" si="17"/>
        <v>2</v>
      </c>
      <c r="E282" s="125">
        <v>261</v>
      </c>
      <c r="F282" s="143" t="s">
        <v>43</v>
      </c>
      <c r="G282" s="129">
        <v>38700</v>
      </c>
      <c r="H282" s="146"/>
      <c r="I282" s="147">
        <v>0</v>
      </c>
      <c r="J282" s="148">
        <v>0</v>
      </c>
      <c r="K282" s="148">
        <v>0</v>
      </c>
      <c r="L282" s="146">
        <v>0</v>
      </c>
      <c r="M282" s="147">
        <v>0</v>
      </c>
      <c r="N282" s="146">
        <v>0</v>
      </c>
      <c r="O282" s="147">
        <v>0</v>
      </c>
      <c r="P282" s="146">
        <v>0</v>
      </c>
      <c r="Q282" s="128">
        <f t="shared" si="15"/>
        <v>38700</v>
      </c>
      <c r="R282" s="68"/>
    </row>
    <row r="283" spans="1:18" s="1" customFormat="1" ht="14.45" hidden="1" customHeight="1" x14ac:dyDescent="0.25">
      <c r="A283" s="125">
        <v>264</v>
      </c>
      <c r="B283" s="124">
        <v>16</v>
      </c>
      <c r="C283" s="125" t="s">
        <v>217</v>
      </c>
      <c r="D283" s="125" t="str">
        <f t="shared" si="17"/>
        <v>2</v>
      </c>
      <c r="E283" s="125">
        <v>291</v>
      </c>
      <c r="F283" s="141" t="s">
        <v>49</v>
      </c>
      <c r="G283" s="129">
        <v>16000</v>
      </c>
      <c r="H283" s="146"/>
      <c r="I283" s="147">
        <v>0</v>
      </c>
      <c r="J283" s="148">
        <v>0</v>
      </c>
      <c r="K283" s="148">
        <v>0</v>
      </c>
      <c r="L283" s="146">
        <v>0</v>
      </c>
      <c r="M283" s="147">
        <v>0</v>
      </c>
      <c r="N283" s="146">
        <v>0</v>
      </c>
      <c r="O283" s="147">
        <v>0</v>
      </c>
      <c r="P283" s="146">
        <v>0</v>
      </c>
      <c r="Q283" s="128">
        <f t="shared" si="15"/>
        <v>16000</v>
      </c>
      <c r="R283" s="68"/>
    </row>
    <row r="284" spans="1:18" s="1" customFormat="1" ht="14.45" hidden="1" customHeight="1" x14ac:dyDescent="0.25">
      <c r="A284" s="125">
        <v>265</v>
      </c>
      <c r="B284" s="124">
        <v>16</v>
      </c>
      <c r="C284" s="125" t="s">
        <v>217</v>
      </c>
      <c r="D284" s="125" t="str">
        <f t="shared" si="17"/>
        <v>2</v>
      </c>
      <c r="E284" s="125">
        <v>296</v>
      </c>
      <c r="F284" s="141" t="s">
        <v>53</v>
      </c>
      <c r="G284" s="129">
        <v>5000</v>
      </c>
      <c r="H284" s="146"/>
      <c r="I284" s="147">
        <v>0</v>
      </c>
      <c r="J284" s="148">
        <v>0</v>
      </c>
      <c r="K284" s="148">
        <v>0</v>
      </c>
      <c r="L284" s="146">
        <v>0</v>
      </c>
      <c r="M284" s="147">
        <v>0</v>
      </c>
      <c r="N284" s="146">
        <v>0</v>
      </c>
      <c r="O284" s="147">
        <v>0</v>
      </c>
      <c r="P284" s="146">
        <v>0</v>
      </c>
      <c r="Q284" s="128">
        <f t="shared" si="15"/>
        <v>5000</v>
      </c>
      <c r="R284" s="68"/>
    </row>
    <row r="285" spans="1:18" s="1" customFormat="1" ht="14.45" hidden="1" customHeight="1" x14ac:dyDescent="0.25">
      <c r="A285" s="125">
        <v>266</v>
      </c>
      <c r="B285" s="124">
        <v>16</v>
      </c>
      <c r="C285" s="125" t="s">
        <v>217</v>
      </c>
      <c r="D285" s="125" t="str">
        <f t="shared" si="17"/>
        <v>3</v>
      </c>
      <c r="E285" s="125">
        <v>312</v>
      </c>
      <c r="F285" s="141" t="s">
        <v>56</v>
      </c>
      <c r="G285" s="129">
        <v>60000</v>
      </c>
      <c r="H285" s="146"/>
      <c r="I285" s="147">
        <v>0</v>
      </c>
      <c r="J285" s="148">
        <v>0</v>
      </c>
      <c r="K285" s="148">
        <v>0</v>
      </c>
      <c r="L285" s="146">
        <v>0</v>
      </c>
      <c r="M285" s="147">
        <v>0</v>
      </c>
      <c r="N285" s="146">
        <v>0</v>
      </c>
      <c r="O285" s="147">
        <v>0</v>
      </c>
      <c r="P285" s="146">
        <v>0</v>
      </c>
      <c r="Q285" s="128">
        <f t="shared" si="15"/>
        <v>60000</v>
      </c>
      <c r="R285" s="68"/>
    </row>
    <row r="286" spans="1:18" s="1" customFormat="1" ht="14.45" hidden="1" customHeight="1" x14ac:dyDescent="0.25">
      <c r="A286" s="125">
        <v>267</v>
      </c>
      <c r="B286" s="124">
        <v>16</v>
      </c>
      <c r="C286" s="125" t="s">
        <v>217</v>
      </c>
      <c r="D286" s="125" t="str">
        <f t="shared" si="17"/>
        <v>3</v>
      </c>
      <c r="E286" s="125">
        <v>314</v>
      </c>
      <c r="F286" s="141" t="s">
        <v>58</v>
      </c>
      <c r="G286" s="129">
        <v>9600</v>
      </c>
      <c r="H286" s="146"/>
      <c r="I286" s="147">
        <v>0</v>
      </c>
      <c r="J286" s="148">
        <v>0</v>
      </c>
      <c r="K286" s="148">
        <v>0</v>
      </c>
      <c r="L286" s="146">
        <v>0</v>
      </c>
      <c r="M286" s="147">
        <v>0</v>
      </c>
      <c r="N286" s="146">
        <v>0</v>
      </c>
      <c r="O286" s="147">
        <v>0</v>
      </c>
      <c r="P286" s="146">
        <v>0</v>
      </c>
      <c r="Q286" s="128">
        <f t="shared" si="15"/>
        <v>9600</v>
      </c>
      <c r="R286" s="68"/>
    </row>
    <row r="287" spans="1:18" s="1" customFormat="1" ht="14.45" hidden="1" customHeight="1" x14ac:dyDescent="0.25">
      <c r="A287" s="125">
        <v>268</v>
      </c>
      <c r="B287" s="124">
        <v>16</v>
      </c>
      <c r="C287" s="125" t="s">
        <v>217</v>
      </c>
      <c r="D287" s="125" t="str">
        <f t="shared" si="17"/>
        <v>3</v>
      </c>
      <c r="E287" s="125">
        <v>355</v>
      </c>
      <c r="F287" s="141" t="s">
        <v>79</v>
      </c>
      <c r="G287" s="129">
        <v>5000</v>
      </c>
      <c r="H287" s="146"/>
      <c r="I287" s="147">
        <v>0</v>
      </c>
      <c r="J287" s="148">
        <v>0</v>
      </c>
      <c r="K287" s="148">
        <v>0</v>
      </c>
      <c r="L287" s="146">
        <v>0</v>
      </c>
      <c r="M287" s="147">
        <v>0</v>
      </c>
      <c r="N287" s="146">
        <v>0</v>
      </c>
      <c r="O287" s="147">
        <v>0</v>
      </c>
      <c r="P287" s="146">
        <v>0</v>
      </c>
      <c r="Q287" s="128">
        <f t="shared" si="15"/>
        <v>5000</v>
      </c>
      <c r="R287" s="68"/>
    </row>
    <row r="288" spans="1:18" s="1" customFormat="1" ht="14.45" hidden="1" customHeight="1" x14ac:dyDescent="0.25">
      <c r="A288" s="125">
        <v>269</v>
      </c>
      <c r="B288" s="124">
        <v>16</v>
      </c>
      <c r="C288" s="125" t="s">
        <v>217</v>
      </c>
      <c r="D288" s="125" t="str">
        <f t="shared" si="17"/>
        <v>3</v>
      </c>
      <c r="E288" s="125">
        <v>359</v>
      </c>
      <c r="F288" s="141" t="s">
        <v>82</v>
      </c>
      <c r="G288" s="129">
        <v>2000</v>
      </c>
      <c r="H288" s="146"/>
      <c r="I288" s="147">
        <v>0</v>
      </c>
      <c r="J288" s="148">
        <v>0</v>
      </c>
      <c r="K288" s="148">
        <v>0</v>
      </c>
      <c r="L288" s="146">
        <v>0</v>
      </c>
      <c r="M288" s="147">
        <v>0</v>
      </c>
      <c r="N288" s="146">
        <v>0</v>
      </c>
      <c r="O288" s="147">
        <v>0</v>
      </c>
      <c r="P288" s="146">
        <v>0</v>
      </c>
      <c r="Q288" s="128">
        <f t="shared" si="15"/>
        <v>2000</v>
      </c>
      <c r="R288" s="68"/>
    </row>
    <row r="289" spans="1:18" s="1" customFormat="1" ht="14.45" hidden="1" customHeight="1" x14ac:dyDescent="0.25">
      <c r="A289" s="125">
        <v>270</v>
      </c>
      <c r="B289" s="124">
        <v>16</v>
      </c>
      <c r="C289" s="125" t="s">
        <v>217</v>
      </c>
      <c r="D289" s="125" t="str">
        <f t="shared" si="17"/>
        <v>3</v>
      </c>
      <c r="E289" s="125">
        <v>372</v>
      </c>
      <c r="F289" s="141" t="s">
        <v>91</v>
      </c>
      <c r="G289" s="129">
        <v>5000</v>
      </c>
      <c r="H289" s="146"/>
      <c r="I289" s="147">
        <v>0</v>
      </c>
      <c r="J289" s="148">
        <v>0</v>
      </c>
      <c r="K289" s="148">
        <v>0</v>
      </c>
      <c r="L289" s="146">
        <v>0</v>
      </c>
      <c r="M289" s="147">
        <v>0</v>
      </c>
      <c r="N289" s="146">
        <v>0</v>
      </c>
      <c r="O289" s="147">
        <v>0</v>
      </c>
      <c r="P289" s="146">
        <v>0</v>
      </c>
      <c r="Q289" s="128">
        <f t="shared" si="15"/>
        <v>5000</v>
      </c>
      <c r="R289" s="68"/>
    </row>
    <row r="290" spans="1:18" s="1" customFormat="1" ht="14.45" hidden="1" customHeight="1" x14ac:dyDescent="0.25">
      <c r="A290" s="125">
        <v>271</v>
      </c>
      <c r="B290" s="124">
        <v>16</v>
      </c>
      <c r="C290" s="125" t="s">
        <v>217</v>
      </c>
      <c r="D290" s="125" t="str">
        <f t="shared" si="17"/>
        <v>3</v>
      </c>
      <c r="E290" s="125">
        <v>375</v>
      </c>
      <c r="F290" s="141" t="s">
        <v>93</v>
      </c>
      <c r="G290" s="129">
        <v>10000</v>
      </c>
      <c r="H290" s="146"/>
      <c r="I290" s="147">
        <v>0</v>
      </c>
      <c r="J290" s="148">
        <v>0</v>
      </c>
      <c r="K290" s="148">
        <v>0</v>
      </c>
      <c r="L290" s="146">
        <v>0</v>
      </c>
      <c r="M290" s="147">
        <v>0</v>
      </c>
      <c r="N290" s="146">
        <v>0</v>
      </c>
      <c r="O290" s="147">
        <v>0</v>
      </c>
      <c r="P290" s="146">
        <v>0</v>
      </c>
      <c r="Q290" s="128">
        <f t="shared" si="15"/>
        <v>10000</v>
      </c>
      <c r="R290" s="68"/>
    </row>
    <row r="291" spans="1:18" s="1" customFormat="1" ht="14.45" hidden="1" customHeight="1" x14ac:dyDescent="0.25">
      <c r="A291" s="125">
        <v>272</v>
      </c>
      <c r="B291" s="124">
        <v>16</v>
      </c>
      <c r="C291" s="125" t="s">
        <v>217</v>
      </c>
      <c r="D291" s="125" t="str">
        <f t="shared" si="17"/>
        <v>5</v>
      </c>
      <c r="E291" s="125">
        <v>511</v>
      </c>
      <c r="F291" s="141" t="s">
        <v>109</v>
      </c>
      <c r="G291" s="129">
        <v>26500</v>
      </c>
      <c r="H291" s="146"/>
      <c r="I291" s="147">
        <v>0</v>
      </c>
      <c r="J291" s="148">
        <v>0</v>
      </c>
      <c r="K291" s="148">
        <v>0</v>
      </c>
      <c r="L291" s="146">
        <v>0</v>
      </c>
      <c r="M291" s="147">
        <v>0</v>
      </c>
      <c r="N291" s="146">
        <v>0</v>
      </c>
      <c r="O291" s="147">
        <v>0</v>
      </c>
      <c r="P291" s="146">
        <v>0</v>
      </c>
      <c r="Q291" s="128">
        <f t="shared" si="15"/>
        <v>26500</v>
      </c>
      <c r="R291" s="68"/>
    </row>
    <row r="292" spans="1:18" s="1" customFormat="1" ht="14.45" hidden="1" customHeight="1" x14ac:dyDescent="0.25">
      <c r="A292" s="125">
        <v>273</v>
      </c>
      <c r="B292" s="124">
        <v>16</v>
      </c>
      <c r="C292" s="125" t="s">
        <v>217</v>
      </c>
      <c r="D292" s="125" t="str">
        <f t="shared" si="17"/>
        <v>5</v>
      </c>
      <c r="E292" s="125">
        <v>515</v>
      </c>
      <c r="F292" s="141" t="s">
        <v>111</v>
      </c>
      <c r="G292" s="129">
        <v>10000</v>
      </c>
      <c r="H292" s="146"/>
      <c r="I292" s="147">
        <v>0</v>
      </c>
      <c r="J292" s="148">
        <v>0</v>
      </c>
      <c r="K292" s="148">
        <v>0</v>
      </c>
      <c r="L292" s="146">
        <v>0</v>
      </c>
      <c r="M292" s="147">
        <v>0</v>
      </c>
      <c r="N292" s="146">
        <v>0</v>
      </c>
      <c r="O292" s="147">
        <v>0</v>
      </c>
      <c r="P292" s="146">
        <v>0</v>
      </c>
      <c r="Q292" s="128">
        <f t="shared" si="15"/>
        <v>10000</v>
      </c>
      <c r="R292" s="68"/>
    </row>
    <row r="293" spans="1:18" s="1" customFormat="1" ht="14.45" hidden="1" customHeight="1" x14ac:dyDescent="0.25">
      <c r="A293" s="125">
        <v>274</v>
      </c>
      <c r="B293" s="124">
        <v>16</v>
      </c>
      <c r="C293" s="125" t="s">
        <v>217</v>
      </c>
      <c r="D293" s="125" t="str">
        <f t="shared" si="17"/>
        <v>5</v>
      </c>
      <c r="E293" s="125">
        <v>567</v>
      </c>
      <c r="F293" s="141" t="s">
        <v>120</v>
      </c>
      <c r="G293" s="129">
        <v>31400</v>
      </c>
      <c r="H293" s="146"/>
      <c r="I293" s="147">
        <v>0</v>
      </c>
      <c r="J293" s="148">
        <v>0</v>
      </c>
      <c r="K293" s="148">
        <v>0</v>
      </c>
      <c r="L293" s="146">
        <v>0</v>
      </c>
      <c r="M293" s="147">
        <v>0</v>
      </c>
      <c r="N293" s="146">
        <v>0</v>
      </c>
      <c r="O293" s="147">
        <v>0</v>
      </c>
      <c r="P293" s="146">
        <v>0</v>
      </c>
      <c r="Q293" s="128">
        <f t="shared" si="15"/>
        <v>31400</v>
      </c>
      <c r="R293" s="68"/>
    </row>
    <row r="294" spans="1:18" s="1" customFormat="1" ht="14.45" hidden="1" customHeight="1" x14ac:dyDescent="0.25">
      <c r="A294" s="125">
        <v>275</v>
      </c>
      <c r="B294" s="124">
        <v>17</v>
      </c>
      <c r="C294" s="125" t="s">
        <v>508</v>
      </c>
      <c r="D294" s="125" t="str">
        <f t="shared" si="17"/>
        <v>2</v>
      </c>
      <c r="E294" s="125">
        <v>216</v>
      </c>
      <c r="F294" s="141" t="s">
        <v>24</v>
      </c>
      <c r="G294" s="129">
        <v>30000</v>
      </c>
      <c r="H294" s="146"/>
      <c r="I294" s="147"/>
      <c r="J294" s="148"/>
      <c r="K294" s="148"/>
      <c r="L294" s="146"/>
      <c r="M294" s="147"/>
      <c r="N294" s="146"/>
      <c r="O294" s="147"/>
      <c r="P294" s="146"/>
      <c r="Q294" s="128">
        <f t="shared" si="15"/>
        <v>30000</v>
      </c>
      <c r="R294" s="68"/>
    </row>
    <row r="295" spans="1:18" s="1" customFormat="1" ht="14.45" hidden="1" customHeight="1" x14ac:dyDescent="0.25">
      <c r="A295" s="125">
        <v>276</v>
      </c>
      <c r="B295" s="124">
        <v>18</v>
      </c>
      <c r="C295" s="125" t="s">
        <v>210</v>
      </c>
      <c r="D295" s="125">
        <v>1</v>
      </c>
      <c r="E295" s="125">
        <v>113</v>
      </c>
      <c r="F295" s="141" t="s">
        <v>11</v>
      </c>
      <c r="G295" s="129">
        <v>909515.00399999996</v>
      </c>
      <c r="H295" s="146"/>
      <c r="I295" s="147"/>
      <c r="J295" s="148"/>
      <c r="K295" s="148"/>
      <c r="L295" s="146"/>
      <c r="M295" s="147"/>
      <c r="N295" s="146"/>
      <c r="O295" s="147"/>
      <c r="P295" s="146"/>
      <c r="Q295" s="128">
        <f t="shared" si="15"/>
        <v>909515.00399999996</v>
      </c>
      <c r="R295" s="68"/>
    </row>
    <row r="296" spans="1:18" s="1" customFormat="1" ht="14.45" customHeight="1" x14ac:dyDescent="0.25">
      <c r="A296" s="125">
        <v>277</v>
      </c>
      <c r="B296" s="124">
        <v>18</v>
      </c>
      <c r="C296" s="125" t="s">
        <v>210</v>
      </c>
      <c r="D296" s="125">
        <v>1</v>
      </c>
      <c r="E296" s="125">
        <v>132</v>
      </c>
      <c r="F296" s="142" t="s">
        <v>13</v>
      </c>
      <c r="G296" s="129">
        <v>137050.50646686347</v>
      </c>
      <c r="H296" s="146"/>
      <c r="I296" s="147"/>
      <c r="J296" s="148"/>
      <c r="K296" s="148"/>
      <c r="L296" s="146"/>
      <c r="M296" s="147"/>
      <c r="N296" s="146"/>
      <c r="O296" s="147"/>
      <c r="P296" s="146"/>
      <c r="Q296" s="128">
        <f t="shared" si="15"/>
        <v>137050.50646686347</v>
      </c>
      <c r="R296" s="68"/>
    </row>
    <row r="297" spans="1:18" s="1" customFormat="1" ht="14.45" hidden="1" customHeight="1" x14ac:dyDescent="0.25">
      <c r="A297" s="125">
        <v>278</v>
      </c>
      <c r="B297" s="124">
        <v>18</v>
      </c>
      <c r="C297" s="125" t="s">
        <v>210</v>
      </c>
      <c r="D297" s="125" t="str">
        <f t="shared" ref="D297:D320" si="18">MID(E297,1,1)</f>
        <v>2</v>
      </c>
      <c r="E297" s="125">
        <v>261</v>
      </c>
      <c r="F297" s="141" t="s">
        <v>43</v>
      </c>
      <c r="G297" s="129">
        <v>500000</v>
      </c>
      <c r="H297" s="146"/>
      <c r="I297" s="147">
        <v>0</v>
      </c>
      <c r="J297" s="148">
        <v>0</v>
      </c>
      <c r="K297" s="148">
        <v>0</v>
      </c>
      <c r="L297" s="146">
        <v>0</v>
      </c>
      <c r="M297" s="147">
        <v>0</v>
      </c>
      <c r="N297" s="146">
        <v>0</v>
      </c>
      <c r="O297" s="147">
        <v>0</v>
      </c>
      <c r="P297" s="146">
        <v>0</v>
      </c>
      <c r="Q297" s="128">
        <f t="shared" si="15"/>
        <v>500000</v>
      </c>
      <c r="R297" s="68"/>
    </row>
    <row r="298" spans="1:18" s="1" customFormat="1" ht="14.45" hidden="1" customHeight="1" x14ac:dyDescent="0.25">
      <c r="A298" s="125">
        <v>279</v>
      </c>
      <c r="B298" s="124">
        <v>18</v>
      </c>
      <c r="C298" s="125" t="s">
        <v>210</v>
      </c>
      <c r="D298" s="125" t="str">
        <f t="shared" si="18"/>
        <v>2</v>
      </c>
      <c r="E298" s="125">
        <v>272</v>
      </c>
      <c r="F298" s="141" t="s">
        <v>45</v>
      </c>
      <c r="G298" s="129">
        <v>45000</v>
      </c>
      <c r="H298" s="146"/>
      <c r="I298" s="147">
        <v>0</v>
      </c>
      <c r="J298" s="148">
        <v>0</v>
      </c>
      <c r="K298" s="148">
        <v>0</v>
      </c>
      <c r="L298" s="146">
        <v>0</v>
      </c>
      <c r="M298" s="147">
        <v>0</v>
      </c>
      <c r="N298" s="146">
        <v>0</v>
      </c>
      <c r="O298" s="147">
        <v>0</v>
      </c>
      <c r="P298" s="146">
        <v>0</v>
      </c>
      <c r="Q298" s="128">
        <f t="shared" si="15"/>
        <v>45000</v>
      </c>
      <c r="R298" s="68"/>
    </row>
    <row r="299" spans="1:18" s="1" customFormat="1" ht="14.45" hidden="1" customHeight="1" x14ac:dyDescent="0.25">
      <c r="A299" s="125">
        <v>280</v>
      </c>
      <c r="B299" s="124">
        <v>18</v>
      </c>
      <c r="C299" s="125" t="s">
        <v>210</v>
      </c>
      <c r="D299" s="125" t="str">
        <f t="shared" si="18"/>
        <v>2</v>
      </c>
      <c r="E299" s="125">
        <v>296</v>
      </c>
      <c r="F299" s="141" t="s">
        <v>53</v>
      </c>
      <c r="G299" s="129">
        <v>300000</v>
      </c>
      <c r="H299" s="146"/>
      <c r="I299" s="147">
        <v>0</v>
      </c>
      <c r="J299" s="148">
        <v>0</v>
      </c>
      <c r="K299" s="148">
        <v>0</v>
      </c>
      <c r="L299" s="146">
        <v>0</v>
      </c>
      <c r="M299" s="147">
        <v>0</v>
      </c>
      <c r="N299" s="146">
        <v>0</v>
      </c>
      <c r="O299" s="147">
        <v>0</v>
      </c>
      <c r="P299" s="146">
        <v>0</v>
      </c>
      <c r="Q299" s="128">
        <f t="shared" si="15"/>
        <v>300000</v>
      </c>
      <c r="R299" s="68"/>
    </row>
    <row r="300" spans="1:18" s="1" customFormat="1" ht="14.45" hidden="1" customHeight="1" x14ac:dyDescent="0.25">
      <c r="A300" s="125">
        <v>281</v>
      </c>
      <c r="B300" s="124">
        <v>18</v>
      </c>
      <c r="C300" s="125" t="s">
        <v>210</v>
      </c>
      <c r="D300" s="125" t="str">
        <f t="shared" si="18"/>
        <v>3</v>
      </c>
      <c r="E300" s="125">
        <v>355</v>
      </c>
      <c r="F300" s="141" t="s">
        <v>79</v>
      </c>
      <c r="G300" s="129">
        <v>300000</v>
      </c>
      <c r="H300" s="146"/>
      <c r="I300" s="147">
        <v>0</v>
      </c>
      <c r="J300" s="148">
        <v>0</v>
      </c>
      <c r="K300" s="148">
        <v>0</v>
      </c>
      <c r="L300" s="146">
        <v>0</v>
      </c>
      <c r="M300" s="147">
        <v>0</v>
      </c>
      <c r="N300" s="146">
        <v>0</v>
      </c>
      <c r="O300" s="147">
        <v>0</v>
      </c>
      <c r="P300" s="146">
        <v>0</v>
      </c>
      <c r="Q300" s="128">
        <f t="shared" si="15"/>
        <v>300000</v>
      </c>
      <c r="R300" s="68"/>
    </row>
    <row r="301" spans="1:18" s="1" customFormat="1" ht="14.45" hidden="1" customHeight="1" x14ac:dyDescent="0.25">
      <c r="A301" s="125">
        <v>282</v>
      </c>
      <c r="B301" s="124">
        <v>18</v>
      </c>
      <c r="C301" s="125" t="s">
        <v>210</v>
      </c>
      <c r="D301" s="125" t="str">
        <f t="shared" si="18"/>
        <v>5</v>
      </c>
      <c r="E301" s="125">
        <v>567</v>
      </c>
      <c r="F301" s="141" t="s">
        <v>120</v>
      </c>
      <c r="G301" s="129">
        <v>120000</v>
      </c>
      <c r="H301" s="146"/>
      <c r="I301" s="147">
        <v>0</v>
      </c>
      <c r="J301" s="148">
        <v>0</v>
      </c>
      <c r="K301" s="148">
        <v>0</v>
      </c>
      <c r="L301" s="146">
        <v>0</v>
      </c>
      <c r="M301" s="147">
        <v>0</v>
      </c>
      <c r="N301" s="146">
        <v>0</v>
      </c>
      <c r="O301" s="147">
        <v>0</v>
      </c>
      <c r="P301" s="146">
        <v>0</v>
      </c>
      <c r="Q301" s="128">
        <f t="shared" si="15"/>
        <v>120000</v>
      </c>
      <c r="R301" s="68"/>
    </row>
    <row r="302" spans="1:18" s="1" customFormat="1" ht="14.45" hidden="1" customHeight="1" x14ac:dyDescent="0.25">
      <c r="A302" s="125">
        <v>458</v>
      </c>
      <c r="B302" s="124">
        <v>19</v>
      </c>
      <c r="C302" s="125" t="s">
        <v>215</v>
      </c>
      <c r="D302" s="125" t="str">
        <f t="shared" si="18"/>
        <v>2</v>
      </c>
      <c r="E302" s="125">
        <v>242</v>
      </c>
      <c r="F302" s="141" t="s">
        <v>32</v>
      </c>
      <c r="G302" s="129">
        <v>23000</v>
      </c>
      <c r="H302" s="146"/>
      <c r="I302" s="147">
        <v>0</v>
      </c>
      <c r="J302" s="148">
        <v>0</v>
      </c>
      <c r="K302" s="148">
        <v>0</v>
      </c>
      <c r="L302" s="146">
        <v>0</v>
      </c>
      <c r="M302" s="147">
        <v>0</v>
      </c>
      <c r="N302" s="146">
        <v>0</v>
      </c>
      <c r="O302" s="147">
        <v>0</v>
      </c>
      <c r="P302" s="146">
        <v>0</v>
      </c>
      <c r="Q302" s="128">
        <f t="shared" si="15"/>
        <v>23000</v>
      </c>
      <c r="R302" s="68"/>
    </row>
    <row r="303" spans="1:18" s="1" customFormat="1" ht="14.45" hidden="1" customHeight="1" x14ac:dyDescent="0.25">
      <c r="A303" s="125">
        <v>460</v>
      </c>
      <c r="B303" s="124">
        <v>19</v>
      </c>
      <c r="C303" s="125" t="s">
        <v>215</v>
      </c>
      <c r="D303" s="125" t="str">
        <f t="shared" si="18"/>
        <v>2</v>
      </c>
      <c r="E303" s="125">
        <v>243</v>
      </c>
      <c r="F303" s="141" t="s">
        <v>33</v>
      </c>
      <c r="G303" s="129">
        <v>4500</v>
      </c>
      <c r="H303" s="146"/>
      <c r="I303" s="147">
        <v>0</v>
      </c>
      <c r="J303" s="148">
        <v>0</v>
      </c>
      <c r="K303" s="148">
        <v>0</v>
      </c>
      <c r="L303" s="146">
        <v>0</v>
      </c>
      <c r="M303" s="147">
        <v>0</v>
      </c>
      <c r="N303" s="146">
        <v>0</v>
      </c>
      <c r="O303" s="147">
        <v>0</v>
      </c>
      <c r="P303" s="146">
        <v>0</v>
      </c>
      <c r="Q303" s="128">
        <f t="shared" si="15"/>
        <v>4500</v>
      </c>
      <c r="R303" s="68"/>
    </row>
    <row r="304" spans="1:18" s="1" customFormat="1" ht="14.45" hidden="1" customHeight="1" x14ac:dyDescent="0.25">
      <c r="A304" s="125">
        <v>463</v>
      </c>
      <c r="B304" s="124">
        <v>19</v>
      </c>
      <c r="C304" s="125" t="s">
        <v>215</v>
      </c>
      <c r="D304" s="125" t="str">
        <f t="shared" si="18"/>
        <v>2</v>
      </c>
      <c r="E304" s="125">
        <v>249</v>
      </c>
      <c r="F304" s="143" t="s">
        <v>39</v>
      </c>
      <c r="G304" s="129">
        <v>5000</v>
      </c>
      <c r="H304" s="146"/>
      <c r="I304" s="147">
        <v>0</v>
      </c>
      <c r="J304" s="148">
        <v>0</v>
      </c>
      <c r="K304" s="148">
        <v>0</v>
      </c>
      <c r="L304" s="146">
        <v>0</v>
      </c>
      <c r="M304" s="147">
        <v>0</v>
      </c>
      <c r="N304" s="146">
        <v>0</v>
      </c>
      <c r="O304" s="147">
        <v>0</v>
      </c>
      <c r="P304" s="146">
        <v>0</v>
      </c>
      <c r="Q304" s="128">
        <f t="shared" si="15"/>
        <v>5000</v>
      </c>
      <c r="R304" s="68"/>
    </row>
    <row r="305" spans="1:18" s="1" customFormat="1" ht="14.45" hidden="1" customHeight="1" x14ac:dyDescent="0.25">
      <c r="A305" s="125">
        <v>464</v>
      </c>
      <c r="B305" s="124">
        <v>19</v>
      </c>
      <c r="C305" s="125" t="s">
        <v>215</v>
      </c>
      <c r="D305" s="125" t="str">
        <f t="shared" si="18"/>
        <v>2</v>
      </c>
      <c r="E305" s="125">
        <v>252</v>
      </c>
      <c r="F305" s="143" t="s">
        <v>40</v>
      </c>
      <c r="G305" s="129">
        <v>95200</v>
      </c>
      <c r="H305" s="146"/>
      <c r="I305" s="147">
        <v>0</v>
      </c>
      <c r="J305" s="148">
        <v>0</v>
      </c>
      <c r="K305" s="148">
        <v>0</v>
      </c>
      <c r="L305" s="146">
        <v>0</v>
      </c>
      <c r="M305" s="147">
        <v>0</v>
      </c>
      <c r="N305" s="146">
        <v>0</v>
      </c>
      <c r="O305" s="147">
        <v>0</v>
      </c>
      <c r="P305" s="146">
        <v>0</v>
      </c>
      <c r="Q305" s="128">
        <f t="shared" si="15"/>
        <v>95200</v>
      </c>
      <c r="R305" s="68"/>
    </row>
    <row r="306" spans="1:18" s="1" customFormat="1" ht="14.45" hidden="1" customHeight="1" x14ac:dyDescent="0.25">
      <c r="A306" s="125">
        <v>467</v>
      </c>
      <c r="B306" s="124">
        <v>19</v>
      </c>
      <c r="C306" s="125" t="s">
        <v>215</v>
      </c>
      <c r="D306" s="125" t="str">
        <f t="shared" si="18"/>
        <v>2</v>
      </c>
      <c r="E306" s="125">
        <v>261</v>
      </c>
      <c r="F306" s="143" t="s">
        <v>43</v>
      </c>
      <c r="G306" s="129">
        <v>130000</v>
      </c>
      <c r="H306" s="146"/>
      <c r="I306" s="147">
        <v>0</v>
      </c>
      <c r="J306" s="148">
        <v>0</v>
      </c>
      <c r="K306" s="148">
        <v>0</v>
      </c>
      <c r="L306" s="146">
        <v>0</v>
      </c>
      <c r="M306" s="147">
        <v>0</v>
      </c>
      <c r="N306" s="146">
        <v>0</v>
      </c>
      <c r="O306" s="147">
        <v>0</v>
      </c>
      <c r="P306" s="146">
        <v>0</v>
      </c>
      <c r="Q306" s="128">
        <f t="shared" si="15"/>
        <v>130000</v>
      </c>
      <c r="R306" s="68"/>
    </row>
    <row r="307" spans="1:18" s="1" customFormat="1" ht="14.45" hidden="1" customHeight="1" x14ac:dyDescent="0.25">
      <c r="A307" s="125">
        <v>469</v>
      </c>
      <c r="B307" s="124">
        <v>19</v>
      </c>
      <c r="C307" s="125" t="s">
        <v>215</v>
      </c>
      <c r="D307" s="125" t="str">
        <f t="shared" si="18"/>
        <v>2</v>
      </c>
      <c r="E307" s="125">
        <v>272</v>
      </c>
      <c r="F307" s="141" t="s">
        <v>45</v>
      </c>
      <c r="G307" s="129">
        <v>15000</v>
      </c>
      <c r="H307" s="146"/>
      <c r="I307" s="147">
        <v>0</v>
      </c>
      <c r="J307" s="148">
        <v>0</v>
      </c>
      <c r="K307" s="148">
        <v>0</v>
      </c>
      <c r="L307" s="146">
        <v>0</v>
      </c>
      <c r="M307" s="147">
        <v>0</v>
      </c>
      <c r="N307" s="146">
        <v>0</v>
      </c>
      <c r="O307" s="147">
        <v>0</v>
      </c>
      <c r="P307" s="146">
        <v>0</v>
      </c>
      <c r="Q307" s="128">
        <f t="shared" si="15"/>
        <v>15000</v>
      </c>
      <c r="R307" s="68"/>
    </row>
    <row r="308" spans="1:18" s="1" customFormat="1" ht="14.45" hidden="1" customHeight="1" x14ac:dyDescent="0.25">
      <c r="A308" s="125">
        <v>471</v>
      </c>
      <c r="B308" s="124">
        <v>19</v>
      </c>
      <c r="C308" s="125" t="s">
        <v>215</v>
      </c>
      <c r="D308" s="125" t="str">
        <f t="shared" si="18"/>
        <v>2</v>
      </c>
      <c r="E308" s="125">
        <v>291</v>
      </c>
      <c r="F308" s="143" t="s">
        <v>49</v>
      </c>
      <c r="G308" s="129">
        <v>15700</v>
      </c>
      <c r="H308" s="146"/>
      <c r="I308" s="147">
        <v>0</v>
      </c>
      <c r="J308" s="148">
        <v>0</v>
      </c>
      <c r="K308" s="148">
        <v>0</v>
      </c>
      <c r="L308" s="146">
        <v>0</v>
      </c>
      <c r="M308" s="147">
        <v>0</v>
      </c>
      <c r="N308" s="146">
        <v>0</v>
      </c>
      <c r="O308" s="147">
        <v>0</v>
      </c>
      <c r="P308" s="146">
        <v>0</v>
      </c>
      <c r="Q308" s="128">
        <f t="shared" si="15"/>
        <v>15700</v>
      </c>
      <c r="R308" s="68"/>
    </row>
    <row r="309" spans="1:18" s="1" customFormat="1" ht="14.45" hidden="1" customHeight="1" x14ac:dyDescent="0.25">
      <c r="A309" s="125">
        <v>474</v>
      </c>
      <c r="B309" s="124">
        <v>19</v>
      </c>
      <c r="C309" s="125" t="s">
        <v>215</v>
      </c>
      <c r="D309" s="125" t="str">
        <f t="shared" si="18"/>
        <v>2</v>
      </c>
      <c r="E309" s="125">
        <v>296</v>
      </c>
      <c r="F309" s="143" t="s">
        <v>53</v>
      </c>
      <c r="G309" s="129">
        <v>50000</v>
      </c>
      <c r="H309" s="146"/>
      <c r="I309" s="147">
        <v>0</v>
      </c>
      <c r="J309" s="148">
        <v>0</v>
      </c>
      <c r="K309" s="148">
        <v>0</v>
      </c>
      <c r="L309" s="146">
        <v>0</v>
      </c>
      <c r="M309" s="147">
        <v>0</v>
      </c>
      <c r="N309" s="146">
        <v>0</v>
      </c>
      <c r="O309" s="147">
        <v>0</v>
      </c>
      <c r="P309" s="146">
        <v>0</v>
      </c>
      <c r="Q309" s="128">
        <f t="shared" si="15"/>
        <v>50000</v>
      </c>
      <c r="R309" s="68"/>
    </row>
    <row r="310" spans="1:18" s="1" customFormat="1" ht="14.45" hidden="1" customHeight="1" x14ac:dyDescent="0.25">
      <c r="A310" s="125">
        <v>283</v>
      </c>
      <c r="B310" s="124">
        <v>19</v>
      </c>
      <c r="C310" s="125" t="s">
        <v>215</v>
      </c>
      <c r="D310" s="125" t="str">
        <f t="shared" si="18"/>
        <v>2</v>
      </c>
      <c r="E310" s="125">
        <v>298</v>
      </c>
      <c r="F310" s="143" t="s">
        <v>54</v>
      </c>
      <c r="G310" s="129">
        <v>23800</v>
      </c>
      <c r="H310" s="146"/>
      <c r="I310" s="147">
        <v>0</v>
      </c>
      <c r="J310" s="148">
        <v>0</v>
      </c>
      <c r="K310" s="148">
        <v>0</v>
      </c>
      <c r="L310" s="146">
        <v>0</v>
      </c>
      <c r="M310" s="147">
        <v>0</v>
      </c>
      <c r="N310" s="146">
        <v>0</v>
      </c>
      <c r="O310" s="147">
        <v>0</v>
      </c>
      <c r="P310" s="146">
        <v>0</v>
      </c>
      <c r="Q310" s="128">
        <f t="shared" si="15"/>
        <v>23800</v>
      </c>
      <c r="R310" s="68"/>
    </row>
    <row r="311" spans="1:18" s="1" customFormat="1" ht="14.45" hidden="1" customHeight="1" x14ac:dyDescent="0.25">
      <c r="A311" s="125">
        <v>284</v>
      </c>
      <c r="B311" s="124">
        <v>19</v>
      </c>
      <c r="C311" s="125" t="s">
        <v>215</v>
      </c>
      <c r="D311" s="125" t="str">
        <f t="shared" si="18"/>
        <v>3</v>
      </c>
      <c r="E311" s="125">
        <v>355</v>
      </c>
      <c r="F311" s="141" t="s">
        <v>79</v>
      </c>
      <c r="G311" s="129">
        <v>70000</v>
      </c>
      <c r="H311" s="146"/>
      <c r="I311" s="147">
        <v>0</v>
      </c>
      <c r="J311" s="148">
        <v>0</v>
      </c>
      <c r="K311" s="148">
        <v>0</v>
      </c>
      <c r="L311" s="146">
        <v>0</v>
      </c>
      <c r="M311" s="147">
        <v>0</v>
      </c>
      <c r="N311" s="146">
        <v>0</v>
      </c>
      <c r="O311" s="147">
        <v>0</v>
      </c>
      <c r="P311" s="146">
        <v>0</v>
      </c>
      <c r="Q311" s="128">
        <f t="shared" si="15"/>
        <v>70000</v>
      </c>
      <c r="R311" s="68"/>
    </row>
    <row r="312" spans="1:18" s="1" customFormat="1" ht="14.45" hidden="1" customHeight="1" x14ac:dyDescent="0.25">
      <c r="A312" s="125">
        <v>285</v>
      </c>
      <c r="B312" s="124">
        <v>19</v>
      </c>
      <c r="C312" s="125" t="s">
        <v>215</v>
      </c>
      <c r="D312" s="125" t="str">
        <f t="shared" si="18"/>
        <v>3</v>
      </c>
      <c r="E312" s="125">
        <v>357</v>
      </c>
      <c r="F312" s="141" t="s">
        <v>80</v>
      </c>
      <c r="G312" s="129">
        <v>50000</v>
      </c>
      <c r="H312" s="146"/>
      <c r="I312" s="147">
        <v>0</v>
      </c>
      <c r="J312" s="148">
        <v>0</v>
      </c>
      <c r="K312" s="148">
        <v>0</v>
      </c>
      <c r="L312" s="146">
        <v>0</v>
      </c>
      <c r="M312" s="147">
        <v>0</v>
      </c>
      <c r="N312" s="146">
        <v>0</v>
      </c>
      <c r="O312" s="147">
        <v>0</v>
      </c>
      <c r="P312" s="146">
        <v>0</v>
      </c>
      <c r="Q312" s="128">
        <f t="shared" si="15"/>
        <v>50000</v>
      </c>
      <c r="R312" s="68"/>
    </row>
    <row r="313" spans="1:18" s="1" customFormat="1" ht="14.45" hidden="1" customHeight="1" x14ac:dyDescent="0.25">
      <c r="A313" s="125">
        <v>286</v>
      </c>
      <c r="B313" s="124">
        <v>19</v>
      </c>
      <c r="C313" s="125" t="s">
        <v>215</v>
      </c>
      <c r="D313" s="125" t="str">
        <f t="shared" si="18"/>
        <v>5</v>
      </c>
      <c r="E313" s="125">
        <v>567</v>
      </c>
      <c r="F313" s="141" t="s">
        <v>120</v>
      </c>
      <c r="G313" s="129">
        <v>60000</v>
      </c>
      <c r="H313" s="146"/>
      <c r="I313" s="147">
        <v>0</v>
      </c>
      <c r="J313" s="148">
        <v>0</v>
      </c>
      <c r="K313" s="148">
        <v>0</v>
      </c>
      <c r="L313" s="146">
        <v>0</v>
      </c>
      <c r="M313" s="147">
        <v>0</v>
      </c>
      <c r="N313" s="146">
        <v>0</v>
      </c>
      <c r="O313" s="147">
        <v>0</v>
      </c>
      <c r="P313" s="146">
        <v>0</v>
      </c>
      <c r="Q313" s="128">
        <f t="shared" si="15"/>
        <v>60000</v>
      </c>
      <c r="R313" s="68"/>
    </row>
    <row r="314" spans="1:18" s="1" customFormat="1" ht="14.45" hidden="1" customHeight="1" x14ac:dyDescent="0.25">
      <c r="A314" s="125">
        <v>287</v>
      </c>
      <c r="B314" s="124">
        <v>19</v>
      </c>
      <c r="C314" s="125" t="s">
        <v>215</v>
      </c>
      <c r="D314" s="125" t="str">
        <f t="shared" si="18"/>
        <v>5</v>
      </c>
      <c r="E314" s="125">
        <v>578</v>
      </c>
      <c r="F314" s="141" t="s">
        <v>121</v>
      </c>
      <c r="G314" s="129">
        <v>92000</v>
      </c>
      <c r="H314" s="146"/>
      <c r="I314" s="147">
        <v>0</v>
      </c>
      <c r="J314" s="148">
        <v>0</v>
      </c>
      <c r="K314" s="148">
        <v>0</v>
      </c>
      <c r="L314" s="146">
        <v>0</v>
      </c>
      <c r="M314" s="147">
        <v>0</v>
      </c>
      <c r="N314" s="146">
        <v>0</v>
      </c>
      <c r="O314" s="147">
        <v>0</v>
      </c>
      <c r="P314" s="146">
        <v>0</v>
      </c>
      <c r="Q314" s="128">
        <f t="shared" si="15"/>
        <v>92000</v>
      </c>
      <c r="R314" s="68"/>
    </row>
    <row r="315" spans="1:18" s="1" customFormat="1" ht="14.45" hidden="1" customHeight="1" x14ac:dyDescent="0.25">
      <c r="A315" s="125">
        <v>288</v>
      </c>
      <c r="B315" s="124">
        <v>20</v>
      </c>
      <c r="C315" s="125" t="s">
        <v>513</v>
      </c>
      <c r="D315" s="125" t="str">
        <f t="shared" si="18"/>
        <v>2</v>
      </c>
      <c r="E315" s="125">
        <v>249</v>
      </c>
      <c r="F315" s="141" t="s">
        <v>39</v>
      </c>
      <c r="G315" s="129">
        <v>15000</v>
      </c>
      <c r="H315" s="146"/>
      <c r="I315" s="147"/>
      <c r="J315" s="148"/>
      <c r="K315" s="148"/>
      <c r="L315" s="146"/>
      <c r="M315" s="147"/>
      <c r="N315" s="146"/>
      <c r="O315" s="147"/>
      <c r="P315" s="146"/>
      <c r="Q315" s="128">
        <f t="shared" si="15"/>
        <v>15000</v>
      </c>
      <c r="R315" s="68"/>
    </row>
    <row r="316" spans="1:18" s="1" customFormat="1" ht="14.45" hidden="1" customHeight="1" x14ac:dyDescent="0.25">
      <c r="A316" s="125">
        <v>289</v>
      </c>
      <c r="B316" s="124">
        <v>21</v>
      </c>
      <c r="C316" s="125" t="s">
        <v>203</v>
      </c>
      <c r="D316" s="125" t="str">
        <f t="shared" si="18"/>
        <v>2</v>
      </c>
      <c r="E316" s="125">
        <v>246</v>
      </c>
      <c r="F316" s="141" t="s">
        <v>36</v>
      </c>
      <c r="G316" s="129">
        <v>360000</v>
      </c>
      <c r="H316" s="146"/>
      <c r="I316" s="147">
        <v>0</v>
      </c>
      <c r="J316" s="148">
        <v>0</v>
      </c>
      <c r="K316" s="148">
        <v>0</v>
      </c>
      <c r="L316" s="146">
        <v>0</v>
      </c>
      <c r="M316" s="147">
        <v>0</v>
      </c>
      <c r="N316" s="146">
        <v>0</v>
      </c>
      <c r="O316" s="147">
        <v>0</v>
      </c>
      <c r="P316" s="146">
        <v>0</v>
      </c>
      <c r="Q316" s="128">
        <f t="shared" si="15"/>
        <v>360000</v>
      </c>
      <c r="R316" s="68"/>
    </row>
    <row r="317" spans="1:18" s="1" customFormat="1" ht="14.45" hidden="1" customHeight="1" x14ac:dyDescent="0.25">
      <c r="A317" s="125">
        <v>290</v>
      </c>
      <c r="B317" s="124">
        <v>21</v>
      </c>
      <c r="C317" s="125" t="s">
        <v>203</v>
      </c>
      <c r="D317" s="125" t="str">
        <f t="shared" si="18"/>
        <v>2</v>
      </c>
      <c r="E317" s="125">
        <v>261</v>
      </c>
      <c r="F317" s="141" t="s">
        <v>43</v>
      </c>
      <c r="G317" s="129">
        <v>100000</v>
      </c>
      <c r="H317" s="146"/>
      <c r="I317" s="147">
        <v>0</v>
      </c>
      <c r="J317" s="148">
        <v>0</v>
      </c>
      <c r="K317" s="148">
        <v>0</v>
      </c>
      <c r="L317" s="146">
        <v>0</v>
      </c>
      <c r="M317" s="147">
        <v>0</v>
      </c>
      <c r="N317" s="146">
        <v>0</v>
      </c>
      <c r="O317" s="147">
        <v>0</v>
      </c>
      <c r="P317" s="146">
        <v>0</v>
      </c>
      <c r="Q317" s="128">
        <f t="shared" si="15"/>
        <v>100000</v>
      </c>
      <c r="R317" s="68"/>
    </row>
    <row r="318" spans="1:18" s="1" customFormat="1" ht="14.45" hidden="1" customHeight="1" x14ac:dyDescent="0.25">
      <c r="A318" s="125">
        <v>291</v>
      </c>
      <c r="B318" s="124">
        <v>21</v>
      </c>
      <c r="C318" s="125" t="s">
        <v>203</v>
      </c>
      <c r="D318" s="125" t="str">
        <f t="shared" si="18"/>
        <v>2</v>
      </c>
      <c r="E318" s="125">
        <v>272</v>
      </c>
      <c r="F318" s="141" t="s">
        <v>45</v>
      </c>
      <c r="G318" s="129">
        <v>10000</v>
      </c>
      <c r="H318" s="146"/>
      <c r="I318" s="147">
        <v>0</v>
      </c>
      <c r="J318" s="148">
        <v>0</v>
      </c>
      <c r="K318" s="148">
        <v>0</v>
      </c>
      <c r="L318" s="146">
        <v>0</v>
      </c>
      <c r="M318" s="147">
        <v>0</v>
      </c>
      <c r="N318" s="146">
        <v>0</v>
      </c>
      <c r="O318" s="147">
        <v>0</v>
      </c>
      <c r="P318" s="146">
        <v>0</v>
      </c>
      <c r="Q318" s="128">
        <f t="shared" si="15"/>
        <v>10000</v>
      </c>
      <c r="R318" s="68"/>
    </row>
    <row r="319" spans="1:18" s="1" customFormat="1" ht="14.45" hidden="1" customHeight="1" x14ac:dyDescent="0.25">
      <c r="A319" s="125">
        <v>292</v>
      </c>
      <c r="B319" s="124">
        <v>21</v>
      </c>
      <c r="C319" s="125" t="s">
        <v>203</v>
      </c>
      <c r="D319" s="125" t="str">
        <f t="shared" si="18"/>
        <v>2</v>
      </c>
      <c r="E319" s="125">
        <v>291</v>
      </c>
      <c r="F319" s="143" t="s">
        <v>49</v>
      </c>
      <c r="G319" s="129">
        <v>12000</v>
      </c>
      <c r="H319" s="146"/>
      <c r="I319" s="147">
        <v>0</v>
      </c>
      <c r="J319" s="148">
        <v>0</v>
      </c>
      <c r="K319" s="148">
        <v>0</v>
      </c>
      <c r="L319" s="146">
        <v>0</v>
      </c>
      <c r="M319" s="147">
        <v>0</v>
      </c>
      <c r="N319" s="146">
        <v>0</v>
      </c>
      <c r="O319" s="147">
        <v>0</v>
      </c>
      <c r="P319" s="146">
        <v>0</v>
      </c>
      <c r="Q319" s="128">
        <f t="shared" si="15"/>
        <v>12000</v>
      </c>
      <c r="R319" s="68"/>
    </row>
    <row r="320" spans="1:18" s="1" customFormat="1" ht="14.45" hidden="1" customHeight="1" x14ac:dyDescent="0.25">
      <c r="A320" s="125">
        <v>293</v>
      </c>
      <c r="B320" s="124">
        <v>21</v>
      </c>
      <c r="C320" s="125" t="s">
        <v>203</v>
      </c>
      <c r="D320" s="125" t="str">
        <f t="shared" si="18"/>
        <v>2</v>
      </c>
      <c r="E320" s="125">
        <v>296</v>
      </c>
      <c r="F320" s="141" t="s">
        <v>53</v>
      </c>
      <c r="G320" s="129">
        <v>24000</v>
      </c>
      <c r="H320" s="146"/>
      <c r="I320" s="147">
        <v>0</v>
      </c>
      <c r="J320" s="148">
        <v>0</v>
      </c>
      <c r="K320" s="148">
        <v>0</v>
      </c>
      <c r="L320" s="146">
        <v>0</v>
      </c>
      <c r="M320" s="147">
        <v>0</v>
      </c>
      <c r="N320" s="146">
        <v>0</v>
      </c>
      <c r="O320" s="147">
        <v>0</v>
      </c>
      <c r="P320" s="146">
        <v>0</v>
      </c>
      <c r="Q320" s="128">
        <f t="shared" si="15"/>
        <v>24000</v>
      </c>
      <c r="R320" s="68"/>
    </row>
    <row r="321" spans="1:18" s="1" customFormat="1" ht="14.45" hidden="1" customHeight="1" x14ac:dyDescent="0.25">
      <c r="A321" s="125">
        <v>294</v>
      </c>
      <c r="B321" s="124">
        <v>21</v>
      </c>
      <c r="C321" s="125" t="s">
        <v>203</v>
      </c>
      <c r="D321" s="125">
        <v>3</v>
      </c>
      <c r="E321" s="125">
        <v>311</v>
      </c>
      <c r="F321" s="141" t="s">
        <v>370</v>
      </c>
      <c r="G321" s="129">
        <f>1300000-1061329.9</f>
        <v>238670.10000000009</v>
      </c>
      <c r="H321" s="146"/>
      <c r="I321" s="147"/>
      <c r="J321" s="148">
        <f>1179594+7341.63+1061329.9</f>
        <v>2248265.5299999998</v>
      </c>
      <c r="K321" s="148"/>
      <c r="L321" s="146"/>
      <c r="M321" s="147"/>
      <c r="N321" s="146"/>
      <c r="O321" s="147"/>
      <c r="P321" s="146"/>
      <c r="Q321" s="128">
        <f t="shared" si="15"/>
        <v>2486935.63</v>
      </c>
      <c r="R321" s="68"/>
    </row>
    <row r="322" spans="1:18" s="1" customFormat="1" ht="14.45" hidden="1" customHeight="1" x14ac:dyDescent="0.25">
      <c r="A322" s="125">
        <v>295</v>
      </c>
      <c r="B322" s="124">
        <v>21</v>
      </c>
      <c r="C322" s="125" t="s">
        <v>203</v>
      </c>
      <c r="D322" s="125" t="str">
        <f>MID(E322,1,1)</f>
        <v>3</v>
      </c>
      <c r="E322" s="125">
        <v>355</v>
      </c>
      <c r="F322" s="141" t="s">
        <v>80</v>
      </c>
      <c r="G322" s="129">
        <v>30000</v>
      </c>
      <c r="H322" s="146"/>
      <c r="I322" s="147">
        <v>0</v>
      </c>
      <c r="J322" s="148">
        <v>0</v>
      </c>
      <c r="K322" s="148">
        <v>0</v>
      </c>
      <c r="L322" s="146">
        <v>0</v>
      </c>
      <c r="M322" s="147">
        <v>0</v>
      </c>
      <c r="N322" s="146">
        <v>0</v>
      </c>
      <c r="O322" s="147">
        <v>0</v>
      </c>
      <c r="P322" s="146">
        <v>0</v>
      </c>
      <c r="Q322" s="128">
        <f t="shared" si="15"/>
        <v>30000</v>
      </c>
      <c r="R322" s="68"/>
    </row>
    <row r="323" spans="1:18" s="1" customFormat="1" ht="14.45" hidden="1" customHeight="1" x14ac:dyDescent="0.25">
      <c r="A323" s="125">
        <v>296</v>
      </c>
      <c r="B323" s="124">
        <v>21</v>
      </c>
      <c r="C323" s="125" t="s">
        <v>203</v>
      </c>
      <c r="D323" s="125" t="str">
        <f>MID(E323,1,1)</f>
        <v>3</v>
      </c>
      <c r="E323" s="125">
        <v>375</v>
      </c>
      <c r="F323" s="141" t="s">
        <v>93</v>
      </c>
      <c r="G323" s="129">
        <v>12000</v>
      </c>
      <c r="H323" s="146"/>
      <c r="I323" s="147">
        <v>0</v>
      </c>
      <c r="J323" s="148">
        <v>0</v>
      </c>
      <c r="K323" s="148">
        <v>0</v>
      </c>
      <c r="L323" s="146">
        <v>0</v>
      </c>
      <c r="M323" s="147">
        <v>0</v>
      </c>
      <c r="N323" s="146">
        <v>0</v>
      </c>
      <c r="O323" s="147">
        <v>0</v>
      </c>
      <c r="P323" s="146">
        <v>0</v>
      </c>
      <c r="Q323" s="128">
        <f t="shared" si="15"/>
        <v>12000</v>
      </c>
      <c r="R323" s="68"/>
    </row>
    <row r="324" spans="1:18" s="1" customFormat="1" ht="14.45" hidden="1" customHeight="1" x14ac:dyDescent="0.25">
      <c r="A324" s="125">
        <v>297</v>
      </c>
      <c r="B324" s="124">
        <v>21</v>
      </c>
      <c r="C324" s="125" t="s">
        <v>203</v>
      </c>
      <c r="D324" s="125" t="str">
        <f>MID(E324,1,1)</f>
        <v>5</v>
      </c>
      <c r="E324" s="125">
        <v>566</v>
      </c>
      <c r="F324" s="141" t="s">
        <v>119</v>
      </c>
      <c r="G324" s="129">
        <v>48000</v>
      </c>
      <c r="H324" s="146"/>
      <c r="I324" s="147">
        <v>0</v>
      </c>
      <c r="J324" s="148">
        <v>0</v>
      </c>
      <c r="K324" s="148">
        <v>0</v>
      </c>
      <c r="L324" s="146">
        <v>0</v>
      </c>
      <c r="M324" s="147">
        <v>0</v>
      </c>
      <c r="N324" s="146">
        <v>0</v>
      </c>
      <c r="O324" s="147">
        <v>0</v>
      </c>
      <c r="P324" s="146">
        <v>0</v>
      </c>
      <c r="Q324" s="128">
        <f t="shared" si="15"/>
        <v>48000</v>
      </c>
      <c r="R324" s="68"/>
    </row>
    <row r="325" spans="1:18" s="1" customFormat="1" ht="14.45" hidden="1" customHeight="1" x14ac:dyDescent="0.25">
      <c r="A325" s="125">
        <v>298</v>
      </c>
      <c r="B325" s="124">
        <v>22</v>
      </c>
      <c r="C325" s="125" t="s">
        <v>213</v>
      </c>
      <c r="D325" s="125">
        <v>1</v>
      </c>
      <c r="E325" s="125">
        <v>113</v>
      </c>
      <c r="F325" s="141" t="s">
        <v>11</v>
      </c>
      <c r="G325" s="129">
        <v>283256.00160000002</v>
      </c>
      <c r="H325" s="146"/>
      <c r="I325" s="147"/>
      <c r="J325" s="148"/>
      <c r="K325" s="148"/>
      <c r="L325" s="146"/>
      <c r="M325" s="147"/>
      <c r="N325" s="146"/>
      <c r="O325" s="147"/>
      <c r="P325" s="146"/>
      <c r="Q325" s="128">
        <f t="shared" si="15"/>
        <v>283256.00160000002</v>
      </c>
      <c r="R325" s="68"/>
    </row>
    <row r="326" spans="1:18" s="1" customFormat="1" ht="14.45" hidden="1" customHeight="1" x14ac:dyDescent="0.25">
      <c r="A326" s="125">
        <v>299</v>
      </c>
      <c r="B326" s="124">
        <v>22</v>
      </c>
      <c r="C326" s="125" t="s">
        <v>213</v>
      </c>
      <c r="D326" s="125">
        <v>1</v>
      </c>
      <c r="E326" s="125">
        <v>122</v>
      </c>
      <c r="F326" s="142" t="s">
        <v>12</v>
      </c>
      <c r="G326" s="129">
        <v>173340</v>
      </c>
      <c r="H326" s="146"/>
      <c r="I326" s="147"/>
      <c r="J326" s="148"/>
      <c r="K326" s="148"/>
      <c r="L326" s="146"/>
      <c r="M326" s="147"/>
      <c r="N326" s="146"/>
      <c r="O326" s="147"/>
      <c r="P326" s="146"/>
      <c r="Q326" s="128">
        <f t="shared" ref="Q326:Q389" si="19">SUM(G326:P326)</f>
        <v>173340</v>
      </c>
      <c r="R326" s="68"/>
    </row>
    <row r="327" spans="1:18" s="1" customFormat="1" ht="14.45" customHeight="1" x14ac:dyDescent="0.25">
      <c r="A327" s="125">
        <v>300</v>
      </c>
      <c r="B327" s="124">
        <v>22</v>
      </c>
      <c r="C327" s="125" t="s">
        <v>213</v>
      </c>
      <c r="D327" s="125">
        <v>1</v>
      </c>
      <c r="E327" s="125">
        <v>132</v>
      </c>
      <c r="F327" s="142" t="s">
        <v>13</v>
      </c>
      <c r="G327" s="129">
        <v>42682.504750695341</v>
      </c>
      <c r="H327" s="146"/>
      <c r="I327" s="147"/>
      <c r="J327" s="148"/>
      <c r="K327" s="148"/>
      <c r="L327" s="146"/>
      <c r="M327" s="147"/>
      <c r="N327" s="146"/>
      <c r="O327" s="147"/>
      <c r="P327" s="146"/>
      <c r="Q327" s="128">
        <f t="shared" si="19"/>
        <v>42682.504750695341</v>
      </c>
      <c r="R327" s="68"/>
    </row>
    <row r="328" spans="1:18" s="1" customFormat="1" ht="14.45" customHeight="1" x14ac:dyDescent="0.25">
      <c r="A328" s="125">
        <v>301</v>
      </c>
      <c r="B328" s="124">
        <v>22</v>
      </c>
      <c r="C328" s="125" t="s">
        <v>213</v>
      </c>
      <c r="D328" s="125">
        <v>1</v>
      </c>
      <c r="E328" s="125">
        <v>132</v>
      </c>
      <c r="F328" s="142" t="s">
        <v>13</v>
      </c>
      <c r="G328" s="129">
        <v>26119.783276237318</v>
      </c>
      <c r="H328" s="146"/>
      <c r="I328" s="147"/>
      <c r="J328" s="148"/>
      <c r="K328" s="148"/>
      <c r="L328" s="146"/>
      <c r="M328" s="147"/>
      <c r="N328" s="146"/>
      <c r="O328" s="147"/>
      <c r="P328" s="146"/>
      <c r="Q328" s="128">
        <f t="shared" si="19"/>
        <v>26119.783276237318</v>
      </c>
      <c r="R328" s="68"/>
    </row>
    <row r="329" spans="1:18" s="1" customFormat="1" ht="14.45" hidden="1" customHeight="1" x14ac:dyDescent="0.25">
      <c r="A329" s="125">
        <v>448</v>
      </c>
      <c r="B329" s="124">
        <v>22</v>
      </c>
      <c r="C329" s="125" t="s">
        <v>213</v>
      </c>
      <c r="D329" s="125" t="str">
        <f t="shared" ref="D329:D343" si="20">MID(E329,1,1)</f>
        <v>2</v>
      </c>
      <c r="E329" s="125">
        <v>211</v>
      </c>
      <c r="F329" s="141" t="s">
        <v>19</v>
      </c>
      <c r="G329" s="129">
        <v>6000</v>
      </c>
      <c r="H329" s="146">
        <v>0</v>
      </c>
      <c r="I329" s="147">
        <v>0</v>
      </c>
      <c r="J329" s="148">
        <v>0</v>
      </c>
      <c r="K329" s="148">
        <v>0</v>
      </c>
      <c r="L329" s="146">
        <v>0</v>
      </c>
      <c r="M329" s="147">
        <v>0</v>
      </c>
      <c r="N329" s="146">
        <v>0</v>
      </c>
      <c r="O329" s="147">
        <v>0</v>
      </c>
      <c r="P329" s="146">
        <v>0</v>
      </c>
      <c r="Q329" s="128">
        <f t="shared" si="19"/>
        <v>6000</v>
      </c>
      <c r="R329" s="68"/>
    </row>
    <row r="330" spans="1:18" s="1" customFormat="1" ht="14.45" hidden="1" customHeight="1" x14ac:dyDescent="0.25">
      <c r="A330" s="125">
        <v>451</v>
      </c>
      <c r="B330" s="124">
        <v>22</v>
      </c>
      <c r="C330" s="125" t="s">
        <v>213</v>
      </c>
      <c r="D330" s="125" t="str">
        <f t="shared" si="20"/>
        <v>2</v>
      </c>
      <c r="E330" s="125">
        <v>212</v>
      </c>
      <c r="F330" s="141" t="s">
        <v>20</v>
      </c>
      <c r="G330" s="129">
        <v>4000</v>
      </c>
      <c r="H330" s="146">
        <v>0</v>
      </c>
      <c r="I330" s="147">
        <v>0</v>
      </c>
      <c r="J330" s="148">
        <v>0</v>
      </c>
      <c r="K330" s="148">
        <v>0</v>
      </c>
      <c r="L330" s="146">
        <v>0</v>
      </c>
      <c r="M330" s="147">
        <v>0</v>
      </c>
      <c r="N330" s="146">
        <v>0</v>
      </c>
      <c r="O330" s="147">
        <v>0</v>
      </c>
      <c r="P330" s="146">
        <v>0</v>
      </c>
      <c r="Q330" s="128">
        <f t="shared" si="19"/>
        <v>4000</v>
      </c>
      <c r="R330" s="68"/>
    </row>
    <row r="331" spans="1:18" s="1" customFormat="1" ht="14.45" hidden="1" customHeight="1" x14ac:dyDescent="0.25">
      <c r="A331" s="125">
        <v>454</v>
      </c>
      <c r="B331" s="124">
        <v>22</v>
      </c>
      <c r="C331" s="125" t="s">
        <v>213</v>
      </c>
      <c r="D331" s="125" t="str">
        <f t="shared" si="20"/>
        <v>2</v>
      </c>
      <c r="E331" s="125">
        <v>214</v>
      </c>
      <c r="F331" s="141" t="s">
        <v>22</v>
      </c>
      <c r="G331" s="129">
        <v>1000</v>
      </c>
      <c r="H331" s="146"/>
      <c r="I331" s="147">
        <v>0</v>
      </c>
      <c r="J331" s="148">
        <v>0</v>
      </c>
      <c r="K331" s="148">
        <v>0</v>
      </c>
      <c r="L331" s="146">
        <v>0</v>
      </c>
      <c r="M331" s="147">
        <v>0</v>
      </c>
      <c r="N331" s="146">
        <v>0</v>
      </c>
      <c r="O331" s="147">
        <v>0</v>
      </c>
      <c r="P331" s="146">
        <v>0</v>
      </c>
      <c r="Q331" s="128">
        <f t="shared" si="19"/>
        <v>1000</v>
      </c>
      <c r="R331" s="68"/>
    </row>
    <row r="332" spans="1:18" s="1" customFormat="1" ht="14.45" hidden="1" customHeight="1" x14ac:dyDescent="0.25">
      <c r="A332" s="125">
        <v>457</v>
      </c>
      <c r="B332" s="124">
        <v>22</v>
      </c>
      <c r="C332" s="125" t="s">
        <v>213</v>
      </c>
      <c r="D332" s="125" t="str">
        <f t="shared" si="20"/>
        <v>2</v>
      </c>
      <c r="E332" s="125">
        <v>221</v>
      </c>
      <c r="F332" s="141" t="s">
        <v>27</v>
      </c>
      <c r="G332" s="129">
        <v>12000</v>
      </c>
      <c r="H332" s="146">
        <v>0</v>
      </c>
      <c r="I332" s="147">
        <v>0</v>
      </c>
      <c r="J332" s="148">
        <v>0</v>
      </c>
      <c r="K332" s="148">
        <v>0</v>
      </c>
      <c r="L332" s="146">
        <v>0</v>
      </c>
      <c r="M332" s="147">
        <v>0</v>
      </c>
      <c r="N332" s="146">
        <v>0</v>
      </c>
      <c r="O332" s="147">
        <v>0</v>
      </c>
      <c r="P332" s="146">
        <v>0</v>
      </c>
      <c r="Q332" s="128">
        <f t="shared" si="19"/>
        <v>12000</v>
      </c>
      <c r="R332" s="68"/>
    </row>
    <row r="333" spans="1:18" s="1" customFormat="1" ht="14.45" hidden="1" customHeight="1" x14ac:dyDescent="0.25">
      <c r="A333" s="125">
        <v>459</v>
      </c>
      <c r="B333" s="124">
        <v>22</v>
      </c>
      <c r="C333" s="125" t="s">
        <v>213</v>
      </c>
      <c r="D333" s="125" t="str">
        <f t="shared" si="20"/>
        <v>2</v>
      </c>
      <c r="E333" s="125">
        <v>243</v>
      </c>
      <c r="F333" s="141" t="s">
        <v>33</v>
      </c>
      <c r="G333" s="129">
        <v>6000</v>
      </c>
      <c r="H333" s="146">
        <v>0</v>
      </c>
      <c r="I333" s="147">
        <v>0</v>
      </c>
      <c r="J333" s="148">
        <v>0</v>
      </c>
      <c r="K333" s="148">
        <v>0</v>
      </c>
      <c r="L333" s="146">
        <v>0</v>
      </c>
      <c r="M333" s="147">
        <v>0</v>
      </c>
      <c r="N333" s="146">
        <v>0</v>
      </c>
      <c r="O333" s="147">
        <v>0</v>
      </c>
      <c r="P333" s="146">
        <v>0</v>
      </c>
      <c r="Q333" s="128">
        <f t="shared" si="19"/>
        <v>6000</v>
      </c>
      <c r="R333" s="68"/>
    </row>
    <row r="334" spans="1:18" s="1" customFormat="1" ht="14.45" hidden="1" customHeight="1" x14ac:dyDescent="0.25">
      <c r="A334" s="125">
        <v>462</v>
      </c>
      <c r="B334" s="124">
        <v>22</v>
      </c>
      <c r="C334" s="125" t="s">
        <v>213</v>
      </c>
      <c r="D334" s="125" t="str">
        <f t="shared" si="20"/>
        <v>2</v>
      </c>
      <c r="E334" s="125">
        <v>244</v>
      </c>
      <c r="F334" s="141" t="s">
        <v>34</v>
      </c>
      <c r="G334" s="129">
        <v>3000</v>
      </c>
      <c r="H334" s="146">
        <v>0</v>
      </c>
      <c r="I334" s="147">
        <v>0</v>
      </c>
      <c r="J334" s="148">
        <v>0</v>
      </c>
      <c r="K334" s="148">
        <v>0</v>
      </c>
      <c r="L334" s="146">
        <v>0</v>
      </c>
      <c r="M334" s="147">
        <v>0</v>
      </c>
      <c r="N334" s="146">
        <v>0</v>
      </c>
      <c r="O334" s="147">
        <v>0</v>
      </c>
      <c r="P334" s="146">
        <v>0</v>
      </c>
      <c r="Q334" s="128">
        <f t="shared" si="19"/>
        <v>3000</v>
      </c>
      <c r="R334" s="68"/>
    </row>
    <row r="335" spans="1:18" s="1" customFormat="1" ht="14.45" hidden="1" customHeight="1" x14ac:dyDescent="0.25">
      <c r="A335" s="125">
        <v>466</v>
      </c>
      <c r="B335" s="124">
        <v>22</v>
      </c>
      <c r="C335" s="125" t="s">
        <v>213</v>
      </c>
      <c r="D335" s="125" t="str">
        <f t="shared" si="20"/>
        <v>2</v>
      </c>
      <c r="E335" s="125">
        <v>261</v>
      </c>
      <c r="F335" s="141" t="s">
        <v>43</v>
      </c>
      <c r="G335" s="129">
        <v>27000</v>
      </c>
      <c r="H335" s="146">
        <v>0</v>
      </c>
      <c r="I335" s="147">
        <v>0</v>
      </c>
      <c r="J335" s="148">
        <v>0</v>
      </c>
      <c r="K335" s="148">
        <v>0</v>
      </c>
      <c r="L335" s="146">
        <v>0</v>
      </c>
      <c r="M335" s="147">
        <v>0</v>
      </c>
      <c r="N335" s="146">
        <v>0</v>
      </c>
      <c r="O335" s="147">
        <v>0</v>
      </c>
      <c r="P335" s="146">
        <v>0</v>
      </c>
      <c r="Q335" s="128">
        <f t="shared" si="19"/>
        <v>27000</v>
      </c>
      <c r="R335" s="68"/>
    </row>
    <row r="336" spans="1:18" s="1" customFormat="1" ht="14.45" hidden="1" customHeight="1" x14ac:dyDescent="0.25">
      <c r="A336" s="125">
        <v>470</v>
      </c>
      <c r="B336" s="124">
        <v>22</v>
      </c>
      <c r="C336" s="125" t="s">
        <v>213</v>
      </c>
      <c r="D336" s="125" t="str">
        <f t="shared" si="20"/>
        <v>2</v>
      </c>
      <c r="E336" s="125">
        <v>273</v>
      </c>
      <c r="F336" s="141" t="s">
        <v>46</v>
      </c>
      <c r="G336" s="129">
        <v>100000</v>
      </c>
      <c r="H336" s="146">
        <v>0</v>
      </c>
      <c r="I336" s="147">
        <v>0</v>
      </c>
      <c r="J336" s="148">
        <v>0</v>
      </c>
      <c r="K336" s="148">
        <v>0</v>
      </c>
      <c r="L336" s="146">
        <v>0</v>
      </c>
      <c r="M336" s="147">
        <v>0</v>
      </c>
      <c r="N336" s="146">
        <v>0</v>
      </c>
      <c r="O336" s="147">
        <v>0</v>
      </c>
      <c r="P336" s="146">
        <v>0</v>
      </c>
      <c r="Q336" s="128">
        <f t="shared" si="19"/>
        <v>100000</v>
      </c>
      <c r="R336" s="68"/>
    </row>
    <row r="337" spans="1:18" s="1" customFormat="1" ht="14.45" hidden="1" customHeight="1" x14ac:dyDescent="0.25">
      <c r="A337" s="125">
        <v>472</v>
      </c>
      <c r="B337" s="124">
        <v>22</v>
      </c>
      <c r="C337" s="125" t="s">
        <v>213</v>
      </c>
      <c r="D337" s="125" t="str">
        <f t="shared" si="20"/>
        <v>2</v>
      </c>
      <c r="E337" s="125">
        <v>294</v>
      </c>
      <c r="F337" s="141" t="s">
        <v>52</v>
      </c>
      <c r="G337" s="129">
        <v>1000</v>
      </c>
      <c r="H337" s="146">
        <v>0</v>
      </c>
      <c r="I337" s="147">
        <v>0</v>
      </c>
      <c r="J337" s="148">
        <v>0</v>
      </c>
      <c r="K337" s="148">
        <v>0</v>
      </c>
      <c r="L337" s="146">
        <v>0</v>
      </c>
      <c r="M337" s="147">
        <v>0</v>
      </c>
      <c r="N337" s="146">
        <v>0</v>
      </c>
      <c r="O337" s="147">
        <v>0</v>
      </c>
      <c r="P337" s="146">
        <v>0</v>
      </c>
      <c r="Q337" s="128">
        <f t="shared" si="19"/>
        <v>1000</v>
      </c>
      <c r="R337" s="68"/>
    </row>
    <row r="338" spans="1:18" s="1" customFormat="1" ht="14.45" hidden="1" customHeight="1" x14ac:dyDescent="0.25">
      <c r="A338" s="125">
        <v>478</v>
      </c>
      <c r="B338" s="124">
        <v>22</v>
      </c>
      <c r="C338" s="125" t="s">
        <v>213</v>
      </c>
      <c r="D338" s="125" t="str">
        <f t="shared" si="20"/>
        <v>3</v>
      </c>
      <c r="E338" s="125">
        <v>353</v>
      </c>
      <c r="F338" s="141" t="s">
        <v>78</v>
      </c>
      <c r="G338" s="129">
        <v>1500</v>
      </c>
      <c r="H338" s="146">
        <v>0</v>
      </c>
      <c r="I338" s="147">
        <v>0</v>
      </c>
      <c r="J338" s="148">
        <v>0</v>
      </c>
      <c r="K338" s="148">
        <v>0</v>
      </c>
      <c r="L338" s="146">
        <v>0</v>
      </c>
      <c r="M338" s="147">
        <v>0</v>
      </c>
      <c r="N338" s="146">
        <v>0</v>
      </c>
      <c r="O338" s="147">
        <v>0</v>
      </c>
      <c r="P338" s="146">
        <v>0</v>
      </c>
      <c r="Q338" s="128">
        <f t="shared" si="19"/>
        <v>1500</v>
      </c>
      <c r="R338" s="68"/>
    </row>
    <row r="339" spans="1:18" s="1" customFormat="1" ht="14.45" hidden="1" customHeight="1" x14ac:dyDescent="0.25">
      <c r="A339" s="125">
        <v>486</v>
      </c>
      <c r="B339" s="124">
        <v>22</v>
      </c>
      <c r="C339" s="125" t="s">
        <v>213</v>
      </c>
      <c r="D339" s="125" t="str">
        <f t="shared" si="20"/>
        <v>3</v>
      </c>
      <c r="E339" s="125">
        <v>375</v>
      </c>
      <c r="F339" s="141" t="s">
        <v>93</v>
      </c>
      <c r="G339" s="129">
        <v>24000</v>
      </c>
      <c r="H339" s="146">
        <v>0</v>
      </c>
      <c r="I339" s="147">
        <v>0</v>
      </c>
      <c r="J339" s="148">
        <v>0</v>
      </c>
      <c r="K339" s="148">
        <v>0</v>
      </c>
      <c r="L339" s="146">
        <v>0</v>
      </c>
      <c r="M339" s="147">
        <v>0</v>
      </c>
      <c r="N339" s="146">
        <v>0</v>
      </c>
      <c r="O339" s="147">
        <v>0</v>
      </c>
      <c r="P339" s="146">
        <v>0</v>
      </c>
      <c r="Q339" s="128">
        <f t="shared" si="19"/>
        <v>24000</v>
      </c>
      <c r="R339" s="68"/>
    </row>
    <row r="340" spans="1:18" s="1" customFormat="1" ht="14.45" hidden="1" customHeight="1" x14ac:dyDescent="0.25">
      <c r="A340" s="125">
        <v>489</v>
      </c>
      <c r="B340" s="124">
        <v>22</v>
      </c>
      <c r="C340" s="125" t="s">
        <v>213</v>
      </c>
      <c r="D340" s="125" t="str">
        <f t="shared" si="20"/>
        <v>3</v>
      </c>
      <c r="E340" s="125">
        <v>383</v>
      </c>
      <c r="F340" s="141" t="s">
        <v>99</v>
      </c>
      <c r="G340" s="129">
        <v>4000</v>
      </c>
      <c r="H340" s="146">
        <v>0</v>
      </c>
      <c r="I340" s="147">
        <v>0</v>
      </c>
      <c r="J340" s="148">
        <v>0</v>
      </c>
      <c r="K340" s="148">
        <v>0</v>
      </c>
      <c r="L340" s="146">
        <v>0</v>
      </c>
      <c r="M340" s="147">
        <v>0</v>
      </c>
      <c r="N340" s="146">
        <v>0</v>
      </c>
      <c r="O340" s="147">
        <v>0</v>
      </c>
      <c r="P340" s="146">
        <v>0</v>
      </c>
      <c r="Q340" s="128">
        <f t="shared" si="19"/>
        <v>4000</v>
      </c>
      <c r="R340" s="68"/>
    </row>
    <row r="341" spans="1:18" s="1" customFormat="1" ht="14.45" hidden="1" customHeight="1" x14ac:dyDescent="0.25">
      <c r="A341" s="125">
        <v>491</v>
      </c>
      <c r="B341" s="124">
        <v>22</v>
      </c>
      <c r="C341" s="125" t="s">
        <v>213</v>
      </c>
      <c r="D341" s="125" t="str">
        <f t="shared" si="20"/>
        <v>5</v>
      </c>
      <c r="E341" s="125">
        <v>511</v>
      </c>
      <c r="F341" s="143" t="s">
        <v>109</v>
      </c>
      <c r="G341" s="129">
        <v>25000</v>
      </c>
      <c r="H341" s="146">
        <v>0</v>
      </c>
      <c r="I341" s="147">
        <v>0</v>
      </c>
      <c r="J341" s="148">
        <v>0</v>
      </c>
      <c r="K341" s="148">
        <v>0</v>
      </c>
      <c r="L341" s="146">
        <v>0</v>
      </c>
      <c r="M341" s="147">
        <v>0</v>
      </c>
      <c r="N341" s="146">
        <v>0</v>
      </c>
      <c r="O341" s="147">
        <v>0</v>
      </c>
      <c r="P341" s="146">
        <v>0</v>
      </c>
      <c r="Q341" s="128">
        <f t="shared" si="19"/>
        <v>25000</v>
      </c>
      <c r="R341" s="68"/>
    </row>
    <row r="342" spans="1:18" s="1" customFormat="1" ht="14.45" hidden="1" customHeight="1" x14ac:dyDescent="0.25">
      <c r="A342" s="125">
        <v>494</v>
      </c>
      <c r="B342" s="124">
        <v>22</v>
      </c>
      <c r="C342" s="125" t="s">
        <v>213</v>
      </c>
      <c r="D342" s="125" t="str">
        <f t="shared" si="20"/>
        <v>5</v>
      </c>
      <c r="E342" s="125">
        <v>515</v>
      </c>
      <c r="F342" s="141" t="s">
        <v>111</v>
      </c>
      <c r="G342" s="129">
        <v>15000</v>
      </c>
      <c r="H342" s="146">
        <v>0</v>
      </c>
      <c r="I342" s="147">
        <v>0</v>
      </c>
      <c r="J342" s="148">
        <v>0</v>
      </c>
      <c r="K342" s="148">
        <v>0</v>
      </c>
      <c r="L342" s="146">
        <v>0</v>
      </c>
      <c r="M342" s="147">
        <v>0</v>
      </c>
      <c r="N342" s="146">
        <v>0</v>
      </c>
      <c r="O342" s="147">
        <v>0</v>
      </c>
      <c r="P342" s="146">
        <v>0</v>
      </c>
      <c r="Q342" s="128">
        <f t="shared" si="19"/>
        <v>15000</v>
      </c>
      <c r="R342" s="68"/>
    </row>
    <row r="343" spans="1:18" s="1" customFormat="1" ht="14.45" hidden="1" customHeight="1" x14ac:dyDescent="0.25">
      <c r="A343" s="125">
        <v>497</v>
      </c>
      <c r="B343" s="124">
        <v>22</v>
      </c>
      <c r="C343" s="125" t="s">
        <v>213</v>
      </c>
      <c r="D343" s="125" t="str">
        <f t="shared" si="20"/>
        <v>5</v>
      </c>
      <c r="E343" s="125">
        <v>522</v>
      </c>
      <c r="F343" s="141" t="s">
        <v>114</v>
      </c>
      <c r="G343" s="129">
        <v>50000</v>
      </c>
      <c r="H343" s="146">
        <v>0</v>
      </c>
      <c r="I343" s="147">
        <v>0</v>
      </c>
      <c r="J343" s="148">
        <v>0</v>
      </c>
      <c r="K343" s="148">
        <v>0</v>
      </c>
      <c r="L343" s="146">
        <v>0</v>
      </c>
      <c r="M343" s="147">
        <v>0</v>
      </c>
      <c r="N343" s="146">
        <v>0</v>
      </c>
      <c r="O343" s="147">
        <v>0</v>
      </c>
      <c r="P343" s="146">
        <v>0</v>
      </c>
      <c r="Q343" s="128">
        <f t="shared" si="19"/>
        <v>50000</v>
      </c>
      <c r="R343" s="68"/>
    </row>
    <row r="344" spans="1:18" s="1" customFormat="1" ht="14.45" hidden="1" customHeight="1" x14ac:dyDescent="0.25">
      <c r="A344" s="125">
        <v>302</v>
      </c>
      <c r="B344" s="124">
        <v>23</v>
      </c>
      <c r="C344" s="125" t="s">
        <v>507</v>
      </c>
      <c r="D344" s="125">
        <v>1</v>
      </c>
      <c r="E344" s="125">
        <v>113</v>
      </c>
      <c r="F344" s="141" t="s">
        <v>11</v>
      </c>
      <c r="G344" s="129">
        <v>196716.024</v>
      </c>
      <c r="H344" s="146"/>
      <c r="I344" s="147"/>
      <c r="J344" s="148"/>
      <c r="K344" s="148"/>
      <c r="L344" s="146"/>
      <c r="M344" s="147"/>
      <c r="N344" s="146"/>
      <c r="O344" s="147"/>
      <c r="P344" s="146"/>
      <c r="Q344" s="128">
        <f t="shared" si="19"/>
        <v>196716.024</v>
      </c>
      <c r="R344" s="68"/>
    </row>
    <row r="345" spans="1:18" s="1" customFormat="1" ht="14.45" hidden="1" customHeight="1" x14ac:dyDescent="0.25">
      <c r="A345" s="125">
        <v>303</v>
      </c>
      <c r="B345" s="124">
        <v>23</v>
      </c>
      <c r="C345" s="125" t="s">
        <v>507</v>
      </c>
      <c r="D345" s="125">
        <v>1</v>
      </c>
      <c r="E345" s="125">
        <v>122</v>
      </c>
      <c r="F345" s="142" t="s">
        <v>12</v>
      </c>
      <c r="G345" s="129">
        <v>100254.444</v>
      </c>
      <c r="H345" s="146"/>
      <c r="I345" s="147"/>
      <c r="J345" s="148"/>
      <c r="K345" s="148"/>
      <c r="L345" s="146"/>
      <c r="M345" s="147"/>
      <c r="N345" s="146"/>
      <c r="O345" s="147"/>
      <c r="P345" s="146"/>
      <c r="Q345" s="128">
        <f t="shared" si="19"/>
        <v>100254.444</v>
      </c>
      <c r="R345" s="68"/>
    </row>
    <row r="346" spans="1:18" s="1" customFormat="1" ht="14.45" customHeight="1" x14ac:dyDescent="0.25">
      <c r="A346" s="125">
        <v>304</v>
      </c>
      <c r="B346" s="124">
        <v>23</v>
      </c>
      <c r="C346" s="125" t="s">
        <v>507</v>
      </c>
      <c r="D346" s="125">
        <v>1</v>
      </c>
      <c r="E346" s="125">
        <v>132</v>
      </c>
      <c r="F346" s="142" t="s">
        <v>13</v>
      </c>
      <c r="G346" s="129">
        <v>29642.20557195742</v>
      </c>
      <c r="H346" s="146"/>
      <c r="I346" s="147"/>
      <c r="J346" s="148"/>
      <c r="K346" s="148"/>
      <c r="L346" s="146"/>
      <c r="M346" s="147"/>
      <c r="N346" s="146"/>
      <c r="O346" s="147"/>
      <c r="P346" s="146"/>
      <c r="Q346" s="128">
        <f t="shared" si="19"/>
        <v>29642.20557195742</v>
      </c>
      <c r="R346" s="68"/>
    </row>
    <row r="347" spans="1:18" s="1" customFormat="1" ht="14.45" customHeight="1" x14ac:dyDescent="0.25">
      <c r="A347" s="125">
        <v>305</v>
      </c>
      <c r="B347" s="124">
        <v>23</v>
      </c>
      <c r="C347" s="125" t="s">
        <v>507</v>
      </c>
      <c r="D347" s="125">
        <v>1</v>
      </c>
      <c r="E347" s="125">
        <v>132</v>
      </c>
      <c r="F347" s="142" t="s">
        <v>13</v>
      </c>
      <c r="G347" s="129">
        <v>15106.867138338934</v>
      </c>
      <c r="H347" s="146"/>
      <c r="I347" s="147"/>
      <c r="J347" s="148"/>
      <c r="K347" s="148"/>
      <c r="L347" s="146"/>
      <c r="M347" s="147"/>
      <c r="N347" s="146"/>
      <c r="O347" s="147"/>
      <c r="P347" s="146"/>
      <c r="Q347" s="128">
        <f t="shared" si="19"/>
        <v>15106.867138338934</v>
      </c>
      <c r="R347" s="68"/>
    </row>
    <row r="348" spans="1:18" s="1" customFormat="1" ht="14.45" hidden="1" customHeight="1" x14ac:dyDescent="0.25">
      <c r="A348" s="125">
        <v>306</v>
      </c>
      <c r="B348" s="124">
        <v>23</v>
      </c>
      <c r="C348" s="125" t="s">
        <v>507</v>
      </c>
      <c r="D348" s="125" t="str">
        <f t="shared" ref="D348:D354" si="21">MID(E348,1,1)</f>
        <v>2</v>
      </c>
      <c r="E348" s="125">
        <v>211</v>
      </c>
      <c r="F348" s="141" t="s">
        <v>19</v>
      </c>
      <c r="G348" s="129">
        <v>6000</v>
      </c>
      <c r="H348" s="146"/>
      <c r="I348" s="147"/>
      <c r="J348" s="148"/>
      <c r="K348" s="148"/>
      <c r="L348" s="146"/>
      <c r="M348" s="147"/>
      <c r="N348" s="146"/>
      <c r="O348" s="147"/>
      <c r="P348" s="146"/>
      <c r="Q348" s="128">
        <f t="shared" si="19"/>
        <v>6000</v>
      </c>
      <c r="R348" s="68"/>
    </row>
    <row r="349" spans="1:18" s="1" customFormat="1" ht="14.45" hidden="1" customHeight="1" x14ac:dyDescent="0.25">
      <c r="A349" s="125">
        <v>307</v>
      </c>
      <c r="B349" s="124">
        <v>23</v>
      </c>
      <c r="C349" s="125" t="s">
        <v>507</v>
      </c>
      <c r="D349" s="125" t="str">
        <f t="shared" si="21"/>
        <v>2</v>
      </c>
      <c r="E349" s="125">
        <v>212</v>
      </c>
      <c r="F349" s="141" t="s">
        <v>20</v>
      </c>
      <c r="G349" s="129">
        <v>500</v>
      </c>
      <c r="H349" s="146"/>
      <c r="I349" s="147"/>
      <c r="J349" s="148"/>
      <c r="K349" s="148"/>
      <c r="L349" s="146"/>
      <c r="M349" s="147"/>
      <c r="N349" s="146"/>
      <c r="O349" s="147"/>
      <c r="P349" s="146"/>
      <c r="Q349" s="128">
        <f t="shared" si="19"/>
        <v>500</v>
      </c>
      <c r="R349" s="68"/>
    </row>
    <row r="350" spans="1:18" s="1" customFormat="1" ht="14.45" hidden="1" customHeight="1" x14ac:dyDescent="0.25">
      <c r="A350" s="125">
        <v>308</v>
      </c>
      <c r="B350" s="124">
        <v>23</v>
      </c>
      <c r="C350" s="125" t="s">
        <v>507</v>
      </c>
      <c r="D350" s="125" t="str">
        <f t="shared" si="21"/>
        <v>2</v>
      </c>
      <c r="E350" s="125">
        <v>214</v>
      </c>
      <c r="F350" s="141" t="s">
        <v>22</v>
      </c>
      <c r="G350" s="129">
        <v>1500</v>
      </c>
      <c r="H350" s="146"/>
      <c r="I350" s="147"/>
      <c r="J350" s="148"/>
      <c r="K350" s="148"/>
      <c r="L350" s="146"/>
      <c r="M350" s="147"/>
      <c r="N350" s="146"/>
      <c r="O350" s="147"/>
      <c r="P350" s="146"/>
      <c r="Q350" s="128">
        <f t="shared" si="19"/>
        <v>1500</v>
      </c>
      <c r="R350" s="68"/>
    </row>
    <row r="351" spans="1:18" s="1" customFormat="1" ht="14.45" hidden="1" customHeight="1" x14ac:dyDescent="0.25">
      <c r="A351" s="125">
        <v>309</v>
      </c>
      <c r="B351" s="124">
        <v>23</v>
      </c>
      <c r="C351" s="125" t="s">
        <v>507</v>
      </c>
      <c r="D351" s="125" t="str">
        <f t="shared" si="21"/>
        <v>2</v>
      </c>
      <c r="E351" s="125">
        <v>261</v>
      </c>
      <c r="F351" s="141" t="s">
        <v>43</v>
      </c>
      <c r="G351" s="129">
        <v>18000</v>
      </c>
      <c r="H351" s="146"/>
      <c r="I351" s="147"/>
      <c r="J351" s="148"/>
      <c r="K351" s="148"/>
      <c r="L351" s="146"/>
      <c r="M351" s="147"/>
      <c r="N351" s="146"/>
      <c r="O351" s="147"/>
      <c r="P351" s="146"/>
      <c r="Q351" s="128">
        <f t="shared" si="19"/>
        <v>18000</v>
      </c>
      <c r="R351" s="68"/>
    </row>
    <row r="352" spans="1:18" s="1" customFormat="1" ht="14.45" hidden="1" customHeight="1" x14ac:dyDescent="0.25">
      <c r="A352" s="125">
        <v>310</v>
      </c>
      <c r="B352" s="124">
        <v>23</v>
      </c>
      <c r="C352" s="125" t="s">
        <v>507</v>
      </c>
      <c r="D352" s="125" t="str">
        <f t="shared" si="21"/>
        <v>3</v>
      </c>
      <c r="E352" s="125">
        <v>315</v>
      </c>
      <c r="F352" s="141" t="s">
        <v>59</v>
      </c>
      <c r="G352" s="129">
        <v>4000</v>
      </c>
      <c r="H352" s="146"/>
      <c r="I352" s="147"/>
      <c r="J352" s="148"/>
      <c r="K352" s="148"/>
      <c r="L352" s="146"/>
      <c r="M352" s="147"/>
      <c r="N352" s="146"/>
      <c r="O352" s="147"/>
      <c r="P352" s="146"/>
      <c r="Q352" s="128">
        <f t="shared" si="19"/>
        <v>4000</v>
      </c>
      <c r="R352" s="68"/>
    </row>
    <row r="353" spans="1:18" s="1" customFormat="1" ht="14.45" hidden="1" customHeight="1" x14ac:dyDescent="0.25">
      <c r="A353" s="125">
        <v>311</v>
      </c>
      <c r="B353" s="124">
        <v>23</v>
      </c>
      <c r="C353" s="125" t="s">
        <v>507</v>
      </c>
      <c r="D353" s="125" t="str">
        <f t="shared" si="21"/>
        <v>3</v>
      </c>
      <c r="E353" s="125">
        <v>375</v>
      </c>
      <c r="F353" s="141" t="s">
        <v>93</v>
      </c>
      <c r="G353" s="129">
        <v>21600</v>
      </c>
      <c r="H353" s="146"/>
      <c r="I353" s="147"/>
      <c r="J353" s="148"/>
      <c r="K353" s="148"/>
      <c r="L353" s="146"/>
      <c r="M353" s="147"/>
      <c r="N353" s="146"/>
      <c r="O353" s="147"/>
      <c r="P353" s="146"/>
      <c r="Q353" s="128">
        <f t="shared" si="19"/>
        <v>21600</v>
      </c>
      <c r="R353" s="68"/>
    </row>
    <row r="354" spans="1:18" s="1" customFormat="1" ht="14.45" hidden="1" customHeight="1" x14ac:dyDescent="0.25">
      <c r="A354" s="125">
        <v>312</v>
      </c>
      <c r="B354" s="124">
        <v>23</v>
      </c>
      <c r="C354" s="125" t="s">
        <v>507</v>
      </c>
      <c r="D354" s="125" t="str">
        <f t="shared" si="21"/>
        <v>5</v>
      </c>
      <c r="E354" s="125">
        <v>515</v>
      </c>
      <c r="F354" s="141" t="s">
        <v>111</v>
      </c>
      <c r="G354" s="129">
        <v>18000</v>
      </c>
      <c r="H354" s="146"/>
      <c r="I354" s="147"/>
      <c r="J354" s="148"/>
      <c r="K354" s="148"/>
      <c r="L354" s="146"/>
      <c r="M354" s="147"/>
      <c r="N354" s="146"/>
      <c r="O354" s="147"/>
      <c r="P354" s="146"/>
      <c r="Q354" s="128">
        <f t="shared" si="19"/>
        <v>18000</v>
      </c>
      <c r="R354" s="68"/>
    </row>
    <row r="355" spans="1:18" s="1" customFormat="1" ht="14.45" hidden="1" customHeight="1" x14ac:dyDescent="0.25">
      <c r="A355" s="125">
        <v>313</v>
      </c>
      <c r="B355" s="124">
        <v>24</v>
      </c>
      <c r="C355" s="125" t="s">
        <v>143</v>
      </c>
      <c r="D355" s="125">
        <v>1</v>
      </c>
      <c r="E355" s="125">
        <v>113</v>
      </c>
      <c r="F355" s="141" t="s">
        <v>11</v>
      </c>
      <c r="G355" s="129">
        <v>246537.65999999997</v>
      </c>
      <c r="H355" s="146"/>
      <c r="I355" s="147"/>
      <c r="J355" s="148"/>
      <c r="K355" s="148"/>
      <c r="L355" s="146"/>
      <c r="M355" s="147"/>
      <c r="N355" s="146"/>
      <c r="O355" s="147"/>
      <c r="P355" s="146"/>
      <c r="Q355" s="128">
        <f t="shared" si="19"/>
        <v>246537.65999999997</v>
      </c>
      <c r="R355" s="68"/>
    </row>
    <row r="356" spans="1:18" s="1" customFormat="1" ht="14.45" customHeight="1" x14ac:dyDescent="0.25">
      <c r="A356" s="125">
        <v>314</v>
      </c>
      <c r="B356" s="124">
        <v>24</v>
      </c>
      <c r="C356" s="125" t="s">
        <v>143</v>
      </c>
      <c r="D356" s="125">
        <v>1</v>
      </c>
      <c r="E356" s="125">
        <v>132</v>
      </c>
      <c r="F356" s="142" t="s">
        <v>13</v>
      </c>
      <c r="G356" s="129">
        <v>37149.591834721832</v>
      </c>
      <c r="H356" s="146"/>
      <c r="I356" s="147"/>
      <c r="J356" s="148"/>
      <c r="K356" s="148"/>
      <c r="L356" s="146"/>
      <c r="M356" s="147"/>
      <c r="N356" s="146"/>
      <c r="O356" s="147"/>
      <c r="P356" s="146"/>
      <c r="Q356" s="128">
        <f t="shared" si="19"/>
        <v>37149.591834721832</v>
      </c>
      <c r="R356" s="68"/>
    </row>
    <row r="357" spans="1:18" s="1" customFormat="1" ht="14.45" hidden="1" customHeight="1" x14ac:dyDescent="0.25">
      <c r="A357" s="125">
        <v>315</v>
      </c>
      <c r="B357" s="124">
        <v>24</v>
      </c>
      <c r="C357" s="125" t="s">
        <v>142</v>
      </c>
      <c r="D357" s="125" t="str">
        <f t="shared" ref="D357:D376" si="22">MID(E357,1,1)</f>
        <v>2</v>
      </c>
      <c r="E357" s="125">
        <v>211</v>
      </c>
      <c r="F357" s="141" t="s">
        <v>19</v>
      </c>
      <c r="G357" s="129">
        <v>12000</v>
      </c>
      <c r="H357" s="146">
        <v>0</v>
      </c>
      <c r="I357" s="147">
        <v>0</v>
      </c>
      <c r="J357" s="148">
        <v>0</v>
      </c>
      <c r="K357" s="148">
        <v>0</v>
      </c>
      <c r="L357" s="146">
        <v>0</v>
      </c>
      <c r="M357" s="147">
        <v>0</v>
      </c>
      <c r="N357" s="146">
        <v>0</v>
      </c>
      <c r="O357" s="147">
        <v>0</v>
      </c>
      <c r="P357" s="146">
        <v>0</v>
      </c>
      <c r="Q357" s="128">
        <f t="shared" si="19"/>
        <v>12000</v>
      </c>
      <c r="R357" s="68"/>
    </row>
    <row r="358" spans="1:18" s="1" customFormat="1" ht="14.45" hidden="1" customHeight="1" x14ac:dyDescent="0.25">
      <c r="A358" s="125">
        <v>316</v>
      </c>
      <c r="B358" s="124">
        <v>24</v>
      </c>
      <c r="C358" s="125" t="s">
        <v>142</v>
      </c>
      <c r="D358" s="125" t="str">
        <f t="shared" si="22"/>
        <v>2</v>
      </c>
      <c r="E358" s="125">
        <v>212</v>
      </c>
      <c r="F358" s="143" t="s">
        <v>20</v>
      </c>
      <c r="G358" s="129">
        <v>17000</v>
      </c>
      <c r="H358" s="146">
        <v>0</v>
      </c>
      <c r="I358" s="147">
        <v>0</v>
      </c>
      <c r="J358" s="148">
        <v>0</v>
      </c>
      <c r="K358" s="148">
        <v>0</v>
      </c>
      <c r="L358" s="146">
        <v>0</v>
      </c>
      <c r="M358" s="147">
        <v>0</v>
      </c>
      <c r="N358" s="146">
        <v>0</v>
      </c>
      <c r="O358" s="147">
        <v>0</v>
      </c>
      <c r="P358" s="146">
        <v>0</v>
      </c>
      <c r="Q358" s="128">
        <f t="shared" si="19"/>
        <v>17000</v>
      </c>
      <c r="R358" s="68"/>
    </row>
    <row r="359" spans="1:18" s="1" customFormat="1" ht="14.45" hidden="1" customHeight="1" x14ac:dyDescent="0.25">
      <c r="A359" s="125">
        <v>317</v>
      </c>
      <c r="B359" s="124">
        <v>24</v>
      </c>
      <c r="C359" s="125" t="s">
        <v>142</v>
      </c>
      <c r="D359" s="125" t="str">
        <f t="shared" si="22"/>
        <v>2</v>
      </c>
      <c r="E359" s="125">
        <v>214</v>
      </c>
      <c r="F359" s="143" t="s">
        <v>22</v>
      </c>
      <c r="G359" s="129">
        <v>2000</v>
      </c>
      <c r="H359" s="146"/>
      <c r="I359" s="147">
        <v>0</v>
      </c>
      <c r="J359" s="148">
        <v>0</v>
      </c>
      <c r="K359" s="148">
        <v>0</v>
      </c>
      <c r="L359" s="146">
        <v>0</v>
      </c>
      <c r="M359" s="147">
        <v>0</v>
      </c>
      <c r="N359" s="146">
        <v>0</v>
      </c>
      <c r="O359" s="147">
        <v>0</v>
      </c>
      <c r="P359" s="146">
        <v>0</v>
      </c>
      <c r="Q359" s="128">
        <f t="shared" si="19"/>
        <v>2000</v>
      </c>
      <c r="R359" s="68" t="s">
        <v>313</v>
      </c>
    </row>
    <row r="360" spans="1:18" s="1" customFormat="1" ht="14.45" hidden="1" customHeight="1" x14ac:dyDescent="0.25">
      <c r="A360" s="125">
        <v>318</v>
      </c>
      <c r="B360" s="124">
        <v>24</v>
      </c>
      <c r="C360" s="125" t="s">
        <v>142</v>
      </c>
      <c r="D360" s="125" t="str">
        <f t="shared" si="22"/>
        <v>2</v>
      </c>
      <c r="E360" s="125">
        <v>215</v>
      </c>
      <c r="F360" s="143" t="s">
        <v>23</v>
      </c>
      <c r="G360" s="129">
        <v>80000</v>
      </c>
      <c r="H360" s="146">
        <v>0</v>
      </c>
      <c r="I360" s="147">
        <v>0</v>
      </c>
      <c r="J360" s="148">
        <v>0</v>
      </c>
      <c r="K360" s="148">
        <v>0</v>
      </c>
      <c r="L360" s="146">
        <v>0</v>
      </c>
      <c r="M360" s="147">
        <v>0</v>
      </c>
      <c r="N360" s="146">
        <v>0</v>
      </c>
      <c r="O360" s="147">
        <v>0</v>
      </c>
      <c r="P360" s="146">
        <v>0</v>
      </c>
      <c r="Q360" s="128">
        <f t="shared" si="19"/>
        <v>80000</v>
      </c>
      <c r="R360" s="68" t="s">
        <v>313</v>
      </c>
    </row>
    <row r="361" spans="1:18" s="1" customFormat="1" ht="14.45" hidden="1" customHeight="1" x14ac:dyDescent="0.25">
      <c r="A361" s="125">
        <v>319</v>
      </c>
      <c r="B361" s="124">
        <v>24</v>
      </c>
      <c r="C361" s="125" t="s">
        <v>142</v>
      </c>
      <c r="D361" s="125" t="str">
        <f t="shared" si="22"/>
        <v>2</v>
      </c>
      <c r="E361" s="125">
        <v>221</v>
      </c>
      <c r="F361" s="141" t="s">
        <v>27</v>
      </c>
      <c r="G361" s="129">
        <v>35000</v>
      </c>
      <c r="H361" s="146">
        <v>0</v>
      </c>
      <c r="I361" s="147">
        <v>0</v>
      </c>
      <c r="J361" s="148">
        <v>0</v>
      </c>
      <c r="K361" s="148">
        <v>0</v>
      </c>
      <c r="L361" s="146">
        <v>0</v>
      </c>
      <c r="M361" s="147">
        <v>0</v>
      </c>
      <c r="N361" s="146">
        <v>0</v>
      </c>
      <c r="O361" s="147">
        <v>0</v>
      </c>
      <c r="P361" s="146">
        <v>0</v>
      </c>
      <c r="Q361" s="128">
        <f t="shared" si="19"/>
        <v>35000</v>
      </c>
      <c r="R361" s="68" t="s">
        <v>313</v>
      </c>
    </row>
    <row r="362" spans="1:18" s="1" customFormat="1" ht="14.45" hidden="1" customHeight="1" x14ac:dyDescent="0.25">
      <c r="A362" s="125">
        <v>320</v>
      </c>
      <c r="B362" s="124">
        <v>24</v>
      </c>
      <c r="C362" s="125" t="s">
        <v>142</v>
      </c>
      <c r="D362" s="125" t="str">
        <f t="shared" si="22"/>
        <v>2</v>
      </c>
      <c r="E362" s="125">
        <v>261</v>
      </c>
      <c r="F362" s="141" t="s">
        <v>43</v>
      </c>
      <c r="G362" s="129">
        <v>12000</v>
      </c>
      <c r="H362" s="146">
        <v>0</v>
      </c>
      <c r="I362" s="147">
        <v>0</v>
      </c>
      <c r="J362" s="148">
        <v>0</v>
      </c>
      <c r="K362" s="148">
        <v>0</v>
      </c>
      <c r="L362" s="146">
        <v>0</v>
      </c>
      <c r="M362" s="147">
        <v>0</v>
      </c>
      <c r="N362" s="146">
        <v>0</v>
      </c>
      <c r="O362" s="147">
        <v>0</v>
      </c>
      <c r="P362" s="146">
        <v>0</v>
      </c>
      <c r="Q362" s="128">
        <f t="shared" si="19"/>
        <v>12000</v>
      </c>
      <c r="R362" s="68" t="s">
        <v>313</v>
      </c>
    </row>
    <row r="363" spans="1:18" s="1" customFormat="1" ht="14.45" hidden="1" customHeight="1" x14ac:dyDescent="0.25">
      <c r="A363" s="125">
        <v>321</v>
      </c>
      <c r="B363" s="124">
        <v>24</v>
      </c>
      <c r="C363" s="125" t="s">
        <v>142</v>
      </c>
      <c r="D363" s="125" t="str">
        <f t="shared" si="22"/>
        <v>3</v>
      </c>
      <c r="E363" s="125">
        <v>317</v>
      </c>
      <c r="F363" s="141" t="s">
        <v>61</v>
      </c>
      <c r="G363" s="129">
        <v>2400</v>
      </c>
      <c r="H363" s="146">
        <v>0</v>
      </c>
      <c r="I363" s="147">
        <v>0</v>
      </c>
      <c r="J363" s="148">
        <v>0</v>
      </c>
      <c r="K363" s="148">
        <v>0</v>
      </c>
      <c r="L363" s="146">
        <v>0</v>
      </c>
      <c r="M363" s="147">
        <v>0</v>
      </c>
      <c r="N363" s="146">
        <v>0</v>
      </c>
      <c r="O363" s="147">
        <v>0</v>
      </c>
      <c r="P363" s="146">
        <v>0</v>
      </c>
      <c r="Q363" s="128">
        <f t="shared" si="19"/>
        <v>2400</v>
      </c>
      <c r="R363" s="68" t="s">
        <v>313</v>
      </c>
    </row>
    <row r="364" spans="1:18" s="1" customFormat="1" ht="14.45" hidden="1" customHeight="1" x14ac:dyDescent="0.25">
      <c r="A364" s="125">
        <v>322</v>
      </c>
      <c r="B364" s="124">
        <v>24</v>
      </c>
      <c r="C364" s="125" t="s">
        <v>142</v>
      </c>
      <c r="D364" s="125" t="str">
        <f t="shared" si="22"/>
        <v>3</v>
      </c>
      <c r="E364" s="125">
        <v>334</v>
      </c>
      <c r="F364" s="141" t="s">
        <v>69</v>
      </c>
      <c r="G364" s="129">
        <v>8000</v>
      </c>
      <c r="H364" s="146">
        <v>0</v>
      </c>
      <c r="I364" s="147">
        <v>0</v>
      </c>
      <c r="J364" s="148">
        <v>0</v>
      </c>
      <c r="K364" s="148">
        <v>0</v>
      </c>
      <c r="L364" s="146">
        <v>0</v>
      </c>
      <c r="M364" s="147">
        <v>0</v>
      </c>
      <c r="N364" s="146">
        <v>0</v>
      </c>
      <c r="O364" s="147">
        <v>0</v>
      </c>
      <c r="P364" s="146">
        <v>0</v>
      </c>
      <c r="Q364" s="128">
        <f t="shared" si="19"/>
        <v>8000</v>
      </c>
      <c r="R364" s="68" t="s">
        <v>313</v>
      </c>
    </row>
    <row r="365" spans="1:18" s="1" customFormat="1" ht="14.45" hidden="1" customHeight="1" x14ac:dyDescent="0.25">
      <c r="A365" s="125">
        <v>323</v>
      </c>
      <c r="B365" s="124">
        <v>24</v>
      </c>
      <c r="C365" s="125" t="s">
        <v>142</v>
      </c>
      <c r="D365" s="125" t="str">
        <f t="shared" si="22"/>
        <v>3</v>
      </c>
      <c r="E365" s="125">
        <v>351</v>
      </c>
      <c r="F365" s="141" t="s">
        <v>76</v>
      </c>
      <c r="G365" s="129">
        <v>6000</v>
      </c>
      <c r="H365" s="146">
        <v>0</v>
      </c>
      <c r="I365" s="147">
        <v>0</v>
      </c>
      <c r="J365" s="148">
        <v>0</v>
      </c>
      <c r="K365" s="148">
        <v>0</v>
      </c>
      <c r="L365" s="146">
        <v>0</v>
      </c>
      <c r="M365" s="147">
        <v>0</v>
      </c>
      <c r="N365" s="146">
        <v>0</v>
      </c>
      <c r="O365" s="147">
        <v>0</v>
      </c>
      <c r="P365" s="146">
        <v>0</v>
      </c>
      <c r="Q365" s="128">
        <f t="shared" si="19"/>
        <v>6000</v>
      </c>
      <c r="R365" s="68" t="s">
        <v>313</v>
      </c>
    </row>
    <row r="366" spans="1:18" s="1" customFormat="1" ht="14.45" hidden="1" customHeight="1" x14ac:dyDescent="0.25">
      <c r="A366" s="125">
        <v>324</v>
      </c>
      <c r="B366" s="124">
        <v>24</v>
      </c>
      <c r="C366" s="125" t="s">
        <v>142</v>
      </c>
      <c r="D366" s="125" t="str">
        <f t="shared" si="22"/>
        <v>3</v>
      </c>
      <c r="E366" s="125">
        <v>352</v>
      </c>
      <c r="F366" s="141" t="s">
        <v>77</v>
      </c>
      <c r="G366" s="129">
        <v>5000</v>
      </c>
      <c r="H366" s="146">
        <v>0</v>
      </c>
      <c r="I366" s="147">
        <v>0</v>
      </c>
      <c r="J366" s="148">
        <v>0</v>
      </c>
      <c r="K366" s="148">
        <v>0</v>
      </c>
      <c r="L366" s="146">
        <v>0</v>
      </c>
      <c r="M366" s="147">
        <v>0</v>
      </c>
      <c r="N366" s="146">
        <v>0</v>
      </c>
      <c r="O366" s="147">
        <v>0</v>
      </c>
      <c r="P366" s="146">
        <v>0</v>
      </c>
      <c r="Q366" s="128">
        <f t="shared" si="19"/>
        <v>5000</v>
      </c>
      <c r="R366" s="68" t="s">
        <v>313</v>
      </c>
    </row>
    <row r="367" spans="1:18" s="1" customFormat="1" ht="14.45" hidden="1" customHeight="1" x14ac:dyDescent="0.25">
      <c r="A367" s="125">
        <v>325</v>
      </c>
      <c r="B367" s="124">
        <v>24</v>
      </c>
      <c r="C367" s="125" t="s">
        <v>142</v>
      </c>
      <c r="D367" s="125" t="str">
        <f t="shared" si="22"/>
        <v>3</v>
      </c>
      <c r="E367" s="125">
        <v>353</v>
      </c>
      <c r="F367" s="141" t="s">
        <v>78</v>
      </c>
      <c r="G367" s="129">
        <v>6000</v>
      </c>
      <c r="H367" s="146">
        <v>0</v>
      </c>
      <c r="I367" s="147">
        <v>0</v>
      </c>
      <c r="J367" s="148">
        <v>0</v>
      </c>
      <c r="K367" s="148">
        <v>0</v>
      </c>
      <c r="L367" s="146">
        <v>0</v>
      </c>
      <c r="M367" s="147">
        <v>0</v>
      </c>
      <c r="N367" s="146">
        <v>0</v>
      </c>
      <c r="O367" s="147">
        <v>0</v>
      </c>
      <c r="P367" s="146">
        <v>0</v>
      </c>
      <c r="Q367" s="128">
        <f t="shared" si="19"/>
        <v>6000</v>
      </c>
      <c r="R367" s="68" t="s">
        <v>317</v>
      </c>
    </row>
    <row r="368" spans="1:18" s="1" customFormat="1" ht="14.45" hidden="1" customHeight="1" x14ac:dyDescent="0.25">
      <c r="A368" s="125">
        <v>326</v>
      </c>
      <c r="B368" s="124">
        <v>24</v>
      </c>
      <c r="C368" s="125" t="s">
        <v>142</v>
      </c>
      <c r="D368" s="125" t="str">
        <f t="shared" si="22"/>
        <v>3</v>
      </c>
      <c r="E368" s="125">
        <v>361</v>
      </c>
      <c r="F368" s="141" t="s">
        <v>83</v>
      </c>
      <c r="G368" s="129">
        <v>48000</v>
      </c>
      <c r="H368" s="146">
        <v>0</v>
      </c>
      <c r="I368" s="147">
        <v>0</v>
      </c>
      <c r="J368" s="148">
        <v>0</v>
      </c>
      <c r="K368" s="148">
        <v>0</v>
      </c>
      <c r="L368" s="146">
        <v>0</v>
      </c>
      <c r="M368" s="147">
        <v>0</v>
      </c>
      <c r="N368" s="146">
        <v>0</v>
      </c>
      <c r="O368" s="147">
        <v>0</v>
      </c>
      <c r="P368" s="146">
        <v>0</v>
      </c>
      <c r="Q368" s="128">
        <f t="shared" si="19"/>
        <v>48000</v>
      </c>
      <c r="R368" s="68" t="s">
        <v>317</v>
      </c>
    </row>
    <row r="369" spans="1:18" s="1" customFormat="1" ht="14.45" hidden="1" customHeight="1" x14ac:dyDescent="0.25">
      <c r="A369" s="125">
        <v>327</v>
      </c>
      <c r="B369" s="124">
        <v>24</v>
      </c>
      <c r="C369" s="125" t="s">
        <v>142</v>
      </c>
      <c r="D369" s="125" t="str">
        <f t="shared" si="22"/>
        <v>3</v>
      </c>
      <c r="E369" s="125">
        <v>371</v>
      </c>
      <c r="F369" s="141" t="s">
        <v>90</v>
      </c>
      <c r="G369" s="129">
        <v>21000</v>
      </c>
      <c r="H369" s="146">
        <v>0</v>
      </c>
      <c r="I369" s="147">
        <v>0</v>
      </c>
      <c r="J369" s="148">
        <v>0</v>
      </c>
      <c r="K369" s="148">
        <v>0</v>
      </c>
      <c r="L369" s="146">
        <v>0</v>
      </c>
      <c r="M369" s="147">
        <v>0</v>
      </c>
      <c r="N369" s="146">
        <v>0</v>
      </c>
      <c r="O369" s="147">
        <v>0</v>
      </c>
      <c r="P369" s="146">
        <v>0</v>
      </c>
      <c r="Q369" s="128">
        <f t="shared" si="19"/>
        <v>21000</v>
      </c>
      <c r="R369" s="68" t="s">
        <v>317</v>
      </c>
    </row>
    <row r="370" spans="1:18" s="1" customFormat="1" ht="14.45" hidden="1" customHeight="1" x14ac:dyDescent="0.25">
      <c r="A370" s="125">
        <v>328</v>
      </c>
      <c r="B370" s="124">
        <v>24</v>
      </c>
      <c r="C370" s="125" t="s">
        <v>142</v>
      </c>
      <c r="D370" s="125" t="str">
        <f t="shared" si="22"/>
        <v>3</v>
      </c>
      <c r="E370" s="125">
        <v>372</v>
      </c>
      <c r="F370" s="141" t="s">
        <v>91</v>
      </c>
      <c r="G370" s="129">
        <v>30000</v>
      </c>
      <c r="H370" s="146">
        <v>0</v>
      </c>
      <c r="I370" s="147">
        <v>0</v>
      </c>
      <c r="J370" s="148">
        <v>0</v>
      </c>
      <c r="K370" s="148">
        <v>0</v>
      </c>
      <c r="L370" s="146">
        <v>0</v>
      </c>
      <c r="M370" s="147">
        <v>0</v>
      </c>
      <c r="N370" s="146">
        <v>0</v>
      </c>
      <c r="O370" s="147">
        <v>0</v>
      </c>
      <c r="P370" s="146">
        <v>0</v>
      </c>
      <c r="Q370" s="128">
        <f t="shared" si="19"/>
        <v>30000</v>
      </c>
      <c r="R370" s="68" t="s">
        <v>317</v>
      </c>
    </row>
    <row r="371" spans="1:18" s="1" customFormat="1" ht="14.45" hidden="1" customHeight="1" x14ac:dyDescent="0.25">
      <c r="A371" s="125">
        <v>329</v>
      </c>
      <c r="B371" s="124">
        <v>24</v>
      </c>
      <c r="C371" s="125" t="s">
        <v>142</v>
      </c>
      <c r="D371" s="125" t="str">
        <f t="shared" si="22"/>
        <v>3</v>
      </c>
      <c r="E371" s="125">
        <v>375</v>
      </c>
      <c r="F371" s="141" t="s">
        <v>93</v>
      </c>
      <c r="G371" s="129">
        <v>65000</v>
      </c>
      <c r="H371" s="146">
        <v>0</v>
      </c>
      <c r="I371" s="147">
        <v>0</v>
      </c>
      <c r="J371" s="148">
        <v>0</v>
      </c>
      <c r="K371" s="148">
        <v>0</v>
      </c>
      <c r="L371" s="146">
        <v>0</v>
      </c>
      <c r="M371" s="147">
        <v>0</v>
      </c>
      <c r="N371" s="146">
        <v>0</v>
      </c>
      <c r="O371" s="147">
        <v>0</v>
      </c>
      <c r="P371" s="146">
        <v>0</v>
      </c>
      <c r="Q371" s="128">
        <f t="shared" si="19"/>
        <v>65000</v>
      </c>
      <c r="R371" s="68" t="s">
        <v>317</v>
      </c>
    </row>
    <row r="372" spans="1:18" s="1" customFormat="1" ht="14.45" hidden="1" customHeight="1" x14ac:dyDescent="0.25">
      <c r="A372" s="125">
        <v>330</v>
      </c>
      <c r="B372" s="124">
        <v>24</v>
      </c>
      <c r="C372" s="125" t="s">
        <v>142</v>
      </c>
      <c r="D372" s="125" t="str">
        <f t="shared" si="22"/>
        <v>3</v>
      </c>
      <c r="E372" s="125">
        <v>379</v>
      </c>
      <c r="F372" s="141" t="s">
        <v>96</v>
      </c>
      <c r="G372" s="129">
        <v>48000</v>
      </c>
      <c r="H372" s="146">
        <v>0</v>
      </c>
      <c r="I372" s="147">
        <v>0</v>
      </c>
      <c r="J372" s="148">
        <v>0</v>
      </c>
      <c r="K372" s="148">
        <v>0</v>
      </c>
      <c r="L372" s="146">
        <v>0</v>
      </c>
      <c r="M372" s="147">
        <v>0</v>
      </c>
      <c r="N372" s="146">
        <v>0</v>
      </c>
      <c r="O372" s="147">
        <v>0</v>
      </c>
      <c r="P372" s="146">
        <v>0</v>
      </c>
      <c r="Q372" s="128">
        <f t="shared" si="19"/>
        <v>48000</v>
      </c>
      <c r="R372" s="68" t="s">
        <v>317</v>
      </c>
    </row>
    <row r="373" spans="1:18" s="1" customFormat="1" ht="14.45" hidden="1" customHeight="1" x14ac:dyDescent="0.25">
      <c r="A373" s="125">
        <v>331</v>
      </c>
      <c r="B373" s="124">
        <v>24</v>
      </c>
      <c r="C373" s="125" t="s">
        <v>142</v>
      </c>
      <c r="D373" s="125" t="str">
        <f t="shared" si="22"/>
        <v>3</v>
      </c>
      <c r="E373" s="125">
        <v>383</v>
      </c>
      <c r="F373" s="141" t="s">
        <v>99</v>
      </c>
      <c r="G373" s="129">
        <v>10800</v>
      </c>
      <c r="H373" s="146">
        <v>0</v>
      </c>
      <c r="I373" s="147">
        <v>0</v>
      </c>
      <c r="J373" s="148">
        <v>0</v>
      </c>
      <c r="K373" s="148">
        <v>0</v>
      </c>
      <c r="L373" s="146">
        <v>0</v>
      </c>
      <c r="M373" s="147">
        <v>0</v>
      </c>
      <c r="N373" s="146">
        <v>0</v>
      </c>
      <c r="O373" s="147">
        <v>0</v>
      </c>
      <c r="P373" s="146">
        <v>0</v>
      </c>
      <c r="Q373" s="128">
        <f t="shared" si="19"/>
        <v>10800</v>
      </c>
      <c r="R373" s="68" t="s">
        <v>317</v>
      </c>
    </row>
    <row r="374" spans="1:18" s="1" customFormat="1" ht="14.45" hidden="1" customHeight="1" x14ac:dyDescent="0.25">
      <c r="A374" s="125">
        <v>332</v>
      </c>
      <c r="B374" s="124">
        <v>24</v>
      </c>
      <c r="C374" s="125" t="s">
        <v>142</v>
      </c>
      <c r="D374" s="125" t="str">
        <f t="shared" si="22"/>
        <v>5</v>
      </c>
      <c r="E374" s="125">
        <v>511</v>
      </c>
      <c r="F374" s="141" t="s">
        <v>109</v>
      </c>
      <c r="G374" s="129">
        <v>6000</v>
      </c>
      <c r="H374" s="146">
        <v>0</v>
      </c>
      <c r="I374" s="147">
        <v>0</v>
      </c>
      <c r="J374" s="148">
        <v>0</v>
      </c>
      <c r="K374" s="148">
        <v>0</v>
      </c>
      <c r="L374" s="146">
        <v>0</v>
      </c>
      <c r="M374" s="147">
        <v>0</v>
      </c>
      <c r="N374" s="146">
        <v>0</v>
      </c>
      <c r="O374" s="147">
        <v>0</v>
      </c>
      <c r="P374" s="146">
        <v>0</v>
      </c>
      <c r="Q374" s="128">
        <f t="shared" si="19"/>
        <v>6000</v>
      </c>
      <c r="R374" s="68" t="s">
        <v>317</v>
      </c>
    </row>
    <row r="375" spans="1:18" s="1" customFormat="1" ht="14.45" hidden="1" customHeight="1" x14ac:dyDescent="0.25">
      <c r="A375" s="125">
        <v>333</v>
      </c>
      <c r="B375" s="124">
        <v>24</v>
      </c>
      <c r="C375" s="125" t="s">
        <v>142</v>
      </c>
      <c r="D375" s="125" t="str">
        <f t="shared" si="22"/>
        <v>5</v>
      </c>
      <c r="E375" s="125">
        <v>515</v>
      </c>
      <c r="F375" s="143" t="s">
        <v>111</v>
      </c>
      <c r="G375" s="129">
        <v>7000</v>
      </c>
      <c r="H375" s="146">
        <v>0</v>
      </c>
      <c r="I375" s="147">
        <v>0</v>
      </c>
      <c r="J375" s="148">
        <v>0</v>
      </c>
      <c r="K375" s="148">
        <v>0</v>
      </c>
      <c r="L375" s="146">
        <v>0</v>
      </c>
      <c r="M375" s="147">
        <v>0</v>
      </c>
      <c r="N375" s="146">
        <v>0</v>
      </c>
      <c r="O375" s="147">
        <v>0</v>
      </c>
      <c r="P375" s="146">
        <v>0</v>
      </c>
      <c r="Q375" s="128">
        <f t="shared" si="19"/>
        <v>7000</v>
      </c>
      <c r="R375" s="68" t="s">
        <v>317</v>
      </c>
    </row>
    <row r="376" spans="1:18" s="1" customFormat="1" ht="14.45" hidden="1" customHeight="1" x14ac:dyDescent="0.25">
      <c r="A376" s="125">
        <v>334</v>
      </c>
      <c r="B376" s="124">
        <v>24</v>
      </c>
      <c r="C376" s="125" t="s">
        <v>142</v>
      </c>
      <c r="D376" s="125" t="str">
        <f t="shared" si="22"/>
        <v>5</v>
      </c>
      <c r="E376" s="125">
        <v>523</v>
      </c>
      <c r="F376" s="141" t="s">
        <v>115</v>
      </c>
      <c r="G376" s="129">
        <v>10000</v>
      </c>
      <c r="H376" s="146">
        <v>0</v>
      </c>
      <c r="I376" s="147">
        <v>0</v>
      </c>
      <c r="J376" s="148">
        <v>0</v>
      </c>
      <c r="K376" s="148">
        <v>0</v>
      </c>
      <c r="L376" s="146">
        <v>0</v>
      </c>
      <c r="M376" s="147">
        <v>0</v>
      </c>
      <c r="N376" s="146">
        <v>0</v>
      </c>
      <c r="O376" s="147">
        <v>0</v>
      </c>
      <c r="P376" s="146">
        <v>0</v>
      </c>
      <c r="Q376" s="128">
        <f t="shared" si="19"/>
        <v>10000</v>
      </c>
      <c r="R376" s="68" t="s">
        <v>317</v>
      </c>
    </row>
    <row r="377" spans="1:18" s="1" customFormat="1" ht="14.45" hidden="1" customHeight="1" x14ac:dyDescent="0.25">
      <c r="A377" s="125">
        <v>335</v>
      </c>
      <c r="B377" s="124">
        <v>25</v>
      </c>
      <c r="C377" s="125" t="s">
        <v>214</v>
      </c>
      <c r="D377" s="125">
        <v>1</v>
      </c>
      <c r="E377" s="125">
        <v>113</v>
      </c>
      <c r="F377" s="143" t="s">
        <v>11</v>
      </c>
      <c r="G377" s="129">
        <v>761338.26984000008</v>
      </c>
      <c r="H377" s="146"/>
      <c r="I377" s="147"/>
      <c r="J377" s="148"/>
      <c r="K377" s="148"/>
      <c r="L377" s="146"/>
      <c r="M377" s="147"/>
      <c r="N377" s="146"/>
      <c r="O377" s="147"/>
      <c r="P377" s="146"/>
      <c r="Q377" s="128">
        <f t="shared" si="19"/>
        <v>761338.26984000008</v>
      </c>
      <c r="R377" s="68" t="s">
        <v>317</v>
      </c>
    </row>
    <row r="378" spans="1:18" s="1" customFormat="1" ht="14.45" customHeight="1" x14ac:dyDescent="0.25">
      <c r="A378" s="125">
        <v>336</v>
      </c>
      <c r="B378" s="124">
        <v>25</v>
      </c>
      <c r="C378" s="125" t="s">
        <v>214</v>
      </c>
      <c r="D378" s="125">
        <v>1</v>
      </c>
      <c r="E378" s="125">
        <v>132</v>
      </c>
      <c r="F378" s="142" t="s">
        <v>13</v>
      </c>
      <c r="G378" s="129">
        <v>114722.45649086355</v>
      </c>
      <c r="H378" s="146"/>
      <c r="I378" s="147"/>
      <c r="J378" s="148"/>
      <c r="K378" s="148"/>
      <c r="L378" s="146"/>
      <c r="M378" s="147"/>
      <c r="N378" s="146"/>
      <c r="O378" s="147"/>
      <c r="P378" s="146"/>
      <c r="Q378" s="128">
        <f t="shared" si="19"/>
        <v>114722.45649086355</v>
      </c>
      <c r="R378" s="68" t="s">
        <v>317</v>
      </c>
    </row>
    <row r="379" spans="1:18" s="1" customFormat="1" ht="14.45" hidden="1" customHeight="1" x14ac:dyDescent="0.25">
      <c r="A379" s="125">
        <v>337</v>
      </c>
      <c r="B379" s="124">
        <v>25</v>
      </c>
      <c r="C379" s="125" t="s">
        <v>214</v>
      </c>
      <c r="D379" s="125" t="str">
        <f t="shared" ref="D379:D393" si="23">MID(E379,1,1)</f>
        <v>2</v>
      </c>
      <c r="E379" s="125">
        <v>211</v>
      </c>
      <c r="F379" s="141" t="s">
        <v>19</v>
      </c>
      <c r="G379" s="129">
        <v>6000</v>
      </c>
      <c r="H379" s="146"/>
      <c r="I379" s="147">
        <v>0</v>
      </c>
      <c r="J379" s="148">
        <v>0</v>
      </c>
      <c r="K379" s="148">
        <v>0</v>
      </c>
      <c r="L379" s="146">
        <v>0</v>
      </c>
      <c r="M379" s="147">
        <v>0</v>
      </c>
      <c r="N379" s="146">
        <v>0</v>
      </c>
      <c r="O379" s="147">
        <v>0</v>
      </c>
      <c r="P379" s="146">
        <v>0</v>
      </c>
      <c r="Q379" s="128">
        <f t="shared" si="19"/>
        <v>6000</v>
      </c>
      <c r="R379" s="68" t="s">
        <v>317</v>
      </c>
    </row>
    <row r="380" spans="1:18" s="1" customFormat="1" ht="14.45" hidden="1" customHeight="1" x14ac:dyDescent="0.25">
      <c r="A380" s="125">
        <v>338</v>
      </c>
      <c r="B380" s="124">
        <v>25</v>
      </c>
      <c r="C380" s="125" t="s">
        <v>214</v>
      </c>
      <c r="D380" s="125" t="str">
        <f t="shared" si="23"/>
        <v>2</v>
      </c>
      <c r="E380" s="125">
        <v>212</v>
      </c>
      <c r="F380" s="141" t="s">
        <v>20</v>
      </c>
      <c r="G380" s="129">
        <v>6000</v>
      </c>
      <c r="H380" s="146"/>
      <c r="I380" s="147">
        <v>0</v>
      </c>
      <c r="J380" s="148">
        <v>0</v>
      </c>
      <c r="K380" s="148">
        <v>0</v>
      </c>
      <c r="L380" s="146">
        <v>0</v>
      </c>
      <c r="M380" s="147">
        <v>0</v>
      </c>
      <c r="N380" s="146">
        <v>0</v>
      </c>
      <c r="O380" s="147">
        <v>0</v>
      </c>
      <c r="P380" s="146">
        <v>0</v>
      </c>
      <c r="Q380" s="128">
        <f t="shared" si="19"/>
        <v>6000</v>
      </c>
      <c r="R380" s="68" t="s">
        <v>317</v>
      </c>
    </row>
    <row r="381" spans="1:18" s="1" customFormat="1" ht="14.45" hidden="1" customHeight="1" x14ac:dyDescent="0.25">
      <c r="A381" s="125">
        <v>339</v>
      </c>
      <c r="B381" s="124">
        <v>25</v>
      </c>
      <c r="C381" s="125" t="s">
        <v>214</v>
      </c>
      <c r="D381" s="125" t="str">
        <f t="shared" si="23"/>
        <v>2</v>
      </c>
      <c r="E381" s="125">
        <v>214</v>
      </c>
      <c r="F381" s="141" t="s">
        <v>22</v>
      </c>
      <c r="G381" s="129">
        <v>1000</v>
      </c>
      <c r="H381" s="146"/>
      <c r="I381" s="147">
        <v>0</v>
      </c>
      <c r="J381" s="148">
        <v>0</v>
      </c>
      <c r="K381" s="148">
        <v>0</v>
      </c>
      <c r="L381" s="146">
        <v>0</v>
      </c>
      <c r="M381" s="147">
        <v>0</v>
      </c>
      <c r="N381" s="146">
        <v>0</v>
      </c>
      <c r="O381" s="147">
        <v>0</v>
      </c>
      <c r="P381" s="146">
        <v>0</v>
      </c>
      <c r="Q381" s="128">
        <f t="shared" si="19"/>
        <v>1000</v>
      </c>
      <c r="R381" s="68" t="s">
        <v>317</v>
      </c>
    </row>
    <row r="382" spans="1:18" s="1" customFormat="1" ht="14.45" hidden="1" customHeight="1" x14ac:dyDescent="0.25">
      <c r="A382" s="125">
        <v>340</v>
      </c>
      <c r="B382" s="124">
        <v>25</v>
      </c>
      <c r="C382" s="125" t="s">
        <v>214</v>
      </c>
      <c r="D382" s="125" t="str">
        <f t="shared" si="23"/>
        <v>2</v>
      </c>
      <c r="E382" s="125">
        <v>215</v>
      </c>
      <c r="F382" s="141" t="s">
        <v>23</v>
      </c>
      <c r="G382" s="129">
        <v>7500</v>
      </c>
      <c r="H382" s="146"/>
      <c r="I382" s="147">
        <v>0</v>
      </c>
      <c r="J382" s="148">
        <v>0</v>
      </c>
      <c r="K382" s="148">
        <v>0</v>
      </c>
      <c r="L382" s="146">
        <v>0</v>
      </c>
      <c r="M382" s="147">
        <v>0</v>
      </c>
      <c r="N382" s="146">
        <v>0</v>
      </c>
      <c r="O382" s="147">
        <v>0</v>
      </c>
      <c r="P382" s="146">
        <v>0</v>
      </c>
      <c r="Q382" s="128">
        <f t="shared" si="19"/>
        <v>7500</v>
      </c>
      <c r="R382" s="68" t="s">
        <v>317</v>
      </c>
    </row>
    <row r="383" spans="1:18" s="1" customFormat="1" ht="14.45" hidden="1" customHeight="1" x14ac:dyDescent="0.25">
      <c r="A383" s="125">
        <v>341</v>
      </c>
      <c r="B383" s="124">
        <v>25</v>
      </c>
      <c r="C383" s="125" t="s">
        <v>214</v>
      </c>
      <c r="D383" s="125" t="str">
        <f t="shared" si="23"/>
        <v>2</v>
      </c>
      <c r="E383" s="125">
        <v>216</v>
      </c>
      <c r="F383" s="141" t="s">
        <v>24</v>
      </c>
      <c r="G383" s="129">
        <v>60000</v>
      </c>
      <c r="H383" s="146"/>
      <c r="I383" s="147">
        <v>0</v>
      </c>
      <c r="J383" s="148">
        <v>0</v>
      </c>
      <c r="K383" s="148">
        <v>0</v>
      </c>
      <c r="L383" s="146">
        <v>0</v>
      </c>
      <c r="M383" s="147">
        <v>0</v>
      </c>
      <c r="N383" s="146">
        <v>0</v>
      </c>
      <c r="O383" s="147">
        <v>0</v>
      </c>
      <c r="P383" s="146">
        <v>0</v>
      </c>
      <c r="Q383" s="128">
        <f t="shared" si="19"/>
        <v>60000</v>
      </c>
      <c r="R383" s="68" t="s">
        <v>317</v>
      </c>
    </row>
    <row r="384" spans="1:18" s="1" customFormat="1" ht="14.45" hidden="1" customHeight="1" x14ac:dyDescent="0.25">
      <c r="A384" s="125">
        <v>342</v>
      </c>
      <c r="B384" s="124">
        <v>25</v>
      </c>
      <c r="C384" s="125" t="s">
        <v>214</v>
      </c>
      <c r="D384" s="125" t="str">
        <f t="shared" si="23"/>
        <v>2</v>
      </c>
      <c r="E384" s="125">
        <v>221</v>
      </c>
      <c r="F384" s="141" t="s">
        <v>27</v>
      </c>
      <c r="G384" s="129">
        <v>10000</v>
      </c>
      <c r="H384" s="146"/>
      <c r="I384" s="147">
        <v>0</v>
      </c>
      <c r="J384" s="148">
        <v>0</v>
      </c>
      <c r="K384" s="148">
        <v>0</v>
      </c>
      <c r="L384" s="146">
        <v>0</v>
      </c>
      <c r="M384" s="147">
        <v>0</v>
      </c>
      <c r="N384" s="146">
        <v>0</v>
      </c>
      <c r="O384" s="147">
        <v>0</v>
      </c>
      <c r="P384" s="146">
        <v>0</v>
      </c>
      <c r="Q384" s="128">
        <f t="shared" si="19"/>
        <v>10000</v>
      </c>
      <c r="R384" s="68" t="s">
        <v>317</v>
      </c>
    </row>
    <row r="385" spans="1:18" s="1" customFormat="1" ht="14.45" hidden="1" customHeight="1" x14ac:dyDescent="0.25">
      <c r="A385" s="125">
        <v>343</v>
      </c>
      <c r="B385" s="124">
        <v>25</v>
      </c>
      <c r="C385" s="125" t="s">
        <v>214</v>
      </c>
      <c r="D385" s="125" t="str">
        <f t="shared" si="23"/>
        <v>2</v>
      </c>
      <c r="E385" s="125">
        <v>223</v>
      </c>
      <c r="F385" s="141" t="s">
        <v>29</v>
      </c>
      <c r="G385" s="129">
        <v>1500</v>
      </c>
      <c r="H385" s="146"/>
      <c r="I385" s="147">
        <v>0</v>
      </c>
      <c r="J385" s="148">
        <v>0</v>
      </c>
      <c r="K385" s="148">
        <v>0</v>
      </c>
      <c r="L385" s="146">
        <v>0</v>
      </c>
      <c r="M385" s="147">
        <v>0</v>
      </c>
      <c r="N385" s="146">
        <v>0</v>
      </c>
      <c r="O385" s="147">
        <v>0</v>
      </c>
      <c r="P385" s="146">
        <v>0</v>
      </c>
      <c r="Q385" s="128">
        <f t="shared" si="19"/>
        <v>1500</v>
      </c>
      <c r="R385" s="68" t="s">
        <v>317</v>
      </c>
    </row>
    <row r="386" spans="1:18" s="1" customFormat="1" ht="14.45" hidden="1" customHeight="1" x14ac:dyDescent="0.25">
      <c r="A386" s="125">
        <v>344</v>
      </c>
      <c r="B386" s="124">
        <v>25</v>
      </c>
      <c r="C386" s="125" t="s">
        <v>214</v>
      </c>
      <c r="D386" s="125" t="str">
        <f t="shared" si="23"/>
        <v>2</v>
      </c>
      <c r="E386" s="125">
        <v>261</v>
      </c>
      <c r="F386" s="141" t="s">
        <v>43</v>
      </c>
      <c r="G386" s="129">
        <v>12000</v>
      </c>
      <c r="H386" s="146"/>
      <c r="I386" s="147">
        <v>0</v>
      </c>
      <c r="J386" s="148">
        <v>0</v>
      </c>
      <c r="K386" s="148">
        <v>0</v>
      </c>
      <c r="L386" s="146">
        <v>0</v>
      </c>
      <c r="M386" s="147">
        <v>0</v>
      </c>
      <c r="N386" s="146">
        <v>0</v>
      </c>
      <c r="O386" s="147">
        <v>0</v>
      </c>
      <c r="P386" s="146">
        <v>0</v>
      </c>
      <c r="Q386" s="128">
        <f t="shared" si="19"/>
        <v>12000</v>
      </c>
      <c r="R386" s="68" t="s">
        <v>317</v>
      </c>
    </row>
    <row r="387" spans="1:18" s="1" customFormat="1" ht="14.45" hidden="1" customHeight="1" x14ac:dyDescent="0.25">
      <c r="A387" s="125">
        <v>345</v>
      </c>
      <c r="B387" s="124">
        <v>25</v>
      </c>
      <c r="C387" s="125" t="s">
        <v>214</v>
      </c>
      <c r="D387" s="125" t="str">
        <f t="shared" si="23"/>
        <v>2</v>
      </c>
      <c r="E387" s="125">
        <v>296</v>
      </c>
      <c r="F387" s="141" t="s">
        <v>53</v>
      </c>
      <c r="G387" s="129">
        <v>6000</v>
      </c>
      <c r="H387" s="146"/>
      <c r="I387" s="147">
        <v>0</v>
      </c>
      <c r="J387" s="148">
        <v>0</v>
      </c>
      <c r="K387" s="148">
        <v>0</v>
      </c>
      <c r="L387" s="146">
        <v>0</v>
      </c>
      <c r="M387" s="147">
        <v>0</v>
      </c>
      <c r="N387" s="146">
        <v>0</v>
      </c>
      <c r="O387" s="147">
        <v>0</v>
      </c>
      <c r="P387" s="146">
        <v>0</v>
      </c>
      <c r="Q387" s="128">
        <f t="shared" si="19"/>
        <v>6000</v>
      </c>
      <c r="R387" s="68"/>
    </row>
    <row r="388" spans="1:18" s="1" customFormat="1" ht="14.45" hidden="1" customHeight="1" x14ac:dyDescent="0.25">
      <c r="A388" s="125">
        <v>346</v>
      </c>
      <c r="B388" s="124">
        <v>25</v>
      </c>
      <c r="C388" s="125" t="s">
        <v>214</v>
      </c>
      <c r="D388" s="125" t="str">
        <f t="shared" si="23"/>
        <v>3</v>
      </c>
      <c r="E388" s="125">
        <v>334</v>
      </c>
      <c r="F388" s="141" t="s">
        <v>69</v>
      </c>
      <c r="G388" s="129">
        <v>10000</v>
      </c>
      <c r="H388" s="146"/>
      <c r="I388" s="147">
        <v>0</v>
      </c>
      <c r="J388" s="148">
        <v>0</v>
      </c>
      <c r="K388" s="148">
        <v>0</v>
      </c>
      <c r="L388" s="146">
        <v>0</v>
      </c>
      <c r="M388" s="147">
        <v>0</v>
      </c>
      <c r="N388" s="146">
        <v>0</v>
      </c>
      <c r="O388" s="147">
        <v>0</v>
      </c>
      <c r="P388" s="146">
        <v>0</v>
      </c>
      <c r="Q388" s="128">
        <f t="shared" si="19"/>
        <v>10000</v>
      </c>
      <c r="R388" s="68"/>
    </row>
    <row r="389" spans="1:18" s="1" customFormat="1" ht="14.45" hidden="1" customHeight="1" x14ac:dyDescent="0.25">
      <c r="A389" s="125">
        <v>347</v>
      </c>
      <c r="B389" s="124">
        <v>25</v>
      </c>
      <c r="C389" s="125" t="s">
        <v>214</v>
      </c>
      <c r="D389" s="125" t="str">
        <f t="shared" si="23"/>
        <v>3</v>
      </c>
      <c r="E389" s="125">
        <v>353</v>
      </c>
      <c r="F389" s="141" t="s">
        <v>78</v>
      </c>
      <c r="G389" s="129">
        <v>3000</v>
      </c>
      <c r="H389" s="146"/>
      <c r="I389" s="147">
        <v>0</v>
      </c>
      <c r="J389" s="148">
        <v>0</v>
      </c>
      <c r="K389" s="148">
        <v>0</v>
      </c>
      <c r="L389" s="146">
        <v>0</v>
      </c>
      <c r="M389" s="147">
        <v>0</v>
      </c>
      <c r="N389" s="146">
        <v>0</v>
      </c>
      <c r="O389" s="147">
        <v>0</v>
      </c>
      <c r="P389" s="146">
        <v>0</v>
      </c>
      <c r="Q389" s="128">
        <f t="shared" si="19"/>
        <v>3000</v>
      </c>
      <c r="R389" s="68"/>
    </row>
    <row r="390" spans="1:18" s="1" customFormat="1" ht="14.45" hidden="1" customHeight="1" x14ac:dyDescent="0.25">
      <c r="A390" s="125">
        <v>348</v>
      </c>
      <c r="B390" s="124">
        <v>25</v>
      </c>
      <c r="C390" s="125" t="s">
        <v>214</v>
      </c>
      <c r="D390" s="125" t="str">
        <f t="shared" si="23"/>
        <v>3</v>
      </c>
      <c r="E390" s="125">
        <v>355</v>
      </c>
      <c r="F390" s="141" t="s">
        <v>79</v>
      </c>
      <c r="G390" s="129">
        <v>20000</v>
      </c>
      <c r="H390" s="146"/>
      <c r="I390" s="147">
        <v>0</v>
      </c>
      <c r="J390" s="148">
        <v>0</v>
      </c>
      <c r="K390" s="148">
        <v>0</v>
      </c>
      <c r="L390" s="146">
        <v>0</v>
      </c>
      <c r="M390" s="147">
        <v>0</v>
      </c>
      <c r="N390" s="146">
        <v>0</v>
      </c>
      <c r="O390" s="147">
        <v>0</v>
      </c>
      <c r="P390" s="146">
        <v>0</v>
      </c>
      <c r="Q390" s="128">
        <f t="shared" ref="Q390:Q453" si="24">SUM(G390:P390)</f>
        <v>20000</v>
      </c>
      <c r="R390" s="68"/>
    </row>
    <row r="391" spans="1:18" s="1" customFormat="1" ht="14.45" hidden="1" customHeight="1" x14ac:dyDescent="0.25">
      <c r="A391" s="125">
        <v>349</v>
      </c>
      <c r="B391" s="124">
        <v>25</v>
      </c>
      <c r="C391" s="125" t="s">
        <v>214</v>
      </c>
      <c r="D391" s="125" t="str">
        <f t="shared" si="23"/>
        <v>3</v>
      </c>
      <c r="E391" s="125">
        <v>372</v>
      </c>
      <c r="F391" s="141" t="s">
        <v>91</v>
      </c>
      <c r="G391" s="129">
        <v>10000</v>
      </c>
      <c r="H391" s="146"/>
      <c r="I391" s="147">
        <v>0</v>
      </c>
      <c r="J391" s="148">
        <v>0</v>
      </c>
      <c r="K391" s="148">
        <v>0</v>
      </c>
      <c r="L391" s="146">
        <v>0</v>
      </c>
      <c r="M391" s="147">
        <v>0</v>
      </c>
      <c r="N391" s="146">
        <v>0</v>
      </c>
      <c r="O391" s="147">
        <v>0</v>
      </c>
      <c r="P391" s="146">
        <v>0</v>
      </c>
      <c r="Q391" s="128">
        <f t="shared" si="24"/>
        <v>10000</v>
      </c>
      <c r="R391" s="68"/>
    </row>
    <row r="392" spans="1:18" s="1" customFormat="1" ht="14.45" hidden="1" customHeight="1" x14ac:dyDescent="0.25">
      <c r="A392" s="125">
        <v>350</v>
      </c>
      <c r="B392" s="124">
        <v>25</v>
      </c>
      <c r="C392" s="125" t="s">
        <v>214</v>
      </c>
      <c r="D392" s="125" t="str">
        <f t="shared" si="23"/>
        <v>3</v>
      </c>
      <c r="E392" s="125">
        <v>375</v>
      </c>
      <c r="F392" s="141" t="s">
        <v>93</v>
      </c>
      <c r="G392" s="129">
        <v>10000</v>
      </c>
      <c r="H392" s="146"/>
      <c r="I392" s="147">
        <v>0</v>
      </c>
      <c r="J392" s="148">
        <v>0</v>
      </c>
      <c r="K392" s="148">
        <v>0</v>
      </c>
      <c r="L392" s="146">
        <v>0</v>
      </c>
      <c r="M392" s="147">
        <v>0</v>
      </c>
      <c r="N392" s="146">
        <v>0</v>
      </c>
      <c r="O392" s="147">
        <v>0</v>
      </c>
      <c r="P392" s="146">
        <v>0</v>
      </c>
      <c r="Q392" s="128">
        <f t="shared" si="24"/>
        <v>10000</v>
      </c>
      <c r="R392" s="68"/>
    </row>
    <row r="393" spans="1:18" s="1" customFormat="1" ht="14.45" hidden="1" customHeight="1" x14ac:dyDescent="0.25">
      <c r="A393" s="125">
        <v>351</v>
      </c>
      <c r="B393" s="124">
        <v>25</v>
      </c>
      <c r="C393" s="125" t="s">
        <v>214</v>
      </c>
      <c r="D393" s="125" t="str">
        <f t="shared" si="23"/>
        <v>5</v>
      </c>
      <c r="E393" s="125">
        <v>515</v>
      </c>
      <c r="F393" s="141" t="s">
        <v>111</v>
      </c>
      <c r="G393" s="129">
        <v>15000</v>
      </c>
      <c r="H393" s="146"/>
      <c r="I393" s="147">
        <v>0</v>
      </c>
      <c r="J393" s="148">
        <v>0</v>
      </c>
      <c r="K393" s="148">
        <v>0</v>
      </c>
      <c r="L393" s="146">
        <v>0</v>
      </c>
      <c r="M393" s="147">
        <v>0</v>
      </c>
      <c r="N393" s="146">
        <v>0</v>
      </c>
      <c r="O393" s="147">
        <v>0</v>
      </c>
      <c r="P393" s="146">
        <v>0</v>
      </c>
      <c r="Q393" s="128">
        <f t="shared" si="24"/>
        <v>15000</v>
      </c>
      <c r="R393" s="68"/>
    </row>
    <row r="394" spans="1:18" s="1" customFormat="1" ht="14.45" hidden="1" customHeight="1" x14ac:dyDescent="0.25">
      <c r="A394" s="125">
        <v>352</v>
      </c>
      <c r="B394" s="124">
        <v>26</v>
      </c>
      <c r="C394" s="125" t="s">
        <v>199</v>
      </c>
      <c r="D394" s="125">
        <v>1</v>
      </c>
      <c r="E394" s="125">
        <v>113</v>
      </c>
      <c r="F394" s="141" t="s">
        <v>11</v>
      </c>
      <c r="G394" s="129">
        <v>67176</v>
      </c>
      <c r="H394" s="146"/>
      <c r="I394" s="147"/>
      <c r="J394" s="148"/>
      <c r="K394" s="148"/>
      <c r="L394" s="146"/>
      <c r="M394" s="147"/>
      <c r="N394" s="146"/>
      <c r="O394" s="147"/>
      <c r="P394" s="146"/>
      <c r="Q394" s="128">
        <f t="shared" si="24"/>
        <v>67176</v>
      </c>
      <c r="R394" s="68"/>
    </row>
    <row r="395" spans="1:18" s="1" customFormat="1" ht="14.45" hidden="1" customHeight="1" x14ac:dyDescent="0.25">
      <c r="A395" s="125">
        <v>353</v>
      </c>
      <c r="B395" s="124">
        <v>26</v>
      </c>
      <c r="C395" s="125" t="s">
        <v>199</v>
      </c>
      <c r="D395" s="125">
        <v>1</v>
      </c>
      <c r="E395" s="125">
        <v>122</v>
      </c>
      <c r="F395" s="142" t="s">
        <v>12</v>
      </c>
      <c r="G395" s="129">
        <v>28566</v>
      </c>
      <c r="H395" s="146"/>
      <c r="I395" s="147"/>
      <c r="J395" s="148"/>
      <c r="K395" s="148"/>
      <c r="L395" s="146"/>
      <c r="M395" s="147"/>
      <c r="N395" s="146"/>
      <c r="O395" s="147"/>
      <c r="P395" s="146"/>
      <c r="Q395" s="128">
        <f t="shared" si="24"/>
        <v>28566</v>
      </c>
      <c r="R395" s="68"/>
    </row>
    <row r="396" spans="1:18" s="1" customFormat="1" ht="14.45" customHeight="1" x14ac:dyDescent="0.25">
      <c r="A396" s="125">
        <v>354</v>
      </c>
      <c r="B396" s="124">
        <v>26</v>
      </c>
      <c r="C396" s="125" t="s">
        <v>199</v>
      </c>
      <c r="D396" s="125">
        <v>1</v>
      </c>
      <c r="E396" s="125">
        <v>132</v>
      </c>
      <c r="F396" s="142" t="s">
        <v>13</v>
      </c>
      <c r="G396" s="129">
        <v>10122.433145058949</v>
      </c>
      <c r="H396" s="146"/>
      <c r="I396" s="147"/>
      <c r="J396" s="148"/>
      <c r="K396" s="148"/>
      <c r="L396" s="146"/>
      <c r="M396" s="147"/>
      <c r="N396" s="146"/>
      <c r="O396" s="147"/>
      <c r="P396" s="146"/>
      <c r="Q396" s="128">
        <f t="shared" si="24"/>
        <v>10122.433145058949</v>
      </c>
      <c r="R396" s="68"/>
    </row>
    <row r="397" spans="1:18" s="1" customFormat="1" ht="14.45" customHeight="1" x14ac:dyDescent="0.25">
      <c r="A397" s="125">
        <v>355</v>
      </c>
      <c r="B397" s="124">
        <v>26</v>
      </c>
      <c r="C397" s="125" t="s">
        <v>199</v>
      </c>
      <c r="D397" s="125">
        <v>1</v>
      </c>
      <c r="E397" s="125">
        <v>132</v>
      </c>
      <c r="F397" s="142" t="s">
        <v>13</v>
      </c>
      <c r="G397" s="129">
        <v>4304.4751878908228</v>
      </c>
      <c r="H397" s="146"/>
      <c r="I397" s="147"/>
      <c r="J397" s="148"/>
      <c r="K397" s="148"/>
      <c r="L397" s="146"/>
      <c r="M397" s="147"/>
      <c r="N397" s="146"/>
      <c r="O397" s="147"/>
      <c r="P397" s="146"/>
      <c r="Q397" s="128">
        <f t="shared" si="24"/>
        <v>4304.4751878908228</v>
      </c>
      <c r="R397" s="68"/>
    </row>
    <row r="398" spans="1:18" s="1" customFormat="1" ht="14.45" hidden="1" customHeight="1" x14ac:dyDescent="0.25">
      <c r="A398" s="125">
        <v>356</v>
      </c>
      <c r="B398" s="124">
        <v>26</v>
      </c>
      <c r="C398" s="125" t="s">
        <v>199</v>
      </c>
      <c r="D398" s="125" t="str">
        <f t="shared" ref="D398:D411" si="25">MID(E398,1,1)</f>
        <v>2</v>
      </c>
      <c r="E398" s="125">
        <v>211</v>
      </c>
      <c r="F398" s="141" t="s">
        <v>19</v>
      </c>
      <c r="G398" s="129">
        <v>4800</v>
      </c>
      <c r="H398" s="146"/>
      <c r="I398" s="147"/>
      <c r="J398" s="148"/>
      <c r="K398" s="148"/>
      <c r="L398" s="146"/>
      <c r="M398" s="147"/>
      <c r="N398" s="146"/>
      <c r="O398" s="147"/>
      <c r="P398" s="146"/>
      <c r="Q398" s="128">
        <f t="shared" si="24"/>
        <v>4800</v>
      </c>
      <c r="R398" s="68"/>
    </row>
    <row r="399" spans="1:18" s="1" customFormat="1" ht="14.45" hidden="1" customHeight="1" x14ac:dyDescent="0.25">
      <c r="A399" s="125">
        <v>357</v>
      </c>
      <c r="B399" s="124">
        <v>26</v>
      </c>
      <c r="C399" s="125" t="s">
        <v>199</v>
      </c>
      <c r="D399" s="125" t="str">
        <f t="shared" si="25"/>
        <v>2</v>
      </c>
      <c r="E399" s="125">
        <v>212</v>
      </c>
      <c r="F399" s="141" t="s">
        <v>20</v>
      </c>
      <c r="G399" s="129">
        <v>6000</v>
      </c>
      <c r="H399" s="146"/>
      <c r="I399" s="147"/>
      <c r="J399" s="148"/>
      <c r="K399" s="148"/>
      <c r="L399" s="146"/>
      <c r="M399" s="147"/>
      <c r="N399" s="146"/>
      <c r="O399" s="147"/>
      <c r="P399" s="146"/>
      <c r="Q399" s="128">
        <f t="shared" si="24"/>
        <v>6000</v>
      </c>
      <c r="R399" s="68"/>
    </row>
    <row r="400" spans="1:18" s="1" customFormat="1" ht="14.45" hidden="1" customHeight="1" x14ac:dyDescent="0.25">
      <c r="A400" s="125">
        <v>358</v>
      </c>
      <c r="B400" s="124">
        <v>26</v>
      </c>
      <c r="C400" s="125" t="s">
        <v>199</v>
      </c>
      <c r="D400" s="125" t="str">
        <f t="shared" si="25"/>
        <v>2</v>
      </c>
      <c r="E400" s="125">
        <v>215</v>
      </c>
      <c r="F400" s="141" t="s">
        <v>23</v>
      </c>
      <c r="G400" s="129">
        <v>2000</v>
      </c>
      <c r="H400" s="146"/>
      <c r="I400" s="147"/>
      <c r="J400" s="148"/>
      <c r="K400" s="148"/>
      <c r="L400" s="146"/>
      <c r="M400" s="147"/>
      <c r="N400" s="146"/>
      <c r="O400" s="147"/>
      <c r="P400" s="146"/>
      <c r="Q400" s="128">
        <f t="shared" si="24"/>
        <v>2000</v>
      </c>
      <c r="R400" s="68"/>
    </row>
    <row r="401" spans="1:18" s="1" customFormat="1" ht="14.45" hidden="1" customHeight="1" x14ac:dyDescent="0.25">
      <c r="A401" s="125">
        <v>359</v>
      </c>
      <c r="B401" s="124">
        <v>26</v>
      </c>
      <c r="C401" s="125" t="s">
        <v>199</v>
      </c>
      <c r="D401" s="125" t="str">
        <f t="shared" si="25"/>
        <v>2</v>
      </c>
      <c r="E401" s="125">
        <v>216</v>
      </c>
      <c r="F401" s="141" t="s">
        <v>24</v>
      </c>
      <c r="G401" s="129">
        <v>3000</v>
      </c>
      <c r="H401" s="146"/>
      <c r="I401" s="147"/>
      <c r="J401" s="148"/>
      <c r="K401" s="148"/>
      <c r="L401" s="146"/>
      <c r="M401" s="147"/>
      <c r="N401" s="146"/>
      <c r="O401" s="147"/>
      <c r="P401" s="146"/>
      <c r="Q401" s="128">
        <f t="shared" si="24"/>
        <v>3000</v>
      </c>
      <c r="R401" s="68"/>
    </row>
    <row r="402" spans="1:18" s="1" customFormat="1" ht="14.45" hidden="1" customHeight="1" x14ac:dyDescent="0.25">
      <c r="A402" s="125">
        <v>360</v>
      </c>
      <c r="B402" s="124">
        <v>26</v>
      </c>
      <c r="C402" s="125" t="s">
        <v>199</v>
      </c>
      <c r="D402" s="125" t="str">
        <f t="shared" si="25"/>
        <v>2</v>
      </c>
      <c r="E402" s="125">
        <v>273</v>
      </c>
      <c r="F402" s="141" t="s">
        <v>46</v>
      </c>
      <c r="G402" s="129">
        <v>1000</v>
      </c>
      <c r="H402" s="146"/>
      <c r="I402" s="147"/>
      <c r="J402" s="148"/>
      <c r="K402" s="148"/>
      <c r="L402" s="146"/>
      <c r="M402" s="147"/>
      <c r="N402" s="146"/>
      <c r="O402" s="147"/>
      <c r="P402" s="146"/>
      <c r="Q402" s="128">
        <f t="shared" si="24"/>
        <v>1000</v>
      </c>
      <c r="R402" s="68"/>
    </row>
    <row r="403" spans="1:18" s="1" customFormat="1" ht="14.45" hidden="1" customHeight="1" x14ac:dyDescent="0.25">
      <c r="A403" s="125">
        <v>361</v>
      </c>
      <c r="B403" s="124">
        <v>26</v>
      </c>
      <c r="C403" s="125" t="s">
        <v>199</v>
      </c>
      <c r="D403" s="125" t="str">
        <f t="shared" si="25"/>
        <v>3</v>
      </c>
      <c r="E403" s="125">
        <v>314</v>
      </c>
      <c r="F403" s="141" t="s">
        <v>58</v>
      </c>
      <c r="G403" s="129">
        <v>9000</v>
      </c>
      <c r="H403" s="146"/>
      <c r="I403" s="147"/>
      <c r="J403" s="148"/>
      <c r="K403" s="148"/>
      <c r="L403" s="146"/>
      <c r="M403" s="147"/>
      <c r="N403" s="146"/>
      <c r="O403" s="147"/>
      <c r="P403" s="146"/>
      <c r="Q403" s="128">
        <f t="shared" si="24"/>
        <v>9000</v>
      </c>
      <c r="R403" s="68"/>
    </row>
    <row r="404" spans="1:18" s="1" customFormat="1" ht="14.45" hidden="1" customHeight="1" x14ac:dyDescent="0.25">
      <c r="A404" s="125">
        <v>362</v>
      </c>
      <c r="B404" s="124">
        <v>26</v>
      </c>
      <c r="C404" s="125" t="s">
        <v>199</v>
      </c>
      <c r="D404" s="125" t="str">
        <f t="shared" si="25"/>
        <v>3</v>
      </c>
      <c r="E404" s="125">
        <v>352</v>
      </c>
      <c r="F404" s="141" t="s">
        <v>77</v>
      </c>
      <c r="G404" s="129">
        <v>3600</v>
      </c>
      <c r="H404" s="146"/>
      <c r="I404" s="147"/>
      <c r="J404" s="148"/>
      <c r="K404" s="148"/>
      <c r="L404" s="146"/>
      <c r="M404" s="147"/>
      <c r="N404" s="146"/>
      <c r="O404" s="147"/>
      <c r="P404" s="146"/>
      <c r="Q404" s="128">
        <f t="shared" si="24"/>
        <v>3600</v>
      </c>
      <c r="R404" s="68"/>
    </row>
    <row r="405" spans="1:18" s="1" customFormat="1" ht="14.45" hidden="1" customHeight="1" x14ac:dyDescent="0.25">
      <c r="A405" s="125">
        <v>363</v>
      </c>
      <c r="B405" s="124">
        <v>26</v>
      </c>
      <c r="C405" s="125" t="s">
        <v>199</v>
      </c>
      <c r="D405" s="125" t="str">
        <f t="shared" si="25"/>
        <v>3</v>
      </c>
      <c r="E405" s="125">
        <v>353</v>
      </c>
      <c r="F405" s="141" t="s">
        <v>78</v>
      </c>
      <c r="G405" s="129">
        <v>7500</v>
      </c>
      <c r="H405" s="146"/>
      <c r="I405" s="147"/>
      <c r="J405" s="148"/>
      <c r="K405" s="148"/>
      <c r="L405" s="146"/>
      <c r="M405" s="147"/>
      <c r="N405" s="146"/>
      <c r="O405" s="147"/>
      <c r="P405" s="146"/>
      <c r="Q405" s="128">
        <f t="shared" si="24"/>
        <v>7500</v>
      </c>
      <c r="R405" s="68"/>
    </row>
    <row r="406" spans="1:18" s="1" customFormat="1" ht="14.45" hidden="1" customHeight="1" x14ac:dyDescent="0.25">
      <c r="A406" s="125">
        <v>364</v>
      </c>
      <c r="B406" s="124">
        <v>26</v>
      </c>
      <c r="C406" s="125" t="s">
        <v>199</v>
      </c>
      <c r="D406" s="125" t="str">
        <f t="shared" si="25"/>
        <v>3</v>
      </c>
      <c r="E406" s="125">
        <v>372</v>
      </c>
      <c r="F406" s="141" t="s">
        <v>91</v>
      </c>
      <c r="G406" s="129">
        <v>2000</v>
      </c>
      <c r="H406" s="146"/>
      <c r="I406" s="147"/>
      <c r="J406" s="148"/>
      <c r="K406" s="148"/>
      <c r="L406" s="146"/>
      <c r="M406" s="147"/>
      <c r="N406" s="146"/>
      <c r="O406" s="147"/>
      <c r="P406" s="146"/>
      <c r="Q406" s="128">
        <f t="shared" si="24"/>
        <v>2000</v>
      </c>
      <c r="R406" s="68"/>
    </row>
    <row r="407" spans="1:18" s="1" customFormat="1" ht="14.45" hidden="1" customHeight="1" x14ac:dyDescent="0.25">
      <c r="A407" s="125">
        <v>365</v>
      </c>
      <c r="B407" s="124">
        <v>26</v>
      </c>
      <c r="C407" s="125" t="s">
        <v>199</v>
      </c>
      <c r="D407" s="125" t="str">
        <f t="shared" si="25"/>
        <v>3</v>
      </c>
      <c r="E407" s="125">
        <v>375</v>
      </c>
      <c r="F407" s="141" t="s">
        <v>93</v>
      </c>
      <c r="G407" s="129">
        <v>1500</v>
      </c>
      <c r="H407" s="146"/>
      <c r="I407" s="147"/>
      <c r="J407" s="148"/>
      <c r="K407" s="148"/>
      <c r="L407" s="146"/>
      <c r="M407" s="147"/>
      <c r="N407" s="146"/>
      <c r="O407" s="147"/>
      <c r="P407" s="146"/>
      <c r="Q407" s="128">
        <f t="shared" si="24"/>
        <v>1500</v>
      </c>
      <c r="R407" s="68"/>
    </row>
    <row r="408" spans="1:18" s="1" customFormat="1" ht="14.45" hidden="1" customHeight="1" x14ac:dyDescent="0.25">
      <c r="A408" s="125">
        <v>366</v>
      </c>
      <c r="B408" s="124">
        <v>26</v>
      </c>
      <c r="C408" s="125" t="s">
        <v>199</v>
      </c>
      <c r="D408" s="125" t="str">
        <f t="shared" si="25"/>
        <v>5</v>
      </c>
      <c r="E408" s="125">
        <v>515</v>
      </c>
      <c r="F408" s="141" t="s">
        <v>111</v>
      </c>
      <c r="G408" s="129">
        <v>8000</v>
      </c>
      <c r="H408" s="146"/>
      <c r="I408" s="147"/>
      <c r="J408" s="148"/>
      <c r="K408" s="148"/>
      <c r="L408" s="146"/>
      <c r="M408" s="147"/>
      <c r="N408" s="146"/>
      <c r="O408" s="147"/>
      <c r="P408" s="146"/>
      <c r="Q408" s="128">
        <f t="shared" si="24"/>
        <v>8000</v>
      </c>
      <c r="R408" s="68"/>
    </row>
    <row r="409" spans="1:18" s="1" customFormat="1" ht="14.45" hidden="1" customHeight="1" x14ac:dyDescent="0.25">
      <c r="A409" s="125">
        <v>367</v>
      </c>
      <c r="B409" s="124">
        <v>26</v>
      </c>
      <c r="C409" s="125" t="s">
        <v>199</v>
      </c>
      <c r="D409" s="125" t="str">
        <f t="shared" si="25"/>
        <v>5</v>
      </c>
      <c r="E409" s="125">
        <v>521</v>
      </c>
      <c r="F409" s="141" t="s">
        <v>113</v>
      </c>
      <c r="G409" s="129">
        <v>2000</v>
      </c>
      <c r="H409" s="146"/>
      <c r="I409" s="147"/>
      <c r="J409" s="148"/>
      <c r="K409" s="148"/>
      <c r="L409" s="146"/>
      <c r="M409" s="147"/>
      <c r="N409" s="146"/>
      <c r="O409" s="147"/>
      <c r="P409" s="146"/>
      <c r="Q409" s="128">
        <f t="shared" si="24"/>
        <v>2000</v>
      </c>
      <c r="R409" s="68"/>
    </row>
    <row r="410" spans="1:18" s="1" customFormat="1" ht="14.45" hidden="1" customHeight="1" x14ac:dyDescent="0.25">
      <c r="A410" s="125">
        <v>368</v>
      </c>
      <c r="B410" s="124">
        <v>26</v>
      </c>
      <c r="C410" s="125" t="s">
        <v>199</v>
      </c>
      <c r="D410" s="125" t="str">
        <f t="shared" si="25"/>
        <v>5</v>
      </c>
      <c r="E410" s="125">
        <v>529</v>
      </c>
      <c r="F410" s="141" t="s">
        <v>116</v>
      </c>
      <c r="G410" s="129">
        <v>3500</v>
      </c>
      <c r="H410" s="146"/>
      <c r="I410" s="147"/>
      <c r="J410" s="148"/>
      <c r="K410" s="148"/>
      <c r="L410" s="146"/>
      <c r="M410" s="147"/>
      <c r="N410" s="146"/>
      <c r="O410" s="147"/>
      <c r="P410" s="146"/>
      <c r="Q410" s="128">
        <f t="shared" si="24"/>
        <v>3500</v>
      </c>
      <c r="R410" s="68"/>
    </row>
    <row r="411" spans="1:18" s="1" customFormat="1" ht="14.45" hidden="1" customHeight="1" x14ac:dyDescent="0.25">
      <c r="A411" s="125">
        <v>369</v>
      </c>
      <c r="B411" s="124">
        <v>27</v>
      </c>
      <c r="C411" s="125" t="s">
        <v>219</v>
      </c>
      <c r="D411" s="125" t="str">
        <f t="shared" si="25"/>
        <v>1</v>
      </c>
      <c r="E411" s="125">
        <v>113</v>
      </c>
      <c r="F411" s="141" t="s">
        <v>11</v>
      </c>
      <c r="G411" s="129"/>
      <c r="H411" s="146"/>
      <c r="I411" s="147"/>
      <c r="J411" s="148">
        <v>3651713.2644000007</v>
      </c>
      <c r="K411" s="148"/>
      <c r="L411" s="146"/>
      <c r="M411" s="147"/>
      <c r="N411" s="146"/>
      <c r="O411" s="147"/>
      <c r="P411" s="146"/>
      <c r="Q411" s="128">
        <f t="shared" si="24"/>
        <v>3651713.2644000007</v>
      </c>
      <c r="R411" s="68"/>
    </row>
    <row r="412" spans="1:18" s="1" customFormat="1" ht="14.45" hidden="1" customHeight="1" x14ac:dyDescent="0.25">
      <c r="A412" s="125">
        <v>370</v>
      </c>
      <c r="B412" s="124">
        <v>27</v>
      </c>
      <c r="C412" s="125" t="s">
        <v>219</v>
      </c>
      <c r="D412" s="125">
        <v>1</v>
      </c>
      <c r="E412" s="125">
        <v>122</v>
      </c>
      <c r="F412" s="142" t="s">
        <v>12</v>
      </c>
      <c r="G412" s="129">
        <v>321202.20959999994</v>
      </c>
      <c r="H412" s="146"/>
      <c r="I412" s="147"/>
      <c r="J412" s="148"/>
      <c r="K412" s="148"/>
      <c r="L412" s="146"/>
      <c r="M412" s="147"/>
      <c r="N412" s="146"/>
      <c r="O412" s="147"/>
      <c r="P412" s="146"/>
      <c r="Q412" s="128">
        <f t="shared" si="24"/>
        <v>321202.20959999994</v>
      </c>
      <c r="R412" s="68"/>
    </row>
    <row r="413" spans="1:18" s="1" customFormat="1" ht="14.45" customHeight="1" x14ac:dyDescent="0.25">
      <c r="A413" s="125">
        <v>371</v>
      </c>
      <c r="B413" s="124">
        <v>27</v>
      </c>
      <c r="C413" s="125" t="s">
        <v>219</v>
      </c>
      <c r="D413" s="125" t="str">
        <f>MID(E413,1,1)</f>
        <v>1</v>
      </c>
      <c r="E413" s="125">
        <v>132</v>
      </c>
      <c r="F413" s="141" t="s">
        <v>13</v>
      </c>
      <c r="G413" s="129"/>
      <c r="H413" s="146"/>
      <c r="I413" s="147"/>
      <c r="J413" s="148">
        <v>550259.36917669955</v>
      </c>
      <c r="K413" s="148"/>
      <c r="L413" s="146"/>
      <c r="M413" s="147"/>
      <c r="N413" s="146"/>
      <c r="O413" s="147"/>
      <c r="P413" s="146"/>
      <c r="Q413" s="128">
        <f t="shared" si="24"/>
        <v>550259.36917669955</v>
      </c>
      <c r="R413" s="68"/>
    </row>
    <row r="414" spans="1:18" s="1" customFormat="1" ht="14.45" customHeight="1" x14ac:dyDescent="0.25">
      <c r="A414" s="125">
        <v>372</v>
      </c>
      <c r="B414" s="124">
        <v>27</v>
      </c>
      <c r="C414" s="125" t="s">
        <v>219</v>
      </c>
      <c r="D414" s="125">
        <v>1</v>
      </c>
      <c r="E414" s="125">
        <v>132</v>
      </c>
      <c r="F414" s="142" t="s">
        <v>13</v>
      </c>
      <c r="G414" s="129">
        <v>48400.439036578711</v>
      </c>
      <c r="H414" s="146"/>
      <c r="I414" s="147"/>
      <c r="J414" s="148"/>
      <c r="K414" s="148"/>
      <c r="L414" s="146"/>
      <c r="M414" s="147"/>
      <c r="N414" s="146"/>
      <c r="O414" s="147"/>
      <c r="P414" s="146"/>
      <c r="Q414" s="128">
        <f t="shared" si="24"/>
        <v>48400.439036578711</v>
      </c>
      <c r="R414" s="68"/>
    </row>
    <row r="415" spans="1:18" s="1" customFormat="1" ht="14.45" hidden="1" customHeight="1" x14ac:dyDescent="0.25">
      <c r="A415" s="125">
        <v>373</v>
      </c>
      <c r="B415" s="124">
        <v>27</v>
      </c>
      <c r="C415" s="125" t="s">
        <v>219</v>
      </c>
      <c r="D415" s="125" t="str">
        <f t="shared" ref="D415:D467" si="26">MID(E415,1,1)</f>
        <v>2</v>
      </c>
      <c r="E415" s="125">
        <v>211</v>
      </c>
      <c r="F415" s="141" t="s">
        <v>19</v>
      </c>
      <c r="G415" s="129">
        <v>12000</v>
      </c>
      <c r="H415" s="146"/>
      <c r="I415" s="147">
        <v>0</v>
      </c>
      <c r="J415" s="148">
        <v>0</v>
      </c>
      <c r="K415" s="148">
        <v>0</v>
      </c>
      <c r="L415" s="146">
        <v>0</v>
      </c>
      <c r="M415" s="147">
        <v>0</v>
      </c>
      <c r="N415" s="146">
        <v>0</v>
      </c>
      <c r="O415" s="147">
        <v>0</v>
      </c>
      <c r="P415" s="146">
        <v>0</v>
      </c>
      <c r="Q415" s="128">
        <f t="shared" si="24"/>
        <v>12000</v>
      </c>
      <c r="R415" s="68"/>
    </row>
    <row r="416" spans="1:18" s="1" customFormat="1" ht="14.45" hidden="1" customHeight="1" x14ac:dyDescent="0.25">
      <c r="A416" s="125">
        <v>374</v>
      </c>
      <c r="B416" s="124">
        <v>27</v>
      </c>
      <c r="C416" s="125" t="s">
        <v>219</v>
      </c>
      <c r="D416" s="125" t="str">
        <f t="shared" si="26"/>
        <v>2</v>
      </c>
      <c r="E416" s="125">
        <v>212</v>
      </c>
      <c r="F416" s="141" t="s">
        <v>20</v>
      </c>
      <c r="G416" s="129">
        <f>500*12</f>
        <v>6000</v>
      </c>
      <c r="H416" s="146"/>
      <c r="I416" s="147">
        <v>0</v>
      </c>
      <c r="J416" s="148">
        <v>0</v>
      </c>
      <c r="K416" s="148">
        <v>0</v>
      </c>
      <c r="L416" s="146">
        <v>0</v>
      </c>
      <c r="M416" s="147">
        <v>0</v>
      </c>
      <c r="N416" s="146">
        <v>0</v>
      </c>
      <c r="O416" s="147">
        <v>0</v>
      </c>
      <c r="P416" s="146">
        <v>0</v>
      </c>
      <c r="Q416" s="128">
        <f t="shared" si="24"/>
        <v>6000</v>
      </c>
      <c r="R416" s="68"/>
    </row>
    <row r="417" spans="1:18" s="1" customFormat="1" ht="14.45" hidden="1" customHeight="1" x14ac:dyDescent="0.25">
      <c r="A417" s="125">
        <v>375</v>
      </c>
      <c r="B417" s="124">
        <v>27</v>
      </c>
      <c r="C417" s="125" t="s">
        <v>219</v>
      </c>
      <c r="D417" s="125" t="str">
        <f t="shared" si="26"/>
        <v>2</v>
      </c>
      <c r="E417" s="125">
        <v>214</v>
      </c>
      <c r="F417" s="141" t="s">
        <v>22</v>
      </c>
      <c r="G417" s="129">
        <v>1500</v>
      </c>
      <c r="H417" s="146"/>
      <c r="I417" s="147">
        <v>0</v>
      </c>
      <c r="J417" s="148">
        <v>0</v>
      </c>
      <c r="K417" s="148">
        <v>0</v>
      </c>
      <c r="L417" s="146">
        <v>0</v>
      </c>
      <c r="M417" s="147">
        <v>0</v>
      </c>
      <c r="N417" s="146">
        <v>0</v>
      </c>
      <c r="O417" s="147">
        <v>0</v>
      </c>
      <c r="P417" s="146">
        <v>0</v>
      </c>
      <c r="Q417" s="128">
        <f t="shared" si="24"/>
        <v>1500</v>
      </c>
      <c r="R417" s="68"/>
    </row>
    <row r="418" spans="1:18" s="1" customFormat="1" ht="14.45" hidden="1" customHeight="1" x14ac:dyDescent="0.25">
      <c r="A418" s="125">
        <v>376</v>
      </c>
      <c r="B418" s="124">
        <v>27</v>
      </c>
      <c r="C418" s="125" t="s">
        <v>219</v>
      </c>
      <c r="D418" s="125" t="str">
        <f t="shared" si="26"/>
        <v>2</v>
      </c>
      <c r="E418" s="125">
        <v>216</v>
      </c>
      <c r="F418" s="141" t="s">
        <v>24</v>
      </c>
      <c r="G418" s="129">
        <v>10000</v>
      </c>
      <c r="H418" s="146"/>
      <c r="I418" s="147">
        <v>0</v>
      </c>
      <c r="J418" s="148">
        <v>0</v>
      </c>
      <c r="K418" s="148">
        <v>0</v>
      </c>
      <c r="L418" s="146">
        <v>0</v>
      </c>
      <c r="M418" s="147">
        <v>0</v>
      </c>
      <c r="N418" s="146">
        <v>0</v>
      </c>
      <c r="O418" s="147">
        <v>0</v>
      </c>
      <c r="P418" s="146">
        <v>0</v>
      </c>
      <c r="Q418" s="128">
        <f t="shared" si="24"/>
        <v>10000</v>
      </c>
      <c r="R418" s="68"/>
    </row>
    <row r="419" spans="1:18" s="1" customFormat="1" ht="14.45" hidden="1" customHeight="1" x14ac:dyDescent="0.25">
      <c r="A419" s="125">
        <v>377</v>
      </c>
      <c r="B419" s="124">
        <v>27</v>
      </c>
      <c r="C419" s="125" t="s">
        <v>219</v>
      </c>
      <c r="D419" s="125" t="str">
        <f t="shared" si="26"/>
        <v>2</v>
      </c>
      <c r="E419" s="125">
        <v>221</v>
      </c>
      <c r="F419" s="141" t="s">
        <v>27</v>
      </c>
      <c r="G419" s="129">
        <v>840000</v>
      </c>
      <c r="H419" s="146"/>
      <c r="I419" s="147">
        <v>0</v>
      </c>
      <c r="J419" s="148">
        <v>0</v>
      </c>
      <c r="K419" s="148">
        <v>0</v>
      </c>
      <c r="L419" s="146">
        <v>0</v>
      </c>
      <c r="M419" s="147">
        <v>0</v>
      </c>
      <c r="N419" s="146">
        <v>0</v>
      </c>
      <c r="O419" s="147">
        <v>0</v>
      </c>
      <c r="P419" s="146">
        <v>0</v>
      </c>
      <c r="Q419" s="128">
        <f t="shared" si="24"/>
        <v>840000</v>
      </c>
      <c r="R419" s="68"/>
    </row>
    <row r="420" spans="1:18" s="1" customFormat="1" ht="14.45" hidden="1" customHeight="1" x14ac:dyDescent="0.25">
      <c r="A420" s="125">
        <v>378</v>
      </c>
      <c r="B420" s="124">
        <v>27</v>
      </c>
      <c r="C420" s="125" t="s">
        <v>219</v>
      </c>
      <c r="D420" s="125" t="str">
        <f t="shared" si="26"/>
        <v>2</v>
      </c>
      <c r="E420" s="125">
        <v>261</v>
      </c>
      <c r="F420" s="141" t="s">
        <v>43</v>
      </c>
      <c r="G420" s="129">
        <v>70000</v>
      </c>
      <c r="H420" s="146">
        <v>0</v>
      </c>
      <c r="I420" s="147">
        <v>0</v>
      </c>
      <c r="J420" s="148">
        <v>0</v>
      </c>
      <c r="K420" s="148">
        <v>0</v>
      </c>
      <c r="L420" s="146">
        <v>0</v>
      </c>
      <c r="M420" s="147">
        <v>0</v>
      </c>
      <c r="N420" s="146">
        <v>0</v>
      </c>
      <c r="O420" s="147">
        <v>0</v>
      </c>
      <c r="P420" s="146">
        <v>0</v>
      </c>
      <c r="Q420" s="128">
        <f t="shared" si="24"/>
        <v>70000</v>
      </c>
      <c r="R420" s="68"/>
    </row>
    <row r="421" spans="1:18" s="1" customFormat="1" ht="14.45" hidden="1" customHeight="1" x14ac:dyDescent="0.25">
      <c r="A421" s="125">
        <v>379</v>
      </c>
      <c r="B421" s="124">
        <v>27</v>
      </c>
      <c r="C421" s="125" t="s">
        <v>219</v>
      </c>
      <c r="D421" s="125" t="str">
        <f t="shared" si="26"/>
        <v>2</v>
      </c>
      <c r="E421" s="125">
        <v>272</v>
      </c>
      <c r="F421" s="141" t="s">
        <v>45</v>
      </c>
      <c r="G421" s="129">
        <v>70000</v>
      </c>
      <c r="H421" s="146">
        <v>0</v>
      </c>
      <c r="I421" s="147">
        <v>0</v>
      </c>
      <c r="J421" s="148">
        <v>0</v>
      </c>
      <c r="K421" s="148">
        <v>0</v>
      </c>
      <c r="L421" s="146">
        <v>0</v>
      </c>
      <c r="M421" s="147">
        <v>0</v>
      </c>
      <c r="N421" s="146">
        <v>0</v>
      </c>
      <c r="O421" s="147">
        <v>0</v>
      </c>
      <c r="P421" s="146">
        <v>0</v>
      </c>
      <c r="Q421" s="128">
        <f t="shared" si="24"/>
        <v>70000</v>
      </c>
      <c r="R421" s="68"/>
    </row>
    <row r="422" spans="1:18" s="1" customFormat="1" ht="14.45" hidden="1" customHeight="1" x14ac:dyDescent="0.25">
      <c r="A422" s="125">
        <v>380</v>
      </c>
      <c r="B422" s="124">
        <v>27</v>
      </c>
      <c r="C422" s="125" t="s">
        <v>219</v>
      </c>
      <c r="D422" s="125" t="str">
        <f t="shared" si="26"/>
        <v>3</v>
      </c>
      <c r="E422" s="125">
        <v>351</v>
      </c>
      <c r="F422" s="141" t="s">
        <v>76</v>
      </c>
      <c r="G422" s="129">
        <v>10000</v>
      </c>
      <c r="H422" s="146">
        <v>0</v>
      </c>
      <c r="I422" s="147">
        <v>0</v>
      </c>
      <c r="J422" s="148">
        <v>0</v>
      </c>
      <c r="K422" s="148">
        <v>0</v>
      </c>
      <c r="L422" s="146">
        <v>0</v>
      </c>
      <c r="M422" s="147">
        <v>0</v>
      </c>
      <c r="N422" s="146">
        <v>0</v>
      </c>
      <c r="O422" s="147">
        <v>0</v>
      </c>
      <c r="P422" s="146">
        <v>0</v>
      </c>
      <c r="Q422" s="128">
        <f t="shared" si="24"/>
        <v>10000</v>
      </c>
      <c r="R422" s="68"/>
    </row>
    <row r="423" spans="1:18" s="1" customFormat="1" ht="14.45" hidden="1" customHeight="1" x14ac:dyDescent="0.25">
      <c r="A423" s="125">
        <v>381</v>
      </c>
      <c r="B423" s="124">
        <v>27</v>
      </c>
      <c r="C423" s="125" t="s">
        <v>219</v>
      </c>
      <c r="D423" s="125" t="str">
        <f t="shared" si="26"/>
        <v>3</v>
      </c>
      <c r="E423" s="125">
        <v>353</v>
      </c>
      <c r="F423" s="141" t="s">
        <v>78</v>
      </c>
      <c r="G423" s="129">
        <v>5000</v>
      </c>
      <c r="H423" s="146">
        <v>0</v>
      </c>
      <c r="I423" s="147">
        <v>0</v>
      </c>
      <c r="J423" s="148">
        <v>0</v>
      </c>
      <c r="K423" s="148">
        <v>0</v>
      </c>
      <c r="L423" s="146">
        <v>0</v>
      </c>
      <c r="M423" s="147">
        <v>0</v>
      </c>
      <c r="N423" s="146">
        <v>0</v>
      </c>
      <c r="O423" s="147">
        <v>0</v>
      </c>
      <c r="P423" s="146">
        <v>0</v>
      </c>
      <c r="Q423" s="128">
        <f t="shared" si="24"/>
        <v>5000</v>
      </c>
      <c r="R423" s="68"/>
    </row>
    <row r="424" spans="1:18" s="1" customFormat="1" ht="14.45" hidden="1" customHeight="1" x14ac:dyDescent="0.25">
      <c r="A424" s="125">
        <v>382</v>
      </c>
      <c r="B424" s="124">
        <v>27</v>
      </c>
      <c r="C424" s="125" t="s">
        <v>219</v>
      </c>
      <c r="D424" s="125" t="str">
        <f t="shared" si="26"/>
        <v>3</v>
      </c>
      <c r="E424" s="125">
        <v>372</v>
      </c>
      <c r="F424" s="141" t="s">
        <v>91</v>
      </c>
      <c r="G424" s="129">
        <v>15000</v>
      </c>
      <c r="H424" s="146">
        <v>0</v>
      </c>
      <c r="I424" s="147">
        <v>0</v>
      </c>
      <c r="J424" s="148">
        <v>0</v>
      </c>
      <c r="K424" s="148">
        <v>0</v>
      </c>
      <c r="L424" s="146">
        <v>0</v>
      </c>
      <c r="M424" s="147">
        <v>0</v>
      </c>
      <c r="N424" s="146">
        <v>0</v>
      </c>
      <c r="O424" s="147">
        <v>0</v>
      </c>
      <c r="P424" s="146">
        <v>0</v>
      </c>
      <c r="Q424" s="128">
        <f t="shared" si="24"/>
        <v>15000</v>
      </c>
      <c r="R424" s="68"/>
    </row>
    <row r="425" spans="1:18" s="1" customFormat="1" ht="14.45" hidden="1" customHeight="1" x14ac:dyDescent="0.25">
      <c r="A425" s="125">
        <v>383</v>
      </c>
      <c r="B425" s="124">
        <v>27</v>
      </c>
      <c r="C425" s="125" t="s">
        <v>219</v>
      </c>
      <c r="D425" s="125" t="str">
        <f t="shared" si="26"/>
        <v>3</v>
      </c>
      <c r="E425" s="125">
        <v>375</v>
      </c>
      <c r="F425" s="141" t="s">
        <v>93</v>
      </c>
      <c r="G425" s="129">
        <v>30000</v>
      </c>
      <c r="H425" s="146">
        <v>0</v>
      </c>
      <c r="I425" s="147">
        <v>0</v>
      </c>
      <c r="J425" s="148">
        <v>0</v>
      </c>
      <c r="K425" s="148">
        <v>0</v>
      </c>
      <c r="L425" s="146">
        <v>0</v>
      </c>
      <c r="M425" s="147">
        <v>0</v>
      </c>
      <c r="N425" s="146">
        <v>0</v>
      </c>
      <c r="O425" s="147">
        <v>0</v>
      </c>
      <c r="P425" s="146">
        <v>0</v>
      </c>
      <c r="Q425" s="128">
        <f t="shared" si="24"/>
        <v>30000</v>
      </c>
      <c r="R425" s="68"/>
    </row>
    <row r="426" spans="1:18" s="1" customFormat="1" ht="14.45" hidden="1" customHeight="1" x14ac:dyDescent="0.25">
      <c r="A426" s="125">
        <v>384</v>
      </c>
      <c r="B426" s="124">
        <v>27</v>
      </c>
      <c r="C426" s="125" t="s">
        <v>219</v>
      </c>
      <c r="D426" s="125" t="str">
        <f t="shared" si="26"/>
        <v>5</v>
      </c>
      <c r="E426" s="125">
        <v>511</v>
      </c>
      <c r="F426" s="141" t="s">
        <v>109</v>
      </c>
      <c r="G426" s="129">
        <v>10000</v>
      </c>
      <c r="H426" s="146">
        <v>0</v>
      </c>
      <c r="I426" s="147">
        <v>0</v>
      </c>
      <c r="J426" s="148">
        <v>0</v>
      </c>
      <c r="K426" s="148">
        <v>0</v>
      </c>
      <c r="L426" s="146">
        <v>0</v>
      </c>
      <c r="M426" s="147">
        <v>0</v>
      </c>
      <c r="N426" s="146">
        <v>0</v>
      </c>
      <c r="O426" s="147">
        <v>0</v>
      </c>
      <c r="P426" s="146">
        <v>0</v>
      </c>
      <c r="Q426" s="128">
        <f t="shared" si="24"/>
        <v>10000</v>
      </c>
      <c r="R426" s="68"/>
    </row>
    <row r="427" spans="1:18" s="1" customFormat="1" ht="14.45" hidden="1" customHeight="1" x14ac:dyDescent="0.25">
      <c r="A427" s="125">
        <v>385</v>
      </c>
      <c r="B427" s="124">
        <v>27</v>
      </c>
      <c r="C427" s="125" t="s">
        <v>219</v>
      </c>
      <c r="D427" s="125" t="str">
        <f t="shared" si="26"/>
        <v>5</v>
      </c>
      <c r="E427" s="125">
        <v>515</v>
      </c>
      <c r="F427" s="141" t="s">
        <v>111</v>
      </c>
      <c r="G427" s="129">
        <v>10000</v>
      </c>
      <c r="H427" s="146">
        <v>0</v>
      </c>
      <c r="I427" s="147">
        <v>0</v>
      </c>
      <c r="J427" s="148">
        <v>0</v>
      </c>
      <c r="K427" s="148">
        <v>0</v>
      </c>
      <c r="L427" s="146">
        <v>0</v>
      </c>
      <c r="M427" s="147">
        <v>0</v>
      </c>
      <c r="N427" s="146">
        <v>0</v>
      </c>
      <c r="O427" s="147">
        <v>0</v>
      </c>
      <c r="P427" s="146">
        <v>0</v>
      </c>
      <c r="Q427" s="128">
        <f t="shared" si="24"/>
        <v>10000</v>
      </c>
      <c r="R427" s="68"/>
    </row>
    <row r="428" spans="1:18" s="1" customFormat="1" ht="14.45" hidden="1" customHeight="1" x14ac:dyDescent="0.25">
      <c r="A428" s="125">
        <v>386</v>
      </c>
      <c r="B428" s="124">
        <v>28</v>
      </c>
      <c r="C428" s="125" t="s">
        <v>221</v>
      </c>
      <c r="D428" s="125" t="str">
        <f t="shared" si="26"/>
        <v>2</v>
      </c>
      <c r="E428" s="125">
        <v>211</v>
      </c>
      <c r="F428" s="141" t="s">
        <v>19</v>
      </c>
      <c r="G428" s="129">
        <v>8000</v>
      </c>
      <c r="H428" s="146"/>
      <c r="I428" s="147">
        <v>0</v>
      </c>
      <c r="J428" s="148">
        <v>0</v>
      </c>
      <c r="K428" s="148">
        <v>0</v>
      </c>
      <c r="L428" s="146">
        <v>0</v>
      </c>
      <c r="M428" s="147">
        <v>0</v>
      </c>
      <c r="N428" s="146">
        <v>0</v>
      </c>
      <c r="O428" s="147">
        <v>0</v>
      </c>
      <c r="P428" s="146">
        <v>0</v>
      </c>
      <c r="Q428" s="128">
        <f t="shared" si="24"/>
        <v>8000</v>
      </c>
      <c r="R428" s="68"/>
    </row>
    <row r="429" spans="1:18" s="1" customFormat="1" ht="14.45" hidden="1" customHeight="1" x14ac:dyDescent="0.25">
      <c r="A429" s="125">
        <v>387</v>
      </c>
      <c r="B429" s="124">
        <v>28</v>
      </c>
      <c r="C429" s="125" t="s">
        <v>221</v>
      </c>
      <c r="D429" s="125" t="str">
        <f t="shared" si="26"/>
        <v>2</v>
      </c>
      <c r="E429" s="125">
        <v>212</v>
      </c>
      <c r="F429" s="141" t="s">
        <v>20</v>
      </c>
      <c r="G429" s="129">
        <v>8000</v>
      </c>
      <c r="H429" s="146"/>
      <c r="I429" s="147">
        <v>0</v>
      </c>
      <c r="J429" s="148">
        <v>0</v>
      </c>
      <c r="K429" s="148">
        <v>0</v>
      </c>
      <c r="L429" s="146">
        <v>0</v>
      </c>
      <c r="M429" s="147">
        <v>0</v>
      </c>
      <c r="N429" s="146">
        <v>0</v>
      </c>
      <c r="O429" s="147">
        <v>0</v>
      </c>
      <c r="P429" s="146">
        <v>0</v>
      </c>
      <c r="Q429" s="128">
        <f t="shared" si="24"/>
        <v>8000</v>
      </c>
      <c r="R429" s="68"/>
    </row>
    <row r="430" spans="1:18" s="1" customFormat="1" ht="14.45" hidden="1" customHeight="1" x14ac:dyDescent="0.25">
      <c r="A430" s="125">
        <v>388</v>
      </c>
      <c r="B430" s="124">
        <v>28</v>
      </c>
      <c r="C430" s="125" t="s">
        <v>221</v>
      </c>
      <c r="D430" s="125" t="str">
        <f t="shared" si="26"/>
        <v>2</v>
      </c>
      <c r="E430" s="125">
        <v>214</v>
      </c>
      <c r="F430" s="141" t="s">
        <v>22</v>
      </c>
      <c r="G430" s="129">
        <v>800</v>
      </c>
      <c r="H430" s="146"/>
      <c r="I430" s="147">
        <v>0</v>
      </c>
      <c r="J430" s="148">
        <v>0</v>
      </c>
      <c r="K430" s="148">
        <v>0</v>
      </c>
      <c r="L430" s="146">
        <v>0</v>
      </c>
      <c r="M430" s="147">
        <v>0</v>
      </c>
      <c r="N430" s="146">
        <v>0</v>
      </c>
      <c r="O430" s="147">
        <v>0</v>
      </c>
      <c r="P430" s="146">
        <v>0</v>
      </c>
      <c r="Q430" s="128">
        <f t="shared" si="24"/>
        <v>800</v>
      </c>
      <c r="R430" s="68" t="s">
        <v>323</v>
      </c>
    </row>
    <row r="431" spans="1:18" s="1" customFormat="1" ht="14.45" hidden="1" customHeight="1" x14ac:dyDescent="0.25">
      <c r="A431" s="125">
        <v>389</v>
      </c>
      <c r="B431" s="124">
        <v>28</v>
      </c>
      <c r="C431" s="125" t="s">
        <v>221</v>
      </c>
      <c r="D431" s="125" t="str">
        <f t="shared" si="26"/>
        <v>2</v>
      </c>
      <c r="E431" s="125">
        <v>249</v>
      </c>
      <c r="F431" s="141" t="s">
        <v>39</v>
      </c>
      <c r="G431" s="129">
        <v>30000</v>
      </c>
      <c r="H431" s="146"/>
      <c r="I431" s="147">
        <v>0</v>
      </c>
      <c r="J431" s="148">
        <v>0</v>
      </c>
      <c r="K431" s="148">
        <v>0</v>
      </c>
      <c r="L431" s="146">
        <v>0</v>
      </c>
      <c r="M431" s="147">
        <v>0</v>
      </c>
      <c r="N431" s="146">
        <v>0</v>
      </c>
      <c r="O431" s="147">
        <v>0</v>
      </c>
      <c r="P431" s="146">
        <v>0</v>
      </c>
      <c r="Q431" s="128">
        <f t="shared" si="24"/>
        <v>30000</v>
      </c>
      <c r="R431" s="68" t="s">
        <v>381</v>
      </c>
    </row>
    <row r="432" spans="1:18" s="1" customFormat="1" ht="14.45" hidden="1" customHeight="1" x14ac:dyDescent="0.25">
      <c r="A432" s="125">
        <v>390</v>
      </c>
      <c r="B432" s="124">
        <v>28</v>
      </c>
      <c r="C432" s="125" t="s">
        <v>221</v>
      </c>
      <c r="D432" s="125" t="str">
        <f t="shared" si="26"/>
        <v>2</v>
      </c>
      <c r="E432" s="125">
        <v>261</v>
      </c>
      <c r="F432" s="143" t="s">
        <v>43</v>
      </c>
      <c r="G432" s="129">
        <v>50000</v>
      </c>
      <c r="H432" s="146"/>
      <c r="I432" s="147">
        <v>0</v>
      </c>
      <c r="J432" s="148">
        <v>0</v>
      </c>
      <c r="K432" s="148">
        <v>0</v>
      </c>
      <c r="L432" s="146">
        <v>0</v>
      </c>
      <c r="M432" s="147">
        <v>0</v>
      </c>
      <c r="N432" s="146">
        <v>0</v>
      </c>
      <c r="O432" s="147">
        <v>0</v>
      </c>
      <c r="P432" s="146">
        <v>0</v>
      </c>
      <c r="Q432" s="128">
        <f t="shared" si="24"/>
        <v>50000</v>
      </c>
      <c r="R432" s="68"/>
    </row>
    <row r="433" spans="1:18" s="1" customFormat="1" ht="14.45" hidden="1" customHeight="1" x14ac:dyDescent="0.25">
      <c r="A433" s="125">
        <v>391</v>
      </c>
      <c r="B433" s="124">
        <v>28</v>
      </c>
      <c r="C433" s="125" t="s">
        <v>221</v>
      </c>
      <c r="D433" s="125" t="str">
        <f t="shared" si="26"/>
        <v>2</v>
      </c>
      <c r="E433" s="125">
        <v>296</v>
      </c>
      <c r="F433" s="143" t="s">
        <v>54</v>
      </c>
      <c r="G433" s="129">
        <v>35000</v>
      </c>
      <c r="H433" s="146"/>
      <c r="I433" s="147">
        <v>0</v>
      </c>
      <c r="J433" s="148">
        <v>0</v>
      </c>
      <c r="K433" s="148">
        <v>0</v>
      </c>
      <c r="L433" s="146">
        <v>0</v>
      </c>
      <c r="M433" s="147">
        <v>0</v>
      </c>
      <c r="N433" s="146">
        <v>0</v>
      </c>
      <c r="O433" s="147">
        <v>0</v>
      </c>
      <c r="P433" s="146">
        <v>0</v>
      </c>
      <c r="Q433" s="128">
        <f t="shared" si="24"/>
        <v>35000</v>
      </c>
      <c r="R433" s="68"/>
    </row>
    <row r="434" spans="1:18" s="1" customFormat="1" ht="14.45" hidden="1" customHeight="1" x14ac:dyDescent="0.25">
      <c r="A434" s="125">
        <v>392</v>
      </c>
      <c r="B434" s="124">
        <v>28</v>
      </c>
      <c r="C434" s="125" t="s">
        <v>221</v>
      </c>
      <c r="D434" s="125" t="str">
        <f t="shared" si="26"/>
        <v>3</v>
      </c>
      <c r="E434" s="125">
        <v>314</v>
      </c>
      <c r="F434" s="143" t="s">
        <v>58</v>
      </c>
      <c r="G434" s="129">
        <v>12000</v>
      </c>
      <c r="H434" s="146"/>
      <c r="I434" s="147">
        <v>0</v>
      </c>
      <c r="J434" s="148">
        <v>0</v>
      </c>
      <c r="K434" s="148">
        <v>0</v>
      </c>
      <c r="L434" s="146">
        <v>0</v>
      </c>
      <c r="M434" s="147">
        <v>0</v>
      </c>
      <c r="N434" s="146">
        <v>0</v>
      </c>
      <c r="O434" s="147">
        <v>0</v>
      </c>
      <c r="P434" s="146">
        <v>0</v>
      </c>
      <c r="Q434" s="128">
        <f t="shared" si="24"/>
        <v>12000</v>
      </c>
      <c r="R434" s="68"/>
    </row>
    <row r="435" spans="1:18" s="1" customFormat="1" ht="14.45" hidden="1" customHeight="1" x14ac:dyDescent="0.25">
      <c r="A435" s="125">
        <v>393</v>
      </c>
      <c r="B435" s="124">
        <v>28</v>
      </c>
      <c r="C435" s="125" t="s">
        <v>221</v>
      </c>
      <c r="D435" s="125" t="str">
        <f t="shared" si="26"/>
        <v>3</v>
      </c>
      <c r="E435" s="125">
        <v>334</v>
      </c>
      <c r="F435" s="141" t="s">
        <v>69</v>
      </c>
      <c r="G435" s="129">
        <v>10000</v>
      </c>
      <c r="H435" s="146"/>
      <c r="I435" s="147">
        <v>0</v>
      </c>
      <c r="J435" s="148">
        <v>0</v>
      </c>
      <c r="K435" s="148">
        <v>0</v>
      </c>
      <c r="L435" s="146">
        <v>0</v>
      </c>
      <c r="M435" s="147">
        <v>0</v>
      </c>
      <c r="N435" s="146">
        <v>0</v>
      </c>
      <c r="O435" s="147">
        <v>0</v>
      </c>
      <c r="P435" s="146">
        <v>0</v>
      </c>
      <c r="Q435" s="128">
        <f t="shared" si="24"/>
        <v>10000</v>
      </c>
      <c r="R435" s="68"/>
    </row>
    <row r="436" spans="1:18" s="1" customFormat="1" ht="14.45" hidden="1" customHeight="1" x14ac:dyDescent="0.25">
      <c r="A436" s="125">
        <v>394</v>
      </c>
      <c r="B436" s="124">
        <v>28</v>
      </c>
      <c r="C436" s="125" t="s">
        <v>221</v>
      </c>
      <c r="D436" s="125" t="str">
        <f t="shared" si="26"/>
        <v>3</v>
      </c>
      <c r="E436" s="125">
        <v>351</v>
      </c>
      <c r="F436" s="143" t="s">
        <v>76</v>
      </c>
      <c r="G436" s="129">
        <v>10000</v>
      </c>
      <c r="H436" s="146"/>
      <c r="I436" s="147">
        <v>0</v>
      </c>
      <c r="J436" s="148">
        <v>0</v>
      </c>
      <c r="K436" s="148">
        <v>0</v>
      </c>
      <c r="L436" s="146">
        <v>0</v>
      </c>
      <c r="M436" s="147">
        <v>0</v>
      </c>
      <c r="N436" s="146">
        <v>0</v>
      </c>
      <c r="O436" s="147">
        <v>0</v>
      </c>
      <c r="P436" s="146">
        <v>0</v>
      </c>
      <c r="Q436" s="128">
        <f t="shared" si="24"/>
        <v>10000</v>
      </c>
      <c r="R436" s="68"/>
    </row>
    <row r="437" spans="1:18" s="1" customFormat="1" ht="14.45" hidden="1" customHeight="1" x14ac:dyDescent="0.25">
      <c r="A437" s="125">
        <v>395</v>
      </c>
      <c r="B437" s="124">
        <v>28</v>
      </c>
      <c r="C437" s="125" t="s">
        <v>221</v>
      </c>
      <c r="D437" s="125" t="str">
        <f t="shared" si="26"/>
        <v>3</v>
      </c>
      <c r="E437" s="125">
        <v>353</v>
      </c>
      <c r="F437" s="141" t="s">
        <v>78</v>
      </c>
      <c r="G437" s="129">
        <v>1500</v>
      </c>
      <c r="H437" s="146"/>
      <c r="I437" s="147">
        <v>0</v>
      </c>
      <c r="J437" s="148">
        <v>0</v>
      </c>
      <c r="K437" s="148">
        <v>0</v>
      </c>
      <c r="L437" s="146">
        <v>0</v>
      </c>
      <c r="M437" s="147">
        <v>0</v>
      </c>
      <c r="N437" s="146">
        <v>0</v>
      </c>
      <c r="O437" s="147">
        <v>0</v>
      </c>
      <c r="P437" s="146">
        <v>0</v>
      </c>
      <c r="Q437" s="128">
        <f t="shared" si="24"/>
        <v>1500</v>
      </c>
      <c r="R437" s="68"/>
    </row>
    <row r="438" spans="1:18" s="1" customFormat="1" ht="14.45" hidden="1" customHeight="1" x14ac:dyDescent="0.25">
      <c r="A438" s="125">
        <v>396</v>
      </c>
      <c r="B438" s="124">
        <v>28</v>
      </c>
      <c r="C438" s="125" t="s">
        <v>221</v>
      </c>
      <c r="D438" s="125" t="str">
        <f t="shared" si="26"/>
        <v>3</v>
      </c>
      <c r="E438" s="125">
        <v>355</v>
      </c>
      <c r="F438" s="141" t="s">
        <v>79</v>
      </c>
      <c r="G438" s="129">
        <v>25000</v>
      </c>
      <c r="H438" s="146"/>
      <c r="I438" s="147">
        <v>0</v>
      </c>
      <c r="J438" s="148">
        <v>0</v>
      </c>
      <c r="K438" s="148">
        <v>0</v>
      </c>
      <c r="L438" s="146">
        <v>0</v>
      </c>
      <c r="M438" s="147">
        <v>0</v>
      </c>
      <c r="N438" s="146">
        <v>0</v>
      </c>
      <c r="O438" s="147">
        <v>0</v>
      </c>
      <c r="P438" s="146">
        <v>0</v>
      </c>
      <c r="Q438" s="128">
        <f t="shared" si="24"/>
        <v>25000</v>
      </c>
      <c r="R438" s="68"/>
    </row>
    <row r="439" spans="1:18" s="1" customFormat="1" ht="14.45" hidden="1" customHeight="1" x14ac:dyDescent="0.25">
      <c r="A439" s="125">
        <v>397</v>
      </c>
      <c r="B439" s="124">
        <v>28</v>
      </c>
      <c r="C439" s="125" t="s">
        <v>221</v>
      </c>
      <c r="D439" s="125" t="str">
        <f t="shared" si="26"/>
        <v>3</v>
      </c>
      <c r="E439" s="125">
        <v>361</v>
      </c>
      <c r="F439" s="141" t="s">
        <v>83</v>
      </c>
      <c r="G439" s="129">
        <v>20000</v>
      </c>
      <c r="H439" s="146"/>
      <c r="I439" s="147">
        <v>0</v>
      </c>
      <c r="J439" s="148">
        <v>0</v>
      </c>
      <c r="K439" s="148">
        <v>0</v>
      </c>
      <c r="L439" s="146">
        <v>0</v>
      </c>
      <c r="M439" s="147">
        <v>0</v>
      </c>
      <c r="N439" s="146">
        <v>0</v>
      </c>
      <c r="O439" s="147">
        <v>0</v>
      </c>
      <c r="P439" s="146">
        <v>0</v>
      </c>
      <c r="Q439" s="128">
        <f t="shared" si="24"/>
        <v>20000</v>
      </c>
      <c r="R439" s="68"/>
    </row>
    <row r="440" spans="1:18" s="1" customFormat="1" ht="14.45" hidden="1" customHeight="1" x14ac:dyDescent="0.25">
      <c r="A440" s="125">
        <v>398</v>
      </c>
      <c r="B440" s="124">
        <v>28</v>
      </c>
      <c r="C440" s="125" t="s">
        <v>221</v>
      </c>
      <c r="D440" s="125" t="str">
        <f t="shared" si="26"/>
        <v>3</v>
      </c>
      <c r="E440" s="125">
        <v>372</v>
      </c>
      <c r="F440" s="141" t="s">
        <v>91</v>
      </c>
      <c r="G440" s="129">
        <v>5000</v>
      </c>
      <c r="H440" s="146"/>
      <c r="I440" s="147">
        <v>0</v>
      </c>
      <c r="J440" s="148">
        <v>0</v>
      </c>
      <c r="K440" s="148">
        <v>0</v>
      </c>
      <c r="L440" s="146">
        <v>0</v>
      </c>
      <c r="M440" s="147">
        <v>0</v>
      </c>
      <c r="N440" s="146">
        <v>0</v>
      </c>
      <c r="O440" s="147">
        <v>0</v>
      </c>
      <c r="P440" s="146">
        <v>0</v>
      </c>
      <c r="Q440" s="128">
        <f t="shared" si="24"/>
        <v>5000</v>
      </c>
      <c r="R440" s="68"/>
    </row>
    <row r="441" spans="1:18" s="1" customFormat="1" ht="14.45" hidden="1" customHeight="1" x14ac:dyDescent="0.25">
      <c r="A441" s="125">
        <v>399</v>
      </c>
      <c r="B441" s="124">
        <v>28</v>
      </c>
      <c r="C441" s="125" t="s">
        <v>221</v>
      </c>
      <c r="D441" s="125" t="str">
        <f t="shared" si="26"/>
        <v>3</v>
      </c>
      <c r="E441" s="125">
        <v>375</v>
      </c>
      <c r="F441" s="141" t="s">
        <v>93</v>
      </c>
      <c r="G441" s="129">
        <v>5000</v>
      </c>
      <c r="H441" s="146"/>
      <c r="I441" s="147">
        <v>0</v>
      </c>
      <c r="J441" s="148">
        <v>0</v>
      </c>
      <c r="K441" s="148">
        <v>0</v>
      </c>
      <c r="L441" s="146">
        <v>0</v>
      </c>
      <c r="M441" s="147">
        <v>0</v>
      </c>
      <c r="N441" s="146">
        <v>0</v>
      </c>
      <c r="O441" s="147">
        <v>0</v>
      </c>
      <c r="P441" s="146">
        <v>0</v>
      </c>
      <c r="Q441" s="128">
        <f t="shared" si="24"/>
        <v>5000</v>
      </c>
      <c r="R441" s="68"/>
    </row>
    <row r="442" spans="1:18" s="1" customFormat="1" ht="14.45" hidden="1" customHeight="1" x14ac:dyDescent="0.25">
      <c r="A442" s="125">
        <v>400</v>
      </c>
      <c r="B442" s="124">
        <v>28</v>
      </c>
      <c r="C442" s="125" t="s">
        <v>221</v>
      </c>
      <c r="D442" s="125" t="str">
        <f t="shared" si="26"/>
        <v>5</v>
      </c>
      <c r="E442" s="125">
        <v>515</v>
      </c>
      <c r="F442" s="141" t="s">
        <v>111</v>
      </c>
      <c r="G442" s="129">
        <v>8000</v>
      </c>
      <c r="H442" s="146"/>
      <c r="I442" s="147">
        <v>0</v>
      </c>
      <c r="J442" s="148">
        <v>0</v>
      </c>
      <c r="K442" s="148">
        <v>0</v>
      </c>
      <c r="L442" s="146">
        <v>0</v>
      </c>
      <c r="M442" s="147">
        <v>0</v>
      </c>
      <c r="N442" s="146">
        <v>0</v>
      </c>
      <c r="O442" s="147">
        <v>0</v>
      </c>
      <c r="P442" s="146">
        <v>0</v>
      </c>
      <c r="Q442" s="128">
        <f t="shared" si="24"/>
        <v>8000</v>
      </c>
      <c r="R442" s="68"/>
    </row>
    <row r="443" spans="1:18" s="1" customFormat="1" ht="14.45" hidden="1" customHeight="1" x14ac:dyDescent="0.25">
      <c r="A443" s="125">
        <v>401</v>
      </c>
      <c r="B443" s="124">
        <v>29</v>
      </c>
      <c r="C443" s="125" t="s">
        <v>216</v>
      </c>
      <c r="D443" s="125" t="str">
        <f t="shared" si="26"/>
        <v>2</v>
      </c>
      <c r="E443" s="125">
        <v>211</v>
      </c>
      <c r="F443" s="141" t="s">
        <v>19</v>
      </c>
      <c r="G443" s="129">
        <v>6000</v>
      </c>
      <c r="H443" s="146"/>
      <c r="I443" s="147">
        <v>0</v>
      </c>
      <c r="J443" s="148">
        <v>0</v>
      </c>
      <c r="K443" s="148">
        <v>0</v>
      </c>
      <c r="L443" s="146">
        <v>0</v>
      </c>
      <c r="M443" s="147">
        <v>0</v>
      </c>
      <c r="N443" s="146">
        <v>0</v>
      </c>
      <c r="O443" s="147">
        <v>0</v>
      </c>
      <c r="P443" s="146">
        <v>0</v>
      </c>
      <c r="Q443" s="128">
        <f t="shared" si="24"/>
        <v>6000</v>
      </c>
      <c r="R443" s="68"/>
    </row>
    <row r="444" spans="1:18" s="1" customFormat="1" ht="14.45" hidden="1" customHeight="1" x14ac:dyDescent="0.25">
      <c r="A444" s="125">
        <v>402</v>
      </c>
      <c r="B444" s="124">
        <v>29</v>
      </c>
      <c r="C444" s="125" t="s">
        <v>216</v>
      </c>
      <c r="D444" s="125" t="str">
        <f t="shared" si="26"/>
        <v>2</v>
      </c>
      <c r="E444" s="125">
        <v>212</v>
      </c>
      <c r="F444" s="141" t="s">
        <v>20</v>
      </c>
      <c r="G444" s="129">
        <f>800*12</f>
        <v>9600</v>
      </c>
      <c r="H444" s="146"/>
      <c r="I444" s="147">
        <v>0</v>
      </c>
      <c r="J444" s="148">
        <v>0</v>
      </c>
      <c r="K444" s="148">
        <v>0</v>
      </c>
      <c r="L444" s="146">
        <v>0</v>
      </c>
      <c r="M444" s="147">
        <v>0</v>
      </c>
      <c r="N444" s="146">
        <v>0</v>
      </c>
      <c r="O444" s="147">
        <v>0</v>
      </c>
      <c r="P444" s="146">
        <v>0</v>
      </c>
      <c r="Q444" s="128">
        <f t="shared" si="24"/>
        <v>9600</v>
      </c>
      <c r="R444" s="68"/>
    </row>
    <row r="445" spans="1:18" s="1" customFormat="1" ht="14.45" hidden="1" customHeight="1" x14ac:dyDescent="0.25">
      <c r="A445" s="125">
        <v>403</v>
      </c>
      <c r="B445" s="124">
        <v>29</v>
      </c>
      <c r="C445" s="125" t="s">
        <v>216</v>
      </c>
      <c r="D445" s="125" t="str">
        <f t="shared" si="26"/>
        <v>2</v>
      </c>
      <c r="E445" s="125">
        <v>214</v>
      </c>
      <c r="F445" s="141" t="s">
        <v>22</v>
      </c>
      <c r="G445" s="129">
        <v>800</v>
      </c>
      <c r="H445" s="146"/>
      <c r="I445" s="147">
        <v>0</v>
      </c>
      <c r="J445" s="148">
        <v>0</v>
      </c>
      <c r="K445" s="148">
        <v>0</v>
      </c>
      <c r="L445" s="146">
        <v>0</v>
      </c>
      <c r="M445" s="147">
        <v>0</v>
      </c>
      <c r="N445" s="146">
        <v>0</v>
      </c>
      <c r="O445" s="147">
        <v>0</v>
      </c>
      <c r="P445" s="146">
        <v>0</v>
      </c>
      <c r="Q445" s="128">
        <f t="shared" si="24"/>
        <v>800</v>
      </c>
      <c r="R445" s="68"/>
    </row>
    <row r="446" spans="1:18" s="1" customFormat="1" ht="14.45" hidden="1" customHeight="1" x14ac:dyDescent="0.25">
      <c r="A446" s="125">
        <v>404</v>
      </c>
      <c r="B446" s="124">
        <v>29</v>
      </c>
      <c r="C446" s="125" t="s">
        <v>216</v>
      </c>
      <c r="D446" s="125" t="str">
        <f t="shared" si="26"/>
        <v>2</v>
      </c>
      <c r="E446" s="125">
        <v>216</v>
      </c>
      <c r="F446" s="141" t="s">
        <v>24</v>
      </c>
      <c r="G446" s="129">
        <v>7000</v>
      </c>
      <c r="H446" s="146"/>
      <c r="I446" s="147">
        <v>0</v>
      </c>
      <c r="J446" s="148">
        <v>0</v>
      </c>
      <c r="K446" s="148">
        <v>0</v>
      </c>
      <c r="L446" s="146">
        <v>0</v>
      </c>
      <c r="M446" s="147">
        <v>0</v>
      </c>
      <c r="N446" s="146">
        <v>0</v>
      </c>
      <c r="O446" s="147">
        <v>0</v>
      </c>
      <c r="P446" s="146">
        <v>0</v>
      </c>
      <c r="Q446" s="128">
        <f t="shared" si="24"/>
        <v>7000</v>
      </c>
      <c r="R446" s="68"/>
    </row>
    <row r="447" spans="1:18" s="1" customFormat="1" ht="14.45" hidden="1" customHeight="1" x14ac:dyDescent="0.25">
      <c r="A447" s="125">
        <v>405</v>
      </c>
      <c r="B447" s="124">
        <v>29</v>
      </c>
      <c r="C447" s="125" t="s">
        <v>216</v>
      </c>
      <c r="D447" s="125" t="str">
        <f t="shared" si="26"/>
        <v>2</v>
      </c>
      <c r="E447" s="125">
        <v>261</v>
      </c>
      <c r="F447" s="141" t="s">
        <v>43</v>
      </c>
      <c r="G447" s="129">
        <v>100000</v>
      </c>
      <c r="H447" s="146"/>
      <c r="I447" s="147">
        <v>0</v>
      </c>
      <c r="J447" s="148">
        <v>0</v>
      </c>
      <c r="K447" s="148">
        <v>0</v>
      </c>
      <c r="L447" s="146">
        <v>0</v>
      </c>
      <c r="M447" s="147">
        <v>0</v>
      </c>
      <c r="N447" s="146">
        <v>0</v>
      </c>
      <c r="O447" s="147">
        <v>0</v>
      </c>
      <c r="P447" s="146">
        <v>0</v>
      </c>
      <c r="Q447" s="128">
        <f t="shared" si="24"/>
        <v>100000</v>
      </c>
      <c r="R447" s="68"/>
    </row>
    <row r="448" spans="1:18" s="1" customFormat="1" ht="14.45" hidden="1" customHeight="1" x14ac:dyDescent="0.25">
      <c r="A448" s="125">
        <v>406</v>
      </c>
      <c r="B448" s="124">
        <v>29</v>
      </c>
      <c r="C448" s="125" t="s">
        <v>216</v>
      </c>
      <c r="D448" s="125" t="str">
        <f t="shared" si="26"/>
        <v>3</v>
      </c>
      <c r="E448" s="125">
        <v>351</v>
      </c>
      <c r="F448" s="141" t="s">
        <v>76</v>
      </c>
      <c r="G448" s="129">
        <v>20000</v>
      </c>
      <c r="H448" s="146"/>
      <c r="I448" s="147">
        <v>0</v>
      </c>
      <c r="J448" s="148">
        <v>0</v>
      </c>
      <c r="K448" s="148">
        <v>0</v>
      </c>
      <c r="L448" s="146">
        <v>0</v>
      </c>
      <c r="M448" s="147">
        <v>0</v>
      </c>
      <c r="N448" s="146">
        <v>0</v>
      </c>
      <c r="O448" s="147">
        <v>0</v>
      </c>
      <c r="P448" s="146">
        <v>0</v>
      </c>
      <c r="Q448" s="128">
        <f t="shared" si="24"/>
        <v>20000</v>
      </c>
      <c r="R448" s="68"/>
    </row>
    <row r="449" spans="1:18" s="1" customFormat="1" ht="14.45" hidden="1" customHeight="1" x14ac:dyDescent="0.25">
      <c r="A449" s="125">
        <v>407</v>
      </c>
      <c r="B449" s="124">
        <v>29</v>
      </c>
      <c r="C449" s="125" t="s">
        <v>216</v>
      </c>
      <c r="D449" s="125" t="str">
        <f t="shared" si="26"/>
        <v>3</v>
      </c>
      <c r="E449" s="125">
        <v>353</v>
      </c>
      <c r="F449" s="141" t="s">
        <v>78</v>
      </c>
      <c r="G449" s="129">
        <v>3000</v>
      </c>
      <c r="H449" s="146"/>
      <c r="I449" s="147">
        <v>0</v>
      </c>
      <c r="J449" s="148">
        <v>0</v>
      </c>
      <c r="K449" s="148">
        <v>0</v>
      </c>
      <c r="L449" s="146">
        <v>0</v>
      </c>
      <c r="M449" s="147">
        <v>0</v>
      </c>
      <c r="N449" s="146">
        <v>0</v>
      </c>
      <c r="O449" s="147">
        <v>0</v>
      </c>
      <c r="P449" s="146">
        <v>0</v>
      </c>
      <c r="Q449" s="128">
        <f t="shared" si="24"/>
        <v>3000</v>
      </c>
      <c r="R449" s="68"/>
    </row>
    <row r="450" spans="1:18" s="1" customFormat="1" ht="14.45" hidden="1" customHeight="1" x14ac:dyDescent="0.25">
      <c r="A450" s="125">
        <v>408</v>
      </c>
      <c r="B450" s="124">
        <v>29</v>
      </c>
      <c r="C450" s="125" t="s">
        <v>216</v>
      </c>
      <c r="D450" s="125" t="str">
        <f t="shared" si="26"/>
        <v>3</v>
      </c>
      <c r="E450" s="125">
        <v>355</v>
      </c>
      <c r="F450" s="141" t="s">
        <v>79</v>
      </c>
      <c r="G450" s="129">
        <v>25000</v>
      </c>
      <c r="H450" s="146"/>
      <c r="I450" s="147">
        <v>0</v>
      </c>
      <c r="J450" s="148">
        <v>0</v>
      </c>
      <c r="K450" s="148">
        <v>0</v>
      </c>
      <c r="L450" s="146">
        <v>0</v>
      </c>
      <c r="M450" s="147">
        <v>0</v>
      </c>
      <c r="N450" s="146">
        <v>0</v>
      </c>
      <c r="O450" s="147">
        <v>0</v>
      </c>
      <c r="P450" s="146">
        <v>0</v>
      </c>
      <c r="Q450" s="128">
        <f t="shared" si="24"/>
        <v>25000</v>
      </c>
      <c r="R450" s="68"/>
    </row>
    <row r="451" spans="1:18" s="1" customFormat="1" ht="14.45" hidden="1" customHeight="1" x14ac:dyDescent="0.25">
      <c r="A451" s="125">
        <v>409</v>
      </c>
      <c r="B451" s="124">
        <v>29</v>
      </c>
      <c r="C451" s="125" t="s">
        <v>216</v>
      </c>
      <c r="D451" s="125" t="str">
        <f t="shared" si="26"/>
        <v>3</v>
      </c>
      <c r="E451" s="125">
        <v>372</v>
      </c>
      <c r="F451" s="143" t="s">
        <v>91</v>
      </c>
      <c r="G451" s="129">
        <v>5000</v>
      </c>
      <c r="H451" s="146"/>
      <c r="I451" s="147">
        <v>0</v>
      </c>
      <c r="J451" s="148">
        <v>0</v>
      </c>
      <c r="K451" s="148">
        <v>0</v>
      </c>
      <c r="L451" s="146">
        <v>0</v>
      </c>
      <c r="M451" s="147">
        <v>0</v>
      </c>
      <c r="N451" s="146">
        <v>0</v>
      </c>
      <c r="O451" s="147">
        <v>0</v>
      </c>
      <c r="P451" s="146">
        <v>0</v>
      </c>
      <c r="Q451" s="128">
        <f t="shared" si="24"/>
        <v>5000</v>
      </c>
      <c r="R451" s="68"/>
    </row>
    <row r="452" spans="1:18" s="1" customFormat="1" ht="14.45" hidden="1" customHeight="1" x14ac:dyDescent="0.25">
      <c r="A452" s="125">
        <v>410</v>
      </c>
      <c r="B452" s="124">
        <v>29</v>
      </c>
      <c r="C452" s="125" t="s">
        <v>216</v>
      </c>
      <c r="D452" s="125" t="str">
        <f t="shared" si="26"/>
        <v>3</v>
      </c>
      <c r="E452" s="125">
        <v>375</v>
      </c>
      <c r="F452" s="141" t="s">
        <v>93</v>
      </c>
      <c r="G452" s="129">
        <v>5000</v>
      </c>
      <c r="H452" s="146"/>
      <c r="I452" s="147">
        <v>0</v>
      </c>
      <c r="J452" s="148">
        <v>0</v>
      </c>
      <c r="K452" s="148">
        <v>0</v>
      </c>
      <c r="L452" s="146">
        <v>0</v>
      </c>
      <c r="M452" s="147">
        <v>0</v>
      </c>
      <c r="N452" s="146">
        <v>0</v>
      </c>
      <c r="O452" s="147">
        <v>0</v>
      </c>
      <c r="P452" s="146">
        <v>0</v>
      </c>
      <c r="Q452" s="128">
        <f t="shared" si="24"/>
        <v>5000</v>
      </c>
      <c r="R452" s="68"/>
    </row>
    <row r="453" spans="1:18" s="1" customFormat="1" ht="14.45" hidden="1" customHeight="1" x14ac:dyDescent="0.25">
      <c r="A453" s="125">
        <v>411</v>
      </c>
      <c r="B453" s="124">
        <v>29</v>
      </c>
      <c r="C453" s="125" t="s">
        <v>216</v>
      </c>
      <c r="D453" s="125" t="str">
        <f t="shared" si="26"/>
        <v>5</v>
      </c>
      <c r="E453" s="125">
        <v>511</v>
      </c>
      <c r="F453" s="141" t="s">
        <v>109</v>
      </c>
      <c r="G453" s="129">
        <v>6000</v>
      </c>
      <c r="H453" s="146"/>
      <c r="I453" s="147">
        <v>0</v>
      </c>
      <c r="J453" s="148">
        <v>0</v>
      </c>
      <c r="K453" s="148">
        <v>0</v>
      </c>
      <c r="L453" s="146">
        <v>0</v>
      </c>
      <c r="M453" s="147">
        <v>0</v>
      </c>
      <c r="N453" s="146">
        <v>0</v>
      </c>
      <c r="O453" s="147">
        <v>0</v>
      </c>
      <c r="P453" s="146">
        <v>0</v>
      </c>
      <c r="Q453" s="128">
        <f t="shared" si="24"/>
        <v>6000</v>
      </c>
      <c r="R453" s="68"/>
    </row>
    <row r="454" spans="1:18" s="1" customFormat="1" ht="14.45" hidden="1" customHeight="1" x14ac:dyDescent="0.25">
      <c r="A454" s="125">
        <v>412</v>
      </c>
      <c r="B454" s="124">
        <v>29</v>
      </c>
      <c r="C454" s="125" t="s">
        <v>216</v>
      </c>
      <c r="D454" s="125" t="str">
        <f t="shared" si="26"/>
        <v>5</v>
      </c>
      <c r="E454" s="125">
        <v>515</v>
      </c>
      <c r="F454" s="141" t="s">
        <v>111</v>
      </c>
      <c r="G454" s="129">
        <v>8000</v>
      </c>
      <c r="H454" s="146"/>
      <c r="I454" s="147">
        <v>0</v>
      </c>
      <c r="J454" s="148">
        <v>0</v>
      </c>
      <c r="K454" s="148">
        <v>0</v>
      </c>
      <c r="L454" s="146">
        <v>0</v>
      </c>
      <c r="M454" s="147">
        <v>0</v>
      </c>
      <c r="N454" s="146">
        <v>0</v>
      </c>
      <c r="O454" s="147">
        <v>0</v>
      </c>
      <c r="P454" s="146">
        <v>0</v>
      </c>
      <c r="Q454" s="128">
        <f t="shared" ref="Q454:Q503" si="27">SUM(G454:P454)</f>
        <v>8000</v>
      </c>
      <c r="R454" s="68"/>
    </row>
    <row r="455" spans="1:18" s="1" customFormat="1" ht="14.45" hidden="1" customHeight="1" x14ac:dyDescent="0.25">
      <c r="A455" s="125">
        <v>413</v>
      </c>
      <c r="B455" s="124">
        <v>30</v>
      </c>
      <c r="C455" s="125" t="s">
        <v>205</v>
      </c>
      <c r="D455" s="125" t="str">
        <f t="shared" si="26"/>
        <v>2</v>
      </c>
      <c r="E455" s="125">
        <v>211</v>
      </c>
      <c r="F455" s="141" t="s">
        <v>19</v>
      </c>
      <c r="G455" s="129">
        <v>12000</v>
      </c>
      <c r="H455" s="146"/>
      <c r="I455" s="147">
        <v>0</v>
      </c>
      <c r="J455" s="148">
        <v>0</v>
      </c>
      <c r="K455" s="148">
        <v>0</v>
      </c>
      <c r="L455" s="146">
        <v>0</v>
      </c>
      <c r="M455" s="147">
        <v>0</v>
      </c>
      <c r="N455" s="146">
        <v>0</v>
      </c>
      <c r="O455" s="147">
        <v>0</v>
      </c>
      <c r="P455" s="146">
        <v>0</v>
      </c>
      <c r="Q455" s="128">
        <f t="shared" si="27"/>
        <v>12000</v>
      </c>
      <c r="R455" s="68"/>
    </row>
    <row r="456" spans="1:18" s="1" customFormat="1" ht="14.45" hidden="1" customHeight="1" x14ac:dyDescent="0.25">
      <c r="A456" s="125">
        <v>414</v>
      </c>
      <c r="B456" s="124">
        <v>30</v>
      </c>
      <c r="C456" s="125" t="s">
        <v>205</v>
      </c>
      <c r="D456" s="125" t="str">
        <f t="shared" si="26"/>
        <v>2</v>
      </c>
      <c r="E456" s="125">
        <v>212</v>
      </c>
      <c r="F456" s="141" t="s">
        <v>20</v>
      </c>
      <c r="G456" s="129">
        <v>6000</v>
      </c>
      <c r="H456" s="146"/>
      <c r="I456" s="147">
        <v>0</v>
      </c>
      <c r="J456" s="148">
        <v>0</v>
      </c>
      <c r="K456" s="148">
        <v>0</v>
      </c>
      <c r="L456" s="146">
        <v>0</v>
      </c>
      <c r="M456" s="147">
        <v>0</v>
      </c>
      <c r="N456" s="146">
        <v>0</v>
      </c>
      <c r="O456" s="147">
        <v>0</v>
      </c>
      <c r="P456" s="146">
        <v>0</v>
      </c>
      <c r="Q456" s="128">
        <f t="shared" si="27"/>
        <v>6000</v>
      </c>
      <c r="R456" s="68"/>
    </row>
    <row r="457" spans="1:18" s="1" customFormat="1" ht="14.45" hidden="1" customHeight="1" x14ac:dyDescent="0.25">
      <c r="A457" s="125">
        <v>415</v>
      </c>
      <c r="B457" s="124">
        <v>30</v>
      </c>
      <c r="C457" s="125" t="s">
        <v>205</v>
      </c>
      <c r="D457" s="125" t="str">
        <f t="shared" si="26"/>
        <v>2</v>
      </c>
      <c r="E457" s="125">
        <v>214</v>
      </c>
      <c r="F457" s="141" t="s">
        <v>22</v>
      </c>
      <c r="G457" s="129">
        <v>5000</v>
      </c>
      <c r="H457" s="146"/>
      <c r="I457" s="147">
        <v>0</v>
      </c>
      <c r="J457" s="148">
        <v>0</v>
      </c>
      <c r="K457" s="148">
        <v>0</v>
      </c>
      <c r="L457" s="146">
        <v>0</v>
      </c>
      <c r="M457" s="147">
        <v>0</v>
      </c>
      <c r="N457" s="146">
        <v>0</v>
      </c>
      <c r="O457" s="147">
        <v>0</v>
      </c>
      <c r="P457" s="146">
        <v>0</v>
      </c>
      <c r="Q457" s="128">
        <f t="shared" si="27"/>
        <v>5000</v>
      </c>
      <c r="R457" s="68"/>
    </row>
    <row r="458" spans="1:18" s="1" customFormat="1" ht="14.45" hidden="1" customHeight="1" x14ac:dyDescent="0.25">
      <c r="A458" s="125">
        <v>416</v>
      </c>
      <c r="B458" s="124">
        <v>30</v>
      </c>
      <c r="C458" s="125" t="s">
        <v>205</v>
      </c>
      <c r="D458" s="125" t="str">
        <f t="shared" si="26"/>
        <v>2</v>
      </c>
      <c r="E458" s="125">
        <v>221</v>
      </c>
      <c r="F458" s="141" t="s">
        <v>27</v>
      </c>
      <c r="G458" s="129">
        <v>3000</v>
      </c>
      <c r="H458" s="146"/>
      <c r="I458" s="147">
        <v>0</v>
      </c>
      <c r="J458" s="148">
        <v>0</v>
      </c>
      <c r="K458" s="148">
        <v>0</v>
      </c>
      <c r="L458" s="146">
        <v>0</v>
      </c>
      <c r="M458" s="147">
        <v>0</v>
      </c>
      <c r="N458" s="146">
        <v>0</v>
      </c>
      <c r="O458" s="147">
        <v>0</v>
      </c>
      <c r="P458" s="146">
        <v>0</v>
      </c>
      <c r="Q458" s="128">
        <f t="shared" si="27"/>
        <v>3000</v>
      </c>
      <c r="R458" s="68"/>
    </row>
    <row r="459" spans="1:18" s="1" customFormat="1" ht="14.45" hidden="1" customHeight="1" x14ac:dyDescent="0.25">
      <c r="A459" s="125">
        <v>417</v>
      </c>
      <c r="B459" s="124">
        <v>30</v>
      </c>
      <c r="C459" s="125" t="s">
        <v>205</v>
      </c>
      <c r="D459" s="125" t="str">
        <f t="shared" si="26"/>
        <v>2</v>
      </c>
      <c r="E459" s="125">
        <v>261</v>
      </c>
      <c r="F459" s="141" t="s">
        <v>43</v>
      </c>
      <c r="G459" s="129">
        <v>50000</v>
      </c>
      <c r="H459" s="146"/>
      <c r="I459" s="147">
        <v>0</v>
      </c>
      <c r="J459" s="148">
        <v>0</v>
      </c>
      <c r="K459" s="148">
        <v>0</v>
      </c>
      <c r="L459" s="146">
        <v>0</v>
      </c>
      <c r="M459" s="147">
        <v>0</v>
      </c>
      <c r="N459" s="146">
        <v>0</v>
      </c>
      <c r="O459" s="147">
        <v>0</v>
      </c>
      <c r="P459" s="146">
        <v>0</v>
      </c>
      <c r="Q459" s="128">
        <f t="shared" si="27"/>
        <v>50000</v>
      </c>
      <c r="R459" s="68"/>
    </row>
    <row r="460" spans="1:18" s="1" customFormat="1" ht="14.45" hidden="1" customHeight="1" x14ac:dyDescent="0.25">
      <c r="A460" s="125">
        <v>418</v>
      </c>
      <c r="B460" s="124">
        <v>30</v>
      </c>
      <c r="C460" s="125" t="s">
        <v>205</v>
      </c>
      <c r="D460" s="125" t="str">
        <f t="shared" si="26"/>
        <v>2</v>
      </c>
      <c r="E460" s="125">
        <v>294</v>
      </c>
      <c r="F460" s="141" t="s">
        <v>52</v>
      </c>
      <c r="G460" s="129">
        <v>12000</v>
      </c>
      <c r="H460" s="146"/>
      <c r="I460" s="147">
        <v>0</v>
      </c>
      <c r="J460" s="148">
        <v>0</v>
      </c>
      <c r="K460" s="148">
        <v>0</v>
      </c>
      <c r="L460" s="146">
        <v>0</v>
      </c>
      <c r="M460" s="147">
        <v>0</v>
      </c>
      <c r="N460" s="146">
        <v>0</v>
      </c>
      <c r="O460" s="147">
        <v>0</v>
      </c>
      <c r="P460" s="146">
        <v>0</v>
      </c>
      <c r="Q460" s="128">
        <f t="shared" si="27"/>
        <v>12000</v>
      </c>
      <c r="R460" s="68"/>
    </row>
    <row r="461" spans="1:18" s="1" customFormat="1" ht="14.45" hidden="1" customHeight="1" x14ac:dyDescent="0.25">
      <c r="A461" s="125">
        <v>419</v>
      </c>
      <c r="B461" s="124">
        <v>30</v>
      </c>
      <c r="C461" s="125" t="s">
        <v>205</v>
      </c>
      <c r="D461" s="125" t="str">
        <f t="shared" si="26"/>
        <v>3</v>
      </c>
      <c r="E461" s="125">
        <v>315</v>
      </c>
      <c r="F461" s="141" t="s">
        <v>59</v>
      </c>
      <c r="G461" s="129">
        <v>6000</v>
      </c>
      <c r="H461" s="146"/>
      <c r="I461" s="147">
        <v>0</v>
      </c>
      <c r="J461" s="148">
        <v>0</v>
      </c>
      <c r="K461" s="148">
        <v>0</v>
      </c>
      <c r="L461" s="146">
        <v>0</v>
      </c>
      <c r="M461" s="147">
        <v>0</v>
      </c>
      <c r="N461" s="146">
        <v>0</v>
      </c>
      <c r="O461" s="147">
        <v>0</v>
      </c>
      <c r="P461" s="146">
        <v>0</v>
      </c>
      <c r="Q461" s="128">
        <f t="shared" si="27"/>
        <v>6000</v>
      </c>
      <c r="R461" s="68"/>
    </row>
    <row r="462" spans="1:18" s="1" customFormat="1" ht="14.45" hidden="1" customHeight="1" x14ac:dyDescent="0.25">
      <c r="A462" s="125">
        <v>420</v>
      </c>
      <c r="B462" s="124">
        <v>30</v>
      </c>
      <c r="C462" s="125" t="s">
        <v>205</v>
      </c>
      <c r="D462" s="125" t="str">
        <f t="shared" si="26"/>
        <v>3</v>
      </c>
      <c r="E462" s="125">
        <v>332</v>
      </c>
      <c r="F462" s="141" t="s">
        <v>68</v>
      </c>
      <c r="G462" s="129">
        <v>100000</v>
      </c>
      <c r="H462" s="146"/>
      <c r="I462" s="147">
        <v>0</v>
      </c>
      <c r="J462" s="148">
        <v>0</v>
      </c>
      <c r="K462" s="148">
        <v>0</v>
      </c>
      <c r="L462" s="146">
        <v>0</v>
      </c>
      <c r="M462" s="147">
        <v>0</v>
      </c>
      <c r="N462" s="146">
        <v>0</v>
      </c>
      <c r="O462" s="147">
        <v>0</v>
      </c>
      <c r="P462" s="146">
        <v>0</v>
      </c>
      <c r="Q462" s="128">
        <f t="shared" si="27"/>
        <v>100000</v>
      </c>
      <c r="R462" s="68"/>
    </row>
    <row r="463" spans="1:18" s="1" customFormat="1" ht="14.45" hidden="1" customHeight="1" x14ac:dyDescent="0.25">
      <c r="A463" s="125">
        <v>421</v>
      </c>
      <c r="B463" s="124">
        <v>30</v>
      </c>
      <c r="C463" s="125" t="s">
        <v>205</v>
      </c>
      <c r="D463" s="125" t="str">
        <f t="shared" si="26"/>
        <v>3</v>
      </c>
      <c r="E463" s="125">
        <v>353</v>
      </c>
      <c r="F463" s="141" t="s">
        <v>78</v>
      </c>
      <c r="G463" s="129">
        <v>12000</v>
      </c>
      <c r="H463" s="146"/>
      <c r="I463" s="147">
        <v>0</v>
      </c>
      <c r="J463" s="148">
        <v>0</v>
      </c>
      <c r="K463" s="148">
        <v>0</v>
      </c>
      <c r="L463" s="146">
        <v>0</v>
      </c>
      <c r="M463" s="147">
        <v>0</v>
      </c>
      <c r="N463" s="146">
        <v>0</v>
      </c>
      <c r="O463" s="147">
        <v>0</v>
      </c>
      <c r="P463" s="146">
        <v>0</v>
      </c>
      <c r="Q463" s="128">
        <f t="shared" si="27"/>
        <v>12000</v>
      </c>
      <c r="R463" s="68"/>
    </row>
    <row r="464" spans="1:18" s="1" customFormat="1" ht="14.45" hidden="1" customHeight="1" x14ac:dyDescent="0.25">
      <c r="A464" s="125">
        <v>422</v>
      </c>
      <c r="B464" s="124">
        <v>30</v>
      </c>
      <c r="C464" s="125" t="s">
        <v>205</v>
      </c>
      <c r="D464" s="125" t="str">
        <f t="shared" si="26"/>
        <v>3</v>
      </c>
      <c r="E464" s="125">
        <v>371</v>
      </c>
      <c r="F464" s="141" t="s">
        <v>90</v>
      </c>
      <c r="G464" s="129">
        <v>30000</v>
      </c>
      <c r="H464" s="146"/>
      <c r="I464" s="147">
        <v>0</v>
      </c>
      <c r="J464" s="148">
        <v>0</v>
      </c>
      <c r="K464" s="148">
        <v>0</v>
      </c>
      <c r="L464" s="146">
        <v>0</v>
      </c>
      <c r="M464" s="147">
        <v>0</v>
      </c>
      <c r="N464" s="146">
        <v>0</v>
      </c>
      <c r="O464" s="147">
        <v>0</v>
      </c>
      <c r="P464" s="146">
        <v>0</v>
      </c>
      <c r="Q464" s="128">
        <f t="shared" si="27"/>
        <v>30000</v>
      </c>
      <c r="R464" s="68"/>
    </row>
    <row r="465" spans="1:18" s="1" customFormat="1" ht="14.45" hidden="1" customHeight="1" x14ac:dyDescent="0.25">
      <c r="A465" s="125">
        <v>423</v>
      </c>
      <c r="B465" s="124">
        <v>30</v>
      </c>
      <c r="C465" s="125" t="s">
        <v>205</v>
      </c>
      <c r="D465" s="125" t="str">
        <f t="shared" si="26"/>
        <v>3</v>
      </c>
      <c r="E465" s="125">
        <v>375</v>
      </c>
      <c r="F465" s="141" t="s">
        <v>93</v>
      </c>
      <c r="G465" s="129">
        <v>30000</v>
      </c>
      <c r="H465" s="146"/>
      <c r="I465" s="147">
        <v>0</v>
      </c>
      <c r="J465" s="148">
        <v>0</v>
      </c>
      <c r="K465" s="148">
        <v>0</v>
      </c>
      <c r="L465" s="146">
        <v>0</v>
      </c>
      <c r="M465" s="147">
        <v>0</v>
      </c>
      <c r="N465" s="146">
        <v>0</v>
      </c>
      <c r="O465" s="147">
        <v>0</v>
      </c>
      <c r="P465" s="146">
        <v>0</v>
      </c>
      <c r="Q465" s="128">
        <f t="shared" si="27"/>
        <v>30000</v>
      </c>
      <c r="R465" s="68"/>
    </row>
    <row r="466" spans="1:18" s="1" customFormat="1" ht="14.45" hidden="1" customHeight="1" x14ac:dyDescent="0.25">
      <c r="A466" s="125">
        <v>424</v>
      </c>
      <c r="B466" s="124">
        <v>30</v>
      </c>
      <c r="C466" s="125" t="s">
        <v>205</v>
      </c>
      <c r="D466" s="125" t="str">
        <f t="shared" si="26"/>
        <v>5</v>
      </c>
      <c r="E466" s="125">
        <v>515</v>
      </c>
      <c r="F466" s="141" t="s">
        <v>111</v>
      </c>
      <c r="G466" s="129">
        <v>10000</v>
      </c>
      <c r="H466" s="146"/>
      <c r="I466" s="147">
        <v>0</v>
      </c>
      <c r="J466" s="148">
        <v>0</v>
      </c>
      <c r="K466" s="148">
        <v>0</v>
      </c>
      <c r="L466" s="146">
        <v>0</v>
      </c>
      <c r="M466" s="147">
        <v>0</v>
      </c>
      <c r="N466" s="146">
        <v>0</v>
      </c>
      <c r="O466" s="147">
        <v>0</v>
      </c>
      <c r="P466" s="146">
        <v>0</v>
      </c>
      <c r="Q466" s="128">
        <f t="shared" si="27"/>
        <v>10000</v>
      </c>
      <c r="R466" s="68"/>
    </row>
    <row r="467" spans="1:18" s="1" customFormat="1" ht="14.45" hidden="1" customHeight="1" x14ac:dyDescent="0.25">
      <c r="A467" s="125">
        <v>425</v>
      </c>
      <c r="B467" s="124">
        <v>30</v>
      </c>
      <c r="C467" s="125" t="s">
        <v>205</v>
      </c>
      <c r="D467" s="125" t="str">
        <f t="shared" si="26"/>
        <v>5</v>
      </c>
      <c r="E467" s="125">
        <v>591</v>
      </c>
      <c r="F467" s="141" t="s">
        <v>122</v>
      </c>
      <c r="G467" s="129">
        <v>30000</v>
      </c>
      <c r="H467" s="146"/>
      <c r="I467" s="147">
        <v>0</v>
      </c>
      <c r="J467" s="148">
        <v>0</v>
      </c>
      <c r="K467" s="148">
        <v>0</v>
      </c>
      <c r="L467" s="146">
        <v>0</v>
      </c>
      <c r="M467" s="147">
        <v>0</v>
      </c>
      <c r="N467" s="146">
        <v>0</v>
      </c>
      <c r="O467" s="147">
        <v>0</v>
      </c>
      <c r="P467" s="146">
        <v>0</v>
      </c>
      <c r="Q467" s="128">
        <f t="shared" si="27"/>
        <v>30000</v>
      </c>
      <c r="R467" s="68"/>
    </row>
    <row r="468" spans="1:18" s="1" customFormat="1" ht="14.45" hidden="1" customHeight="1" x14ac:dyDescent="0.25">
      <c r="A468" s="125">
        <v>426</v>
      </c>
      <c r="B468" s="124">
        <v>31</v>
      </c>
      <c r="C468" s="125" t="s">
        <v>209</v>
      </c>
      <c r="D468" s="125">
        <v>1</v>
      </c>
      <c r="E468" s="125">
        <v>113</v>
      </c>
      <c r="F468" s="141" t="s">
        <v>11</v>
      </c>
      <c r="G468" s="129">
        <v>179916.01199999999</v>
      </c>
      <c r="H468" s="146"/>
      <c r="I468" s="147"/>
      <c r="J468" s="148"/>
      <c r="K468" s="148"/>
      <c r="L468" s="146"/>
      <c r="M468" s="147"/>
      <c r="N468" s="146"/>
      <c r="O468" s="147"/>
      <c r="P468" s="146"/>
      <c r="Q468" s="128">
        <f t="shared" si="27"/>
        <v>179916.01199999999</v>
      </c>
      <c r="R468" s="68"/>
    </row>
    <row r="469" spans="1:18" s="1" customFormat="1" ht="14.45" hidden="1" customHeight="1" x14ac:dyDescent="0.25">
      <c r="A469" s="125">
        <v>427</v>
      </c>
      <c r="B469" s="124">
        <v>31</v>
      </c>
      <c r="C469" s="125" t="s">
        <v>209</v>
      </c>
      <c r="D469" s="125">
        <v>1</v>
      </c>
      <c r="E469" s="125">
        <v>122</v>
      </c>
      <c r="F469" s="142" t="s">
        <v>12</v>
      </c>
      <c r="G469" s="129">
        <v>151536.50400000002</v>
      </c>
      <c r="H469" s="146"/>
      <c r="I469" s="147"/>
      <c r="J469" s="148"/>
      <c r="K469" s="148"/>
      <c r="L469" s="146"/>
      <c r="M469" s="147"/>
      <c r="N469" s="146"/>
      <c r="O469" s="147"/>
      <c r="P469" s="146"/>
      <c r="Q469" s="128">
        <f t="shared" si="27"/>
        <v>151536.50400000002</v>
      </c>
      <c r="R469" s="68"/>
    </row>
    <row r="470" spans="1:18" s="1" customFormat="1" ht="14.45" customHeight="1" x14ac:dyDescent="0.25">
      <c r="A470" s="125">
        <v>428</v>
      </c>
      <c r="B470" s="124">
        <v>31</v>
      </c>
      <c r="C470" s="125" t="s">
        <v>209</v>
      </c>
      <c r="D470" s="125">
        <v>1</v>
      </c>
      <c r="E470" s="125">
        <v>132</v>
      </c>
      <c r="F470" s="142" t="s">
        <v>13</v>
      </c>
      <c r="G470" s="129">
        <v>27110.691365898885</v>
      </c>
      <c r="H470" s="146"/>
      <c r="I470" s="147"/>
      <c r="J470" s="148"/>
      <c r="K470" s="148"/>
      <c r="L470" s="146"/>
      <c r="M470" s="147"/>
      <c r="N470" s="146"/>
      <c r="O470" s="147"/>
      <c r="P470" s="146"/>
      <c r="Q470" s="128">
        <f t="shared" si="27"/>
        <v>27110.691365898885</v>
      </c>
      <c r="R470" s="68"/>
    </row>
    <row r="471" spans="1:18" s="1" customFormat="1" ht="14.45" customHeight="1" x14ac:dyDescent="0.25">
      <c r="A471" s="125">
        <v>429</v>
      </c>
      <c r="B471" s="124">
        <v>31</v>
      </c>
      <c r="C471" s="125" t="s">
        <v>209</v>
      </c>
      <c r="D471" s="125">
        <v>1</v>
      </c>
      <c r="E471" s="125">
        <v>132</v>
      </c>
      <c r="F471" s="142" t="s">
        <v>13</v>
      </c>
      <c r="G471" s="129">
        <v>22834.317773847175</v>
      </c>
      <c r="H471" s="146"/>
      <c r="I471" s="147"/>
      <c r="J471" s="148"/>
      <c r="K471" s="148"/>
      <c r="L471" s="146"/>
      <c r="M471" s="147"/>
      <c r="N471" s="146"/>
      <c r="O471" s="147"/>
      <c r="P471" s="146"/>
      <c r="Q471" s="128">
        <f t="shared" si="27"/>
        <v>22834.317773847175</v>
      </c>
      <c r="R471" s="68"/>
    </row>
    <row r="472" spans="1:18" s="1" customFormat="1" ht="14.45" hidden="1" customHeight="1" x14ac:dyDescent="0.25">
      <c r="A472" s="125">
        <v>447</v>
      </c>
      <c r="B472" s="124">
        <v>31</v>
      </c>
      <c r="C472" s="125" t="s">
        <v>209</v>
      </c>
      <c r="D472" s="125" t="str">
        <f t="shared" ref="D472:D488" si="28">MID(E472,1,1)</f>
        <v>2</v>
      </c>
      <c r="E472" s="125">
        <v>211</v>
      </c>
      <c r="F472" s="141" t="s">
        <v>19</v>
      </c>
      <c r="G472" s="129">
        <v>8000</v>
      </c>
      <c r="H472" s="146"/>
      <c r="I472" s="147">
        <v>0</v>
      </c>
      <c r="J472" s="148">
        <v>0</v>
      </c>
      <c r="K472" s="148">
        <v>0</v>
      </c>
      <c r="L472" s="146">
        <v>0</v>
      </c>
      <c r="M472" s="147">
        <v>0</v>
      </c>
      <c r="N472" s="146">
        <v>0</v>
      </c>
      <c r="O472" s="147">
        <v>0</v>
      </c>
      <c r="P472" s="146">
        <v>0</v>
      </c>
      <c r="Q472" s="128">
        <f t="shared" si="27"/>
        <v>8000</v>
      </c>
      <c r="R472" s="68"/>
    </row>
    <row r="473" spans="1:18" s="1" customFormat="1" ht="14.45" hidden="1" customHeight="1" x14ac:dyDescent="0.25">
      <c r="A473" s="125">
        <v>450</v>
      </c>
      <c r="B473" s="124">
        <v>31</v>
      </c>
      <c r="C473" s="125" t="s">
        <v>209</v>
      </c>
      <c r="D473" s="125" t="str">
        <f t="shared" si="28"/>
        <v>2</v>
      </c>
      <c r="E473" s="125">
        <v>212</v>
      </c>
      <c r="F473" s="141" t="s">
        <v>20</v>
      </c>
      <c r="G473" s="129">
        <v>30000</v>
      </c>
      <c r="H473" s="146"/>
      <c r="I473" s="147">
        <v>0</v>
      </c>
      <c r="J473" s="148">
        <v>0</v>
      </c>
      <c r="K473" s="148">
        <v>0</v>
      </c>
      <c r="L473" s="146">
        <v>0</v>
      </c>
      <c r="M473" s="147">
        <v>0</v>
      </c>
      <c r="N473" s="146">
        <v>0</v>
      </c>
      <c r="O473" s="147">
        <v>0</v>
      </c>
      <c r="P473" s="146">
        <v>0</v>
      </c>
      <c r="Q473" s="128">
        <f t="shared" si="27"/>
        <v>30000</v>
      </c>
      <c r="R473" s="68"/>
    </row>
    <row r="474" spans="1:18" s="1" customFormat="1" ht="14.45" hidden="1" customHeight="1" x14ac:dyDescent="0.25">
      <c r="A474" s="125">
        <v>453</v>
      </c>
      <c r="B474" s="124">
        <v>31</v>
      </c>
      <c r="C474" s="125" t="s">
        <v>209</v>
      </c>
      <c r="D474" s="125" t="str">
        <f t="shared" si="28"/>
        <v>2</v>
      </c>
      <c r="E474" s="125">
        <v>214</v>
      </c>
      <c r="F474" s="141" t="s">
        <v>22</v>
      </c>
      <c r="G474" s="129">
        <v>2500</v>
      </c>
      <c r="H474" s="146"/>
      <c r="I474" s="147">
        <v>0</v>
      </c>
      <c r="J474" s="148">
        <v>0</v>
      </c>
      <c r="K474" s="148">
        <v>0</v>
      </c>
      <c r="L474" s="146">
        <v>0</v>
      </c>
      <c r="M474" s="147">
        <v>0</v>
      </c>
      <c r="N474" s="146">
        <v>0</v>
      </c>
      <c r="O474" s="147">
        <v>0</v>
      </c>
      <c r="P474" s="146">
        <v>0</v>
      </c>
      <c r="Q474" s="128">
        <f t="shared" si="27"/>
        <v>2500</v>
      </c>
      <c r="R474" s="68"/>
    </row>
    <row r="475" spans="1:18" s="1" customFormat="1" ht="14.45" hidden="1" customHeight="1" x14ac:dyDescent="0.25">
      <c r="A475" s="125">
        <v>455</v>
      </c>
      <c r="B475" s="124">
        <v>31</v>
      </c>
      <c r="C475" s="125" t="s">
        <v>209</v>
      </c>
      <c r="D475" s="125" t="str">
        <f t="shared" si="28"/>
        <v>2</v>
      </c>
      <c r="E475" s="125">
        <v>215</v>
      </c>
      <c r="F475" s="141" t="s">
        <v>23</v>
      </c>
      <c r="G475" s="129">
        <v>50000</v>
      </c>
      <c r="H475" s="146"/>
      <c r="I475" s="147">
        <v>0</v>
      </c>
      <c r="J475" s="148">
        <v>0</v>
      </c>
      <c r="K475" s="148">
        <v>0</v>
      </c>
      <c r="L475" s="146">
        <v>0</v>
      </c>
      <c r="M475" s="147">
        <v>0</v>
      </c>
      <c r="N475" s="146">
        <v>0</v>
      </c>
      <c r="O475" s="147">
        <v>0</v>
      </c>
      <c r="P475" s="146">
        <v>0</v>
      </c>
      <c r="Q475" s="128">
        <f t="shared" si="27"/>
        <v>50000</v>
      </c>
      <c r="R475" s="68"/>
    </row>
    <row r="476" spans="1:18" s="1" customFormat="1" ht="14.45" hidden="1" customHeight="1" x14ac:dyDescent="0.25">
      <c r="A476" s="125">
        <v>461</v>
      </c>
      <c r="B476" s="124">
        <v>31</v>
      </c>
      <c r="C476" s="125" t="s">
        <v>209</v>
      </c>
      <c r="D476" s="125" t="str">
        <f t="shared" si="28"/>
        <v>2</v>
      </c>
      <c r="E476" s="125">
        <v>244</v>
      </c>
      <c r="F476" s="141" t="s">
        <v>34</v>
      </c>
      <c r="G476" s="129">
        <v>5000</v>
      </c>
      <c r="H476" s="146"/>
      <c r="I476" s="147">
        <v>0</v>
      </c>
      <c r="J476" s="148">
        <v>0</v>
      </c>
      <c r="K476" s="148">
        <v>0</v>
      </c>
      <c r="L476" s="146">
        <v>0</v>
      </c>
      <c r="M476" s="147">
        <v>0</v>
      </c>
      <c r="N476" s="146">
        <v>0</v>
      </c>
      <c r="O476" s="147">
        <v>0</v>
      </c>
      <c r="P476" s="146">
        <v>0</v>
      </c>
      <c r="Q476" s="128">
        <f t="shared" si="27"/>
        <v>5000</v>
      </c>
      <c r="R476" s="68"/>
    </row>
    <row r="477" spans="1:18" s="1" customFormat="1" ht="14.45" hidden="1" customHeight="1" x14ac:dyDescent="0.25">
      <c r="A477" s="125">
        <v>465</v>
      </c>
      <c r="B477" s="124">
        <v>31</v>
      </c>
      <c r="C477" s="125" t="s">
        <v>209</v>
      </c>
      <c r="D477" s="125" t="str">
        <f t="shared" si="28"/>
        <v>2</v>
      </c>
      <c r="E477" s="125">
        <v>261</v>
      </c>
      <c r="F477" s="141" t="s">
        <v>43</v>
      </c>
      <c r="G477" s="129">
        <v>23000</v>
      </c>
      <c r="H477" s="146"/>
      <c r="I477" s="147">
        <v>0</v>
      </c>
      <c r="J477" s="148">
        <v>0</v>
      </c>
      <c r="K477" s="148">
        <v>0</v>
      </c>
      <c r="L477" s="146">
        <v>0</v>
      </c>
      <c r="M477" s="147">
        <v>0</v>
      </c>
      <c r="N477" s="146">
        <v>0</v>
      </c>
      <c r="O477" s="147">
        <v>0</v>
      </c>
      <c r="P477" s="146">
        <v>0</v>
      </c>
      <c r="Q477" s="128">
        <f t="shared" si="27"/>
        <v>23000</v>
      </c>
      <c r="R477" s="68"/>
    </row>
    <row r="478" spans="1:18" s="1" customFormat="1" ht="14.45" hidden="1" customHeight="1" x14ac:dyDescent="0.25">
      <c r="A478" s="125">
        <v>476</v>
      </c>
      <c r="B478" s="124">
        <v>31</v>
      </c>
      <c r="C478" s="125" t="s">
        <v>209</v>
      </c>
      <c r="D478" s="125" t="str">
        <f t="shared" si="28"/>
        <v>3</v>
      </c>
      <c r="E478" s="125">
        <v>315</v>
      </c>
      <c r="F478" s="141" t="s">
        <v>59</v>
      </c>
      <c r="G478" s="129">
        <v>4400</v>
      </c>
      <c r="H478" s="146"/>
      <c r="I478" s="147">
        <v>0</v>
      </c>
      <c r="J478" s="148">
        <v>0</v>
      </c>
      <c r="K478" s="148">
        <v>0</v>
      </c>
      <c r="L478" s="146">
        <v>0</v>
      </c>
      <c r="M478" s="147">
        <v>0</v>
      </c>
      <c r="N478" s="146">
        <v>0</v>
      </c>
      <c r="O478" s="147">
        <v>0</v>
      </c>
      <c r="P478" s="146">
        <v>0</v>
      </c>
      <c r="Q478" s="128">
        <f t="shared" si="27"/>
        <v>4400</v>
      </c>
      <c r="R478" s="68"/>
    </row>
    <row r="479" spans="1:18" s="1" customFormat="1" ht="14.45" hidden="1" customHeight="1" x14ac:dyDescent="0.25">
      <c r="A479" s="125">
        <v>480</v>
      </c>
      <c r="B479" s="124">
        <v>31</v>
      </c>
      <c r="C479" s="125" t="s">
        <v>209</v>
      </c>
      <c r="D479" s="125" t="str">
        <f t="shared" si="28"/>
        <v>3</v>
      </c>
      <c r="E479" s="125">
        <v>361</v>
      </c>
      <c r="F479" s="141" t="s">
        <v>83</v>
      </c>
      <c r="G479" s="129">
        <v>150000</v>
      </c>
      <c r="H479" s="146"/>
      <c r="I479" s="147">
        <v>0</v>
      </c>
      <c r="J479" s="148">
        <v>0</v>
      </c>
      <c r="K479" s="148">
        <v>0</v>
      </c>
      <c r="L479" s="146">
        <v>0</v>
      </c>
      <c r="M479" s="147">
        <v>0</v>
      </c>
      <c r="N479" s="146">
        <v>0</v>
      </c>
      <c r="O479" s="147">
        <v>0</v>
      </c>
      <c r="P479" s="146">
        <v>0</v>
      </c>
      <c r="Q479" s="128">
        <f t="shared" si="27"/>
        <v>150000</v>
      </c>
      <c r="R479" s="68"/>
    </row>
    <row r="480" spans="1:18" s="1" customFormat="1" ht="14.45" hidden="1" customHeight="1" x14ac:dyDescent="0.25">
      <c r="A480" s="125">
        <v>481</v>
      </c>
      <c r="B480" s="124">
        <v>31</v>
      </c>
      <c r="C480" s="125" t="s">
        <v>209</v>
      </c>
      <c r="D480" s="125" t="str">
        <f t="shared" si="28"/>
        <v>3</v>
      </c>
      <c r="E480" s="125">
        <v>363</v>
      </c>
      <c r="F480" s="141" t="s">
        <v>85</v>
      </c>
      <c r="G480" s="129">
        <v>24000</v>
      </c>
      <c r="H480" s="146"/>
      <c r="I480" s="147">
        <v>0</v>
      </c>
      <c r="J480" s="148">
        <v>0</v>
      </c>
      <c r="K480" s="148">
        <v>0</v>
      </c>
      <c r="L480" s="146">
        <v>0</v>
      </c>
      <c r="M480" s="147">
        <v>0</v>
      </c>
      <c r="N480" s="146">
        <v>0</v>
      </c>
      <c r="O480" s="147">
        <v>0</v>
      </c>
      <c r="P480" s="146">
        <v>0</v>
      </c>
      <c r="Q480" s="128">
        <f t="shared" si="27"/>
        <v>24000</v>
      </c>
      <c r="R480" s="68"/>
    </row>
    <row r="481" spans="1:18" s="1" customFormat="1" ht="14.45" hidden="1" customHeight="1" x14ac:dyDescent="0.25">
      <c r="A481" s="125">
        <v>482</v>
      </c>
      <c r="B481" s="124">
        <v>31</v>
      </c>
      <c r="C481" s="125" t="s">
        <v>209</v>
      </c>
      <c r="D481" s="125" t="str">
        <f t="shared" si="28"/>
        <v>3</v>
      </c>
      <c r="E481" s="125">
        <v>364</v>
      </c>
      <c r="F481" s="141" t="s">
        <v>86</v>
      </c>
      <c r="G481" s="129">
        <v>5000</v>
      </c>
      <c r="H481" s="146"/>
      <c r="I481" s="147">
        <v>0</v>
      </c>
      <c r="J481" s="148">
        <v>0</v>
      </c>
      <c r="K481" s="148">
        <v>0</v>
      </c>
      <c r="L481" s="146">
        <v>0</v>
      </c>
      <c r="M481" s="147">
        <v>0</v>
      </c>
      <c r="N481" s="146">
        <v>0</v>
      </c>
      <c r="O481" s="147">
        <v>0</v>
      </c>
      <c r="P481" s="146">
        <v>0</v>
      </c>
      <c r="Q481" s="128">
        <f t="shared" si="27"/>
        <v>5000</v>
      </c>
      <c r="R481" s="68"/>
    </row>
    <row r="482" spans="1:18" s="1" customFormat="1" ht="14.45" hidden="1" customHeight="1" x14ac:dyDescent="0.25">
      <c r="A482" s="125">
        <v>483</v>
      </c>
      <c r="B482" s="124">
        <v>31</v>
      </c>
      <c r="C482" s="125" t="s">
        <v>209</v>
      </c>
      <c r="D482" s="125" t="str">
        <f t="shared" si="28"/>
        <v>3</v>
      </c>
      <c r="E482" s="125">
        <v>365</v>
      </c>
      <c r="F482" s="141" t="s">
        <v>87</v>
      </c>
      <c r="G482" s="129">
        <v>30000</v>
      </c>
      <c r="H482" s="146"/>
      <c r="I482" s="147">
        <v>0</v>
      </c>
      <c r="J482" s="148">
        <v>0</v>
      </c>
      <c r="K482" s="148">
        <v>0</v>
      </c>
      <c r="L482" s="146">
        <v>0</v>
      </c>
      <c r="M482" s="147">
        <v>0</v>
      </c>
      <c r="N482" s="146">
        <v>0</v>
      </c>
      <c r="O482" s="147">
        <v>0</v>
      </c>
      <c r="P482" s="146">
        <v>0</v>
      </c>
      <c r="Q482" s="128">
        <f t="shared" si="27"/>
        <v>30000</v>
      </c>
      <c r="R482" s="68"/>
    </row>
    <row r="483" spans="1:18" s="1" customFormat="1" ht="14.45" hidden="1" customHeight="1" x14ac:dyDescent="0.25">
      <c r="A483" s="125">
        <v>484</v>
      </c>
      <c r="B483" s="124">
        <v>31</v>
      </c>
      <c r="C483" s="125" t="s">
        <v>209</v>
      </c>
      <c r="D483" s="125" t="str">
        <f t="shared" si="28"/>
        <v>3</v>
      </c>
      <c r="E483" s="125">
        <v>366</v>
      </c>
      <c r="F483" s="141" t="s">
        <v>88</v>
      </c>
      <c r="G483" s="129">
        <v>12000</v>
      </c>
      <c r="H483" s="146"/>
      <c r="I483" s="147">
        <v>0</v>
      </c>
      <c r="J483" s="148">
        <v>0</v>
      </c>
      <c r="K483" s="148">
        <v>0</v>
      </c>
      <c r="L483" s="146">
        <v>0</v>
      </c>
      <c r="M483" s="147">
        <v>0</v>
      </c>
      <c r="N483" s="146">
        <v>0</v>
      </c>
      <c r="O483" s="147">
        <v>0</v>
      </c>
      <c r="P483" s="146">
        <v>0</v>
      </c>
      <c r="Q483" s="128">
        <f t="shared" si="27"/>
        <v>12000</v>
      </c>
      <c r="R483" s="68"/>
    </row>
    <row r="484" spans="1:18" s="1" customFormat="1" ht="14.45" hidden="1" customHeight="1" x14ac:dyDescent="0.25">
      <c r="A484" s="125">
        <v>485</v>
      </c>
      <c r="B484" s="124">
        <v>31</v>
      </c>
      <c r="C484" s="125" t="s">
        <v>209</v>
      </c>
      <c r="D484" s="125" t="str">
        <f t="shared" si="28"/>
        <v>3</v>
      </c>
      <c r="E484" s="125">
        <v>375</v>
      </c>
      <c r="F484" s="141" t="s">
        <v>93</v>
      </c>
      <c r="G484" s="129">
        <v>15000</v>
      </c>
      <c r="H484" s="146"/>
      <c r="I484" s="147">
        <v>0</v>
      </c>
      <c r="J484" s="148">
        <v>0</v>
      </c>
      <c r="K484" s="148">
        <v>0</v>
      </c>
      <c r="L484" s="146">
        <v>0</v>
      </c>
      <c r="M484" s="147">
        <v>0</v>
      </c>
      <c r="N484" s="146">
        <v>0</v>
      </c>
      <c r="O484" s="147">
        <v>0</v>
      </c>
      <c r="P484" s="146">
        <v>0</v>
      </c>
      <c r="Q484" s="128">
        <f t="shared" si="27"/>
        <v>15000</v>
      </c>
      <c r="R484" s="68"/>
    </row>
    <row r="485" spans="1:18" s="1" customFormat="1" ht="14.45" hidden="1" customHeight="1" x14ac:dyDescent="0.25">
      <c r="A485" s="125">
        <v>490</v>
      </c>
      <c r="B485" s="124">
        <v>31</v>
      </c>
      <c r="C485" s="125" t="s">
        <v>209</v>
      </c>
      <c r="D485" s="125" t="str">
        <f t="shared" si="28"/>
        <v>5</v>
      </c>
      <c r="E485" s="125">
        <v>511</v>
      </c>
      <c r="F485" s="141" t="s">
        <v>109</v>
      </c>
      <c r="G485" s="129">
        <v>10000</v>
      </c>
      <c r="H485" s="146"/>
      <c r="I485" s="147">
        <v>0</v>
      </c>
      <c r="J485" s="148">
        <v>0</v>
      </c>
      <c r="K485" s="148">
        <v>0</v>
      </c>
      <c r="L485" s="146">
        <v>0</v>
      </c>
      <c r="M485" s="147">
        <v>0</v>
      </c>
      <c r="N485" s="146">
        <v>0</v>
      </c>
      <c r="O485" s="147">
        <v>0</v>
      </c>
      <c r="P485" s="146">
        <v>0</v>
      </c>
      <c r="Q485" s="128">
        <f t="shared" si="27"/>
        <v>10000</v>
      </c>
      <c r="R485" s="68"/>
    </row>
    <row r="486" spans="1:18" s="1" customFormat="1" ht="14.45" hidden="1" customHeight="1" x14ac:dyDescent="0.25">
      <c r="A486" s="125">
        <v>493</v>
      </c>
      <c r="B486" s="124">
        <v>31</v>
      </c>
      <c r="C486" s="125" t="s">
        <v>209</v>
      </c>
      <c r="D486" s="125" t="str">
        <f t="shared" si="28"/>
        <v>5</v>
      </c>
      <c r="E486" s="125">
        <v>515</v>
      </c>
      <c r="F486" s="141" t="s">
        <v>111</v>
      </c>
      <c r="G486" s="129">
        <v>12000</v>
      </c>
      <c r="H486" s="146"/>
      <c r="I486" s="147">
        <v>0</v>
      </c>
      <c r="J486" s="148">
        <v>0</v>
      </c>
      <c r="K486" s="148">
        <v>0</v>
      </c>
      <c r="L486" s="146">
        <v>0</v>
      </c>
      <c r="M486" s="147">
        <v>0</v>
      </c>
      <c r="N486" s="146">
        <v>0</v>
      </c>
      <c r="O486" s="147">
        <v>0</v>
      </c>
      <c r="P486" s="146">
        <v>0</v>
      </c>
      <c r="Q486" s="128">
        <f t="shared" si="27"/>
        <v>12000</v>
      </c>
      <c r="R486" s="68"/>
    </row>
    <row r="487" spans="1:18" s="1" customFormat="1" ht="14.45" hidden="1" customHeight="1" x14ac:dyDescent="0.25">
      <c r="A487" s="125">
        <v>496</v>
      </c>
      <c r="B487" s="124">
        <v>31</v>
      </c>
      <c r="C487" s="125" t="s">
        <v>209</v>
      </c>
      <c r="D487" s="125" t="str">
        <f t="shared" si="28"/>
        <v>5</v>
      </c>
      <c r="E487" s="125">
        <v>521</v>
      </c>
      <c r="F487" s="141" t="s">
        <v>113</v>
      </c>
      <c r="G487" s="129">
        <v>15000</v>
      </c>
      <c r="H487" s="146"/>
      <c r="I487" s="147">
        <v>0</v>
      </c>
      <c r="J487" s="148">
        <v>0</v>
      </c>
      <c r="K487" s="148">
        <v>0</v>
      </c>
      <c r="L487" s="146">
        <v>0</v>
      </c>
      <c r="M487" s="147">
        <v>0</v>
      </c>
      <c r="N487" s="146">
        <v>0</v>
      </c>
      <c r="O487" s="147">
        <v>0</v>
      </c>
      <c r="P487" s="146">
        <v>0</v>
      </c>
      <c r="Q487" s="128">
        <f t="shared" si="27"/>
        <v>15000</v>
      </c>
      <c r="R487" s="68"/>
    </row>
    <row r="488" spans="1:18" s="1" customFormat="1" ht="14.45" hidden="1" customHeight="1" x14ac:dyDescent="0.25">
      <c r="A488" s="125">
        <v>498</v>
      </c>
      <c r="B488" s="124">
        <v>31</v>
      </c>
      <c r="C488" s="125" t="s">
        <v>209</v>
      </c>
      <c r="D488" s="125" t="str">
        <f t="shared" si="28"/>
        <v>5</v>
      </c>
      <c r="E488" s="125">
        <v>523</v>
      </c>
      <c r="F488" s="141" t="s">
        <v>115</v>
      </c>
      <c r="G488" s="129">
        <v>20000</v>
      </c>
      <c r="H488" s="146"/>
      <c r="I488" s="147">
        <v>0</v>
      </c>
      <c r="J488" s="148">
        <v>0</v>
      </c>
      <c r="K488" s="148">
        <v>0</v>
      </c>
      <c r="L488" s="146">
        <v>0</v>
      </c>
      <c r="M488" s="147">
        <v>0</v>
      </c>
      <c r="N488" s="146">
        <v>0</v>
      </c>
      <c r="O488" s="147">
        <v>0</v>
      </c>
      <c r="P488" s="146">
        <v>0</v>
      </c>
      <c r="Q488" s="128">
        <f t="shared" si="27"/>
        <v>20000</v>
      </c>
      <c r="R488" s="68"/>
    </row>
    <row r="489" spans="1:18" s="1" customFormat="1" ht="14.45" hidden="1" customHeight="1" x14ac:dyDescent="0.25">
      <c r="A489" s="125">
        <v>430</v>
      </c>
      <c r="B489" s="124">
        <v>32</v>
      </c>
      <c r="C489" s="125" t="s">
        <v>222</v>
      </c>
      <c r="D489" s="125">
        <v>1</v>
      </c>
      <c r="E489" s="125">
        <v>113</v>
      </c>
      <c r="F489" s="141" t="s">
        <v>11</v>
      </c>
      <c r="G489" s="129">
        <v>108388.75200000001</v>
      </c>
      <c r="H489" s="146"/>
      <c r="I489" s="147"/>
      <c r="J489" s="148"/>
      <c r="K489" s="148"/>
      <c r="L489" s="146"/>
      <c r="M489" s="147"/>
      <c r="N489" s="146"/>
      <c r="O489" s="147"/>
      <c r="P489" s="146"/>
      <c r="Q489" s="128">
        <f t="shared" si="27"/>
        <v>108388.75200000001</v>
      </c>
      <c r="R489" s="68"/>
    </row>
    <row r="490" spans="1:18" s="1" customFormat="1" ht="14.45" customHeight="1" x14ac:dyDescent="0.25">
      <c r="A490" s="125">
        <v>431</v>
      </c>
      <c r="B490" s="124">
        <v>32</v>
      </c>
      <c r="C490" s="125" t="s">
        <v>222</v>
      </c>
      <c r="D490" s="125">
        <v>1</v>
      </c>
      <c r="E490" s="125">
        <v>132</v>
      </c>
      <c r="F490" s="142" t="s">
        <v>13</v>
      </c>
      <c r="G490" s="129">
        <v>16332.587468684866</v>
      </c>
      <c r="H490" s="146"/>
      <c r="I490" s="147"/>
      <c r="J490" s="148"/>
      <c r="K490" s="148"/>
      <c r="L490" s="146"/>
      <c r="M490" s="147"/>
      <c r="N490" s="146"/>
      <c r="O490" s="147"/>
      <c r="P490" s="146"/>
      <c r="Q490" s="128">
        <f t="shared" si="27"/>
        <v>16332.587468684866</v>
      </c>
      <c r="R490" s="68"/>
    </row>
    <row r="491" spans="1:18" s="1" customFormat="1" ht="14.45" hidden="1" customHeight="1" x14ac:dyDescent="0.25">
      <c r="A491" s="125">
        <v>432</v>
      </c>
      <c r="B491" s="124">
        <v>32</v>
      </c>
      <c r="C491" s="125" t="s">
        <v>222</v>
      </c>
      <c r="D491" s="125" t="str">
        <f t="shared" ref="D491:D503" si="29">MID(E491,1,1)</f>
        <v>2</v>
      </c>
      <c r="E491" s="125">
        <v>211</v>
      </c>
      <c r="F491" s="141" t="s">
        <v>19</v>
      </c>
      <c r="G491" s="129">
        <v>7500</v>
      </c>
      <c r="H491" s="146"/>
      <c r="I491" s="147">
        <v>0</v>
      </c>
      <c r="J491" s="148">
        <v>0</v>
      </c>
      <c r="K491" s="148">
        <v>0</v>
      </c>
      <c r="L491" s="146">
        <v>0</v>
      </c>
      <c r="M491" s="147">
        <v>0</v>
      </c>
      <c r="N491" s="146">
        <v>0</v>
      </c>
      <c r="O491" s="147">
        <v>0</v>
      </c>
      <c r="P491" s="146">
        <v>0</v>
      </c>
      <c r="Q491" s="128">
        <f t="shared" si="27"/>
        <v>7500</v>
      </c>
      <c r="R491" s="68"/>
    </row>
    <row r="492" spans="1:18" s="1" customFormat="1" ht="14.45" hidden="1" customHeight="1" x14ac:dyDescent="0.25">
      <c r="A492" s="125">
        <v>433</v>
      </c>
      <c r="B492" s="124">
        <v>32</v>
      </c>
      <c r="C492" s="125" t="s">
        <v>222</v>
      </c>
      <c r="D492" s="125" t="str">
        <f t="shared" si="29"/>
        <v>2</v>
      </c>
      <c r="E492" s="125">
        <v>212</v>
      </c>
      <c r="F492" s="141" t="s">
        <v>20</v>
      </c>
      <c r="G492" s="129">
        <v>7000</v>
      </c>
      <c r="H492" s="146"/>
      <c r="I492" s="147">
        <v>0</v>
      </c>
      <c r="J492" s="148">
        <v>0</v>
      </c>
      <c r="K492" s="148">
        <v>0</v>
      </c>
      <c r="L492" s="146">
        <v>0</v>
      </c>
      <c r="M492" s="147">
        <v>0</v>
      </c>
      <c r="N492" s="146">
        <v>0</v>
      </c>
      <c r="O492" s="147">
        <v>0</v>
      </c>
      <c r="P492" s="146">
        <v>0</v>
      </c>
      <c r="Q492" s="128">
        <f t="shared" si="27"/>
        <v>7000</v>
      </c>
      <c r="R492" s="68"/>
    </row>
    <row r="493" spans="1:18" s="1" customFormat="1" ht="14.45" hidden="1" customHeight="1" x14ac:dyDescent="0.25">
      <c r="A493" s="125">
        <v>434</v>
      </c>
      <c r="B493" s="124">
        <v>32</v>
      </c>
      <c r="C493" s="125" t="s">
        <v>222</v>
      </c>
      <c r="D493" s="125" t="str">
        <f t="shared" si="29"/>
        <v>2</v>
      </c>
      <c r="E493" s="125">
        <v>214</v>
      </c>
      <c r="F493" s="141" t="s">
        <v>22</v>
      </c>
      <c r="G493" s="129">
        <v>500</v>
      </c>
      <c r="H493" s="146"/>
      <c r="I493" s="147">
        <v>0</v>
      </c>
      <c r="J493" s="148">
        <v>0</v>
      </c>
      <c r="K493" s="148">
        <v>0</v>
      </c>
      <c r="L493" s="146">
        <v>0</v>
      </c>
      <c r="M493" s="147">
        <v>0</v>
      </c>
      <c r="N493" s="146">
        <v>0</v>
      </c>
      <c r="O493" s="147">
        <v>0</v>
      </c>
      <c r="P493" s="146">
        <v>0</v>
      </c>
      <c r="Q493" s="128">
        <f t="shared" si="27"/>
        <v>500</v>
      </c>
      <c r="R493" s="68"/>
    </row>
    <row r="494" spans="1:18" s="1" customFormat="1" ht="14.45" hidden="1" customHeight="1" x14ac:dyDescent="0.25">
      <c r="A494" s="125">
        <v>435</v>
      </c>
      <c r="B494" s="124">
        <v>32</v>
      </c>
      <c r="C494" s="125" t="s">
        <v>222</v>
      </c>
      <c r="D494" s="125" t="str">
        <f t="shared" si="29"/>
        <v>2</v>
      </c>
      <c r="E494" s="125">
        <v>221</v>
      </c>
      <c r="F494" s="141" t="s">
        <v>27</v>
      </c>
      <c r="G494" s="129">
        <v>1000</v>
      </c>
      <c r="H494" s="146"/>
      <c r="I494" s="147">
        <v>0</v>
      </c>
      <c r="J494" s="148">
        <v>0</v>
      </c>
      <c r="K494" s="148">
        <v>0</v>
      </c>
      <c r="L494" s="146">
        <v>0</v>
      </c>
      <c r="M494" s="147">
        <v>0</v>
      </c>
      <c r="N494" s="146">
        <v>0</v>
      </c>
      <c r="O494" s="147">
        <v>0</v>
      </c>
      <c r="P494" s="146">
        <v>0</v>
      </c>
      <c r="Q494" s="128">
        <f t="shared" si="27"/>
        <v>1000</v>
      </c>
      <c r="R494" s="68"/>
    </row>
    <row r="495" spans="1:18" s="1" customFormat="1" ht="14.45" hidden="1" customHeight="1" x14ac:dyDescent="0.25">
      <c r="A495" s="125">
        <v>436</v>
      </c>
      <c r="B495" s="124">
        <v>32</v>
      </c>
      <c r="C495" s="125" t="s">
        <v>222</v>
      </c>
      <c r="D495" s="125" t="str">
        <f t="shared" si="29"/>
        <v>2</v>
      </c>
      <c r="E495" s="125">
        <v>261</v>
      </c>
      <c r="F495" s="141" t="s">
        <v>43</v>
      </c>
      <c r="G495" s="129">
        <v>6000</v>
      </c>
      <c r="H495" s="146"/>
      <c r="I495" s="147">
        <v>0</v>
      </c>
      <c r="J495" s="148">
        <v>0</v>
      </c>
      <c r="K495" s="148">
        <v>0</v>
      </c>
      <c r="L495" s="146">
        <v>0</v>
      </c>
      <c r="M495" s="147">
        <v>0</v>
      </c>
      <c r="N495" s="146">
        <v>0</v>
      </c>
      <c r="O495" s="147">
        <v>0</v>
      </c>
      <c r="P495" s="146">
        <v>0</v>
      </c>
      <c r="Q495" s="128">
        <f t="shared" si="27"/>
        <v>6000</v>
      </c>
      <c r="R495" s="68"/>
    </row>
    <row r="496" spans="1:18" s="1" customFormat="1" ht="14.45" hidden="1" customHeight="1" x14ac:dyDescent="0.25">
      <c r="A496" s="125">
        <v>437</v>
      </c>
      <c r="B496" s="124">
        <v>32</v>
      </c>
      <c r="C496" s="125" t="s">
        <v>222</v>
      </c>
      <c r="D496" s="125" t="str">
        <f t="shared" si="29"/>
        <v>2</v>
      </c>
      <c r="E496" s="125">
        <v>294</v>
      </c>
      <c r="F496" s="141" t="s">
        <v>52</v>
      </c>
      <c r="G496" s="129">
        <v>3000</v>
      </c>
      <c r="H496" s="146"/>
      <c r="I496" s="147">
        <v>0</v>
      </c>
      <c r="J496" s="148">
        <v>0</v>
      </c>
      <c r="K496" s="148">
        <v>0</v>
      </c>
      <c r="L496" s="146">
        <v>0</v>
      </c>
      <c r="M496" s="147">
        <v>0</v>
      </c>
      <c r="N496" s="146">
        <v>0</v>
      </c>
      <c r="O496" s="147">
        <v>0</v>
      </c>
      <c r="P496" s="146">
        <v>0</v>
      </c>
      <c r="Q496" s="128">
        <f t="shared" si="27"/>
        <v>3000</v>
      </c>
      <c r="R496" s="68"/>
    </row>
    <row r="497" spans="1:18" s="1" customFormat="1" ht="14.45" hidden="1" customHeight="1" x14ac:dyDescent="0.25">
      <c r="A497" s="125">
        <v>438</v>
      </c>
      <c r="B497" s="124">
        <v>32</v>
      </c>
      <c r="C497" s="125" t="s">
        <v>222</v>
      </c>
      <c r="D497" s="125" t="str">
        <f t="shared" si="29"/>
        <v>3</v>
      </c>
      <c r="E497" s="125">
        <v>334</v>
      </c>
      <c r="F497" s="141" t="s">
        <v>69</v>
      </c>
      <c r="G497" s="129">
        <v>5000</v>
      </c>
      <c r="H497" s="146"/>
      <c r="I497" s="147">
        <v>0</v>
      </c>
      <c r="J497" s="148">
        <v>0</v>
      </c>
      <c r="K497" s="148">
        <v>0</v>
      </c>
      <c r="L497" s="146">
        <v>0</v>
      </c>
      <c r="M497" s="147">
        <v>0</v>
      </c>
      <c r="N497" s="146">
        <v>0</v>
      </c>
      <c r="O497" s="147">
        <v>0</v>
      </c>
      <c r="P497" s="146">
        <v>0</v>
      </c>
      <c r="Q497" s="128">
        <f t="shared" si="27"/>
        <v>5000</v>
      </c>
      <c r="R497" s="68"/>
    </row>
    <row r="498" spans="1:18" s="1" customFormat="1" ht="14.45" hidden="1" customHeight="1" x14ac:dyDescent="0.25">
      <c r="A498" s="125">
        <v>439</v>
      </c>
      <c r="B498" s="124">
        <v>32</v>
      </c>
      <c r="C498" s="125" t="s">
        <v>222</v>
      </c>
      <c r="D498" s="125" t="str">
        <f t="shared" si="29"/>
        <v>3</v>
      </c>
      <c r="E498" s="125">
        <v>353</v>
      </c>
      <c r="F498" s="141" t="s">
        <v>78</v>
      </c>
      <c r="G498" s="129">
        <v>2000</v>
      </c>
      <c r="H498" s="146"/>
      <c r="I498" s="147">
        <v>0</v>
      </c>
      <c r="J498" s="148">
        <v>0</v>
      </c>
      <c r="K498" s="148">
        <v>0</v>
      </c>
      <c r="L498" s="146">
        <v>0</v>
      </c>
      <c r="M498" s="147">
        <v>0</v>
      </c>
      <c r="N498" s="146">
        <v>0</v>
      </c>
      <c r="O498" s="147">
        <v>0</v>
      </c>
      <c r="P498" s="146">
        <v>0</v>
      </c>
      <c r="Q498" s="128">
        <f t="shared" si="27"/>
        <v>2000</v>
      </c>
      <c r="R498" s="68"/>
    </row>
    <row r="499" spans="1:18" s="1" customFormat="1" ht="14.45" hidden="1" customHeight="1" x14ac:dyDescent="0.25">
      <c r="A499" s="125">
        <v>440</v>
      </c>
      <c r="B499" s="124">
        <v>32</v>
      </c>
      <c r="C499" s="125" t="s">
        <v>222</v>
      </c>
      <c r="D499" s="125" t="str">
        <f t="shared" si="29"/>
        <v>3</v>
      </c>
      <c r="E499" s="125">
        <v>372</v>
      </c>
      <c r="F499" s="141" t="s">
        <v>91</v>
      </c>
      <c r="G499" s="129">
        <v>2000</v>
      </c>
      <c r="H499" s="146"/>
      <c r="I499" s="147">
        <v>0</v>
      </c>
      <c r="J499" s="148">
        <v>0</v>
      </c>
      <c r="K499" s="148">
        <v>0</v>
      </c>
      <c r="L499" s="146">
        <v>0</v>
      </c>
      <c r="M499" s="147">
        <v>0</v>
      </c>
      <c r="N499" s="146">
        <v>0</v>
      </c>
      <c r="O499" s="147">
        <v>0</v>
      </c>
      <c r="P499" s="146">
        <v>0</v>
      </c>
      <c r="Q499" s="128">
        <f t="shared" si="27"/>
        <v>2000</v>
      </c>
      <c r="R499" s="68"/>
    </row>
    <row r="500" spans="1:18" s="1" customFormat="1" ht="14.45" hidden="1" customHeight="1" x14ac:dyDescent="0.25">
      <c r="A500" s="125">
        <v>441</v>
      </c>
      <c r="B500" s="124">
        <v>32</v>
      </c>
      <c r="C500" s="125" t="s">
        <v>222</v>
      </c>
      <c r="D500" s="125" t="str">
        <f t="shared" si="29"/>
        <v>3</v>
      </c>
      <c r="E500" s="125">
        <v>375</v>
      </c>
      <c r="F500" s="141" t="s">
        <v>93</v>
      </c>
      <c r="G500" s="129">
        <v>6000</v>
      </c>
      <c r="H500" s="146"/>
      <c r="I500" s="147">
        <v>0</v>
      </c>
      <c r="J500" s="148">
        <v>0</v>
      </c>
      <c r="K500" s="148">
        <v>0</v>
      </c>
      <c r="L500" s="146">
        <v>0</v>
      </c>
      <c r="M500" s="147">
        <v>0</v>
      </c>
      <c r="N500" s="146">
        <v>0</v>
      </c>
      <c r="O500" s="147">
        <v>0</v>
      </c>
      <c r="P500" s="146">
        <v>0</v>
      </c>
      <c r="Q500" s="128">
        <f t="shared" si="27"/>
        <v>6000</v>
      </c>
      <c r="R500" s="68"/>
    </row>
    <row r="501" spans="1:18" s="1" customFormat="1" ht="14.45" hidden="1" customHeight="1" x14ac:dyDescent="0.25">
      <c r="A501" s="125">
        <v>442</v>
      </c>
      <c r="B501" s="124">
        <v>32</v>
      </c>
      <c r="C501" s="125" t="s">
        <v>222</v>
      </c>
      <c r="D501" s="125" t="str">
        <f t="shared" si="29"/>
        <v>3</v>
      </c>
      <c r="E501" s="125">
        <v>379</v>
      </c>
      <c r="F501" s="141" t="s">
        <v>96</v>
      </c>
      <c r="G501" s="129">
        <v>3000</v>
      </c>
      <c r="H501" s="146"/>
      <c r="I501" s="147">
        <v>0</v>
      </c>
      <c r="J501" s="148">
        <v>0</v>
      </c>
      <c r="K501" s="148">
        <v>0</v>
      </c>
      <c r="L501" s="146">
        <v>0</v>
      </c>
      <c r="M501" s="147">
        <v>0</v>
      </c>
      <c r="N501" s="146">
        <v>0</v>
      </c>
      <c r="O501" s="147">
        <v>0</v>
      </c>
      <c r="P501" s="146">
        <v>0</v>
      </c>
      <c r="Q501" s="128">
        <f t="shared" si="27"/>
        <v>3000</v>
      </c>
      <c r="R501" s="68"/>
    </row>
    <row r="502" spans="1:18" s="1" customFormat="1" ht="14.45" hidden="1" customHeight="1" x14ac:dyDescent="0.25">
      <c r="A502" s="125">
        <v>443</v>
      </c>
      <c r="B502" s="124">
        <v>32</v>
      </c>
      <c r="C502" s="125" t="s">
        <v>222</v>
      </c>
      <c r="D502" s="125" t="str">
        <f t="shared" si="29"/>
        <v>5</v>
      </c>
      <c r="E502" s="125">
        <v>511</v>
      </c>
      <c r="F502" s="141" t="s">
        <v>109</v>
      </c>
      <c r="G502" s="129">
        <v>5000</v>
      </c>
      <c r="H502" s="146"/>
      <c r="I502" s="147">
        <v>0</v>
      </c>
      <c r="J502" s="148">
        <v>0</v>
      </c>
      <c r="K502" s="148">
        <v>0</v>
      </c>
      <c r="L502" s="146">
        <v>0</v>
      </c>
      <c r="M502" s="147">
        <v>0</v>
      </c>
      <c r="N502" s="146">
        <v>0</v>
      </c>
      <c r="O502" s="147">
        <v>0</v>
      </c>
      <c r="P502" s="146">
        <v>0</v>
      </c>
      <c r="Q502" s="128">
        <f t="shared" si="27"/>
        <v>5000</v>
      </c>
      <c r="R502" s="68"/>
    </row>
    <row r="503" spans="1:18" s="1" customFormat="1" ht="14.45" hidden="1" customHeight="1" x14ac:dyDescent="0.25">
      <c r="A503" s="125">
        <v>444</v>
      </c>
      <c r="B503" s="124">
        <v>32</v>
      </c>
      <c r="C503" s="125" t="s">
        <v>222</v>
      </c>
      <c r="D503" s="125" t="str">
        <f t="shared" si="29"/>
        <v>5</v>
      </c>
      <c r="E503" s="125">
        <v>515</v>
      </c>
      <c r="F503" s="141" t="s">
        <v>111</v>
      </c>
      <c r="G503" s="129">
        <v>8000</v>
      </c>
      <c r="H503" s="146"/>
      <c r="I503" s="147">
        <v>0</v>
      </c>
      <c r="J503" s="148">
        <v>0</v>
      </c>
      <c r="K503" s="148">
        <v>0</v>
      </c>
      <c r="L503" s="146">
        <v>0</v>
      </c>
      <c r="M503" s="147">
        <v>0</v>
      </c>
      <c r="N503" s="146">
        <v>0</v>
      </c>
      <c r="O503" s="147">
        <v>0</v>
      </c>
      <c r="P503" s="146">
        <v>0</v>
      </c>
      <c r="Q503" s="128">
        <f t="shared" si="27"/>
        <v>8000</v>
      </c>
      <c r="R503" s="68"/>
    </row>
    <row r="504" spans="1:18" x14ac:dyDescent="0.25"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</row>
    <row r="505" spans="1:18" x14ac:dyDescent="0.25"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</row>
    <row r="506" spans="1:18" x14ac:dyDescent="0.25"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34"/>
    </row>
    <row r="507" spans="1:18" x14ac:dyDescent="0.25">
      <c r="Q507" s="100"/>
    </row>
    <row r="508" spans="1:18" x14ac:dyDescent="0.25"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</row>
    <row r="509" spans="1:18" x14ac:dyDescent="0.25">
      <c r="G509" s="152"/>
    </row>
    <row r="510" spans="1:18" x14ac:dyDescent="0.25">
      <c r="G510" s="64"/>
    </row>
  </sheetData>
  <autoFilter ref="A4:R503">
    <filterColumn colId="4">
      <filters>
        <filter val="132"/>
      </filters>
    </filterColumn>
  </autoFilter>
  <mergeCells count="11">
    <mergeCell ref="M3:N3"/>
    <mergeCell ref="O3:O4"/>
    <mergeCell ref="P3:P4"/>
    <mergeCell ref="Q3:Q4"/>
    <mergeCell ref="R3:R4"/>
    <mergeCell ref="I3:L3"/>
    <mergeCell ref="B3:B4"/>
    <mergeCell ref="C3:C4"/>
    <mergeCell ref="F3:F4"/>
    <mergeCell ref="G3:G4"/>
    <mergeCell ref="H3:H4"/>
  </mergeCells>
  <pageMargins left="0.70866141732283472" right="0.47244094488188981" top="0.51181102362204722" bottom="0.74803149606299213" header="0.31496062992125984" footer="0.31496062992125984"/>
  <pageSetup scale="85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Z509"/>
  <sheetViews>
    <sheetView zoomScale="70" zoomScaleNormal="70" workbookViewId="0">
      <pane xSplit="6" ySplit="4" topLeftCell="G5" activePane="bottomRight" state="frozen"/>
      <selection activeCell="P21" activeCellId="10" sqref="J504 A504:XFD504 F494 K496 K496 F492 J493 J496 J500 F501 P21"/>
      <selection pane="topRight" activeCell="P21" activeCellId="10" sqref="J504 A504:XFD504 F494 K496 K496 F492 J493 J496 J500 F501 P21"/>
      <selection pane="bottomLeft" activeCell="P21" activeCellId="10" sqref="J504 A504:XFD504 F494 K496 K496 F492 J493 J496 J500 F501 P21"/>
      <selection pane="bottomRight" activeCell="K18" sqref="K18"/>
    </sheetView>
  </sheetViews>
  <sheetFormatPr baseColWidth="10" defaultRowHeight="15" x14ac:dyDescent="0.25"/>
  <cols>
    <col min="1" max="1" width="4.85546875" hidden="1" customWidth="1"/>
    <col min="2" max="2" width="6.42578125" customWidth="1"/>
    <col min="3" max="3" width="21.7109375" customWidth="1"/>
    <col min="4" max="4" width="2.140625" customWidth="1"/>
    <col min="5" max="5" width="4.85546875" customWidth="1"/>
    <col min="6" max="6" width="45" customWidth="1"/>
    <col min="7" max="8" width="10.5703125" customWidth="1"/>
    <col min="9" max="9" width="15" customWidth="1"/>
    <col min="10" max="10" width="14.5703125" customWidth="1"/>
    <col min="11" max="11" width="12.5703125" customWidth="1"/>
    <col min="12" max="12" width="11.7109375" customWidth="1"/>
    <col min="13" max="13" width="12.140625" customWidth="1"/>
    <col min="14" max="14" width="13.42578125" customWidth="1"/>
    <col min="15" max="15" width="12.140625" customWidth="1"/>
    <col min="16" max="16" width="8.5703125" customWidth="1"/>
    <col min="17" max="17" width="16.140625" customWidth="1"/>
    <col min="18" max="18" width="30.7109375" hidden="1" customWidth="1"/>
    <col min="19" max="104" width="10.85546875" style="4"/>
  </cols>
  <sheetData>
    <row r="1" spans="1:104" ht="18" x14ac:dyDescent="0.25">
      <c r="B1" s="127" t="s">
        <v>273</v>
      </c>
    </row>
    <row r="2" spans="1:104" ht="18.75" thickBot="1" x14ac:dyDescent="0.3">
      <c r="B2" s="127" t="s">
        <v>183</v>
      </c>
    </row>
    <row r="3" spans="1:104" ht="15.6" customHeight="1" x14ac:dyDescent="0.3">
      <c r="A3" s="132"/>
      <c r="B3" s="309" t="s">
        <v>131</v>
      </c>
      <c r="C3" s="309" t="s">
        <v>204</v>
      </c>
      <c r="D3" s="133"/>
      <c r="E3" s="133"/>
      <c r="F3" s="311" t="s">
        <v>0</v>
      </c>
      <c r="G3" s="313" t="s">
        <v>145</v>
      </c>
      <c r="H3" s="315" t="s">
        <v>4</v>
      </c>
      <c r="I3" s="306" t="s">
        <v>127</v>
      </c>
      <c r="J3" s="307"/>
      <c r="K3" s="307"/>
      <c r="L3" s="308"/>
      <c r="M3" s="306" t="s">
        <v>5</v>
      </c>
      <c r="N3" s="308"/>
      <c r="O3" s="317" t="s">
        <v>3</v>
      </c>
      <c r="P3" s="319" t="s">
        <v>141</v>
      </c>
      <c r="Q3" s="321" t="s">
        <v>129</v>
      </c>
      <c r="R3" s="324" t="s">
        <v>314</v>
      </c>
    </row>
    <row r="4" spans="1:104" ht="54" x14ac:dyDescent="0.3">
      <c r="A4" s="134" t="s">
        <v>224</v>
      </c>
      <c r="B4" s="310"/>
      <c r="C4" s="310"/>
      <c r="D4" s="135" t="s">
        <v>517</v>
      </c>
      <c r="E4" s="135" t="s">
        <v>516</v>
      </c>
      <c r="F4" s="312"/>
      <c r="G4" s="314"/>
      <c r="H4" s="316"/>
      <c r="I4" s="136" t="s">
        <v>162</v>
      </c>
      <c r="J4" s="137" t="s">
        <v>163</v>
      </c>
      <c r="K4" s="137" t="s">
        <v>130</v>
      </c>
      <c r="L4" s="138" t="s">
        <v>9</v>
      </c>
      <c r="M4" s="139" t="s">
        <v>140</v>
      </c>
      <c r="N4" s="138" t="s">
        <v>9</v>
      </c>
      <c r="O4" s="318"/>
      <c r="P4" s="320"/>
      <c r="Q4" s="322"/>
      <c r="R4" s="324" t="s">
        <v>314</v>
      </c>
    </row>
    <row r="5" spans="1:104" s="1" customFormat="1" ht="14.45" customHeight="1" x14ac:dyDescent="0.25">
      <c r="A5" s="125">
        <v>1</v>
      </c>
      <c r="B5" s="124">
        <v>1</v>
      </c>
      <c r="C5" s="125" t="s">
        <v>511</v>
      </c>
      <c r="D5" s="230">
        <v>1</v>
      </c>
      <c r="E5" s="125">
        <v>111</v>
      </c>
      <c r="F5" s="141" t="s">
        <v>10</v>
      </c>
      <c r="G5" s="129">
        <v>1420416</v>
      </c>
      <c r="H5" s="130"/>
      <c r="I5" s="129"/>
      <c r="J5" s="126"/>
      <c r="K5" s="126"/>
      <c r="L5" s="130"/>
      <c r="M5" s="129"/>
      <c r="N5" s="130"/>
      <c r="O5" s="129"/>
      <c r="P5" s="130"/>
      <c r="Q5" s="128">
        <f>SUM(G5:P5)</f>
        <v>1420416</v>
      </c>
      <c r="R5" s="22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s="1" customFormat="1" ht="14.45" customHeight="1" x14ac:dyDescent="0.25">
      <c r="A6" s="125">
        <v>2</v>
      </c>
      <c r="B6" s="124">
        <v>1</v>
      </c>
      <c r="C6" s="125" t="s">
        <v>511</v>
      </c>
      <c r="D6" s="230">
        <v>1</v>
      </c>
      <c r="E6" s="125">
        <v>132</v>
      </c>
      <c r="F6" s="141" t="s">
        <v>13</v>
      </c>
      <c r="G6" s="129">
        <v>214035.75679069984</v>
      </c>
      <c r="H6" s="130"/>
      <c r="I6" s="129"/>
      <c r="J6" s="126"/>
      <c r="K6" s="126"/>
      <c r="L6" s="130"/>
      <c r="M6" s="129"/>
      <c r="N6" s="130"/>
      <c r="O6" s="129"/>
      <c r="P6" s="130"/>
      <c r="Q6" s="128">
        <f t="shared" ref="Q6:Q69" si="0">SUM(G6:P6)</f>
        <v>214035.75679069984</v>
      </c>
      <c r="R6" s="2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s="1" customFormat="1" ht="14.45" customHeight="1" x14ac:dyDescent="0.25">
      <c r="A7" s="125">
        <v>3</v>
      </c>
      <c r="B7" s="124">
        <v>1</v>
      </c>
      <c r="C7" s="125" t="s">
        <v>511</v>
      </c>
      <c r="D7" s="230" t="str">
        <f t="shared" ref="D7:D13" si="1">MID(E7,1,1)</f>
        <v>2</v>
      </c>
      <c r="E7" s="125">
        <v>211</v>
      </c>
      <c r="F7" s="141" t="s">
        <v>19</v>
      </c>
      <c r="G7" s="129">
        <v>3000</v>
      </c>
      <c r="H7" s="130"/>
      <c r="I7" s="129"/>
      <c r="J7" s="126"/>
      <c r="K7" s="126"/>
      <c r="L7" s="130"/>
      <c r="M7" s="129"/>
      <c r="N7" s="130"/>
      <c r="O7" s="129"/>
      <c r="P7" s="130"/>
      <c r="Q7" s="128">
        <f t="shared" si="0"/>
        <v>3000</v>
      </c>
      <c r="R7" s="222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s="1" customFormat="1" ht="14.45" customHeight="1" x14ac:dyDescent="0.25">
      <c r="A8" s="125">
        <v>4</v>
      </c>
      <c r="B8" s="124">
        <v>1</v>
      </c>
      <c r="C8" s="125" t="s">
        <v>511</v>
      </c>
      <c r="D8" s="230" t="str">
        <f t="shared" si="1"/>
        <v>2</v>
      </c>
      <c r="E8" s="125">
        <v>221</v>
      </c>
      <c r="F8" s="141" t="s">
        <v>27</v>
      </c>
      <c r="G8" s="129">
        <v>15000</v>
      </c>
      <c r="H8" s="130"/>
      <c r="I8" s="129"/>
      <c r="J8" s="126"/>
      <c r="K8" s="126"/>
      <c r="L8" s="130"/>
      <c r="M8" s="129"/>
      <c r="N8" s="130"/>
      <c r="O8" s="129"/>
      <c r="P8" s="130"/>
      <c r="Q8" s="128">
        <f t="shared" si="0"/>
        <v>15000</v>
      </c>
      <c r="R8" s="222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s="1" customFormat="1" ht="14.45" customHeight="1" x14ac:dyDescent="0.25">
      <c r="A9" s="125">
        <v>5</v>
      </c>
      <c r="B9" s="124">
        <v>1</v>
      </c>
      <c r="C9" s="125" t="s">
        <v>511</v>
      </c>
      <c r="D9" s="230" t="str">
        <f t="shared" si="1"/>
        <v>2</v>
      </c>
      <c r="E9" s="125">
        <v>261</v>
      </c>
      <c r="F9" s="141" t="s">
        <v>43</v>
      </c>
      <c r="G9" s="129">
        <v>54000</v>
      </c>
      <c r="H9" s="130"/>
      <c r="I9" s="129"/>
      <c r="J9" s="126"/>
      <c r="K9" s="126"/>
      <c r="L9" s="130"/>
      <c r="M9" s="129"/>
      <c r="N9" s="130"/>
      <c r="O9" s="129"/>
      <c r="P9" s="130"/>
      <c r="Q9" s="128">
        <f t="shared" si="0"/>
        <v>54000</v>
      </c>
      <c r="R9" s="22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s="1" customFormat="1" ht="14.45" customHeight="1" x14ac:dyDescent="0.25">
      <c r="A10" s="125">
        <v>6</v>
      </c>
      <c r="B10" s="124">
        <v>1</v>
      </c>
      <c r="C10" s="125" t="s">
        <v>511</v>
      </c>
      <c r="D10" s="230" t="str">
        <f t="shared" si="1"/>
        <v>2</v>
      </c>
      <c r="E10" s="125">
        <v>271</v>
      </c>
      <c r="F10" s="141" t="s">
        <v>44</v>
      </c>
      <c r="G10" s="129">
        <v>9000</v>
      </c>
      <c r="H10" s="130"/>
      <c r="I10" s="129"/>
      <c r="J10" s="126"/>
      <c r="K10" s="126"/>
      <c r="L10" s="130"/>
      <c r="M10" s="129"/>
      <c r="N10" s="130"/>
      <c r="O10" s="129"/>
      <c r="P10" s="130"/>
      <c r="Q10" s="128">
        <f t="shared" si="0"/>
        <v>9000</v>
      </c>
      <c r="R10" s="22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s="1" customFormat="1" ht="14.45" customHeight="1" x14ac:dyDescent="0.25">
      <c r="A11" s="125">
        <v>7</v>
      </c>
      <c r="B11" s="124">
        <v>1</v>
      </c>
      <c r="C11" s="125" t="s">
        <v>511</v>
      </c>
      <c r="D11" s="230" t="str">
        <f t="shared" si="1"/>
        <v>3</v>
      </c>
      <c r="E11" s="125">
        <v>361</v>
      </c>
      <c r="F11" s="141" t="s">
        <v>83</v>
      </c>
      <c r="G11" s="129">
        <v>12000</v>
      </c>
      <c r="H11" s="130"/>
      <c r="I11" s="129"/>
      <c r="J11" s="126"/>
      <c r="K11" s="126"/>
      <c r="L11" s="130"/>
      <c r="M11" s="129"/>
      <c r="N11" s="130"/>
      <c r="O11" s="129"/>
      <c r="P11" s="130"/>
      <c r="Q11" s="128">
        <f t="shared" si="0"/>
        <v>12000</v>
      </c>
      <c r="R11" s="22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s="1" customFormat="1" ht="14.45" customHeight="1" x14ac:dyDescent="0.25">
      <c r="A12" s="125">
        <v>8</v>
      </c>
      <c r="B12" s="124">
        <v>1</v>
      </c>
      <c r="C12" s="125" t="s">
        <v>511</v>
      </c>
      <c r="D12" s="230" t="str">
        <f t="shared" si="1"/>
        <v>3</v>
      </c>
      <c r="E12" s="125">
        <v>372</v>
      </c>
      <c r="F12" s="141" t="s">
        <v>91</v>
      </c>
      <c r="G12" s="129">
        <v>6000</v>
      </c>
      <c r="H12" s="130"/>
      <c r="I12" s="129"/>
      <c r="J12" s="126"/>
      <c r="K12" s="126"/>
      <c r="L12" s="130"/>
      <c r="M12" s="129"/>
      <c r="N12" s="130"/>
      <c r="O12" s="129"/>
      <c r="P12" s="130"/>
      <c r="Q12" s="128">
        <f t="shared" si="0"/>
        <v>6000</v>
      </c>
      <c r="R12" s="22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s="1" customFormat="1" ht="14.45" customHeight="1" x14ac:dyDescent="0.25">
      <c r="A13" s="154">
        <v>9</v>
      </c>
      <c r="B13" s="155">
        <v>1</v>
      </c>
      <c r="C13" s="154" t="s">
        <v>511</v>
      </c>
      <c r="D13" s="231" t="str">
        <f t="shared" si="1"/>
        <v>3</v>
      </c>
      <c r="E13" s="154">
        <v>375</v>
      </c>
      <c r="F13" s="156" t="s">
        <v>93</v>
      </c>
      <c r="G13" s="157">
        <v>36000</v>
      </c>
      <c r="H13" s="175"/>
      <c r="I13" s="157"/>
      <c r="J13" s="176"/>
      <c r="K13" s="176"/>
      <c r="L13" s="175"/>
      <c r="M13" s="157"/>
      <c r="N13" s="175"/>
      <c r="O13" s="157"/>
      <c r="P13" s="175"/>
      <c r="Q13" s="161">
        <f t="shared" si="0"/>
        <v>36000</v>
      </c>
      <c r="R13" s="22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s="1" customFormat="1" ht="14.45" customHeight="1" x14ac:dyDescent="0.25">
      <c r="A14" s="167">
        <v>10</v>
      </c>
      <c r="B14" s="168">
        <v>2</v>
      </c>
      <c r="C14" s="167" t="s">
        <v>226</v>
      </c>
      <c r="D14" s="232">
        <v>1</v>
      </c>
      <c r="E14" s="167">
        <v>113</v>
      </c>
      <c r="F14" s="169" t="s">
        <v>11</v>
      </c>
      <c r="G14" s="177">
        <v>877032</v>
      </c>
      <c r="H14" s="178"/>
      <c r="I14" s="170"/>
      <c r="J14" s="179"/>
      <c r="K14" s="179"/>
      <c r="L14" s="178"/>
      <c r="M14" s="170"/>
      <c r="N14" s="178"/>
      <c r="O14" s="170"/>
      <c r="P14" s="178"/>
      <c r="Q14" s="174">
        <f t="shared" si="0"/>
        <v>877032</v>
      </c>
      <c r="R14" s="22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s="1" customFormat="1" ht="14.45" customHeight="1" x14ac:dyDescent="0.25">
      <c r="A15" s="125">
        <v>11</v>
      </c>
      <c r="B15" s="124">
        <v>2</v>
      </c>
      <c r="C15" s="125" t="s">
        <v>226</v>
      </c>
      <c r="D15" s="230">
        <v>1</v>
      </c>
      <c r="E15" s="125">
        <v>122</v>
      </c>
      <c r="F15" s="141"/>
      <c r="G15" s="129">
        <v>186379.46400000001</v>
      </c>
      <c r="H15" s="130"/>
      <c r="I15" s="129"/>
      <c r="J15" s="126"/>
      <c r="K15" s="126"/>
      <c r="L15" s="130"/>
      <c r="M15" s="129"/>
      <c r="N15" s="130"/>
      <c r="O15" s="129"/>
      <c r="P15" s="130"/>
      <c r="Q15" s="128">
        <f t="shared" si="0"/>
        <v>186379.46400000001</v>
      </c>
      <c r="R15" s="22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s="1" customFormat="1" ht="14.45" customHeight="1" x14ac:dyDescent="0.25">
      <c r="A16" s="125">
        <v>12</v>
      </c>
      <c r="B16" s="124">
        <v>2</v>
      </c>
      <c r="C16" s="125" t="s">
        <v>226</v>
      </c>
      <c r="D16" s="230">
        <v>1</v>
      </c>
      <c r="E16" s="125">
        <v>132</v>
      </c>
      <c r="F16" s="141"/>
      <c r="G16" s="129">
        <v>83294.880427135184</v>
      </c>
      <c r="H16" s="130"/>
      <c r="I16" s="129"/>
      <c r="J16" s="126"/>
      <c r="K16" s="126"/>
      <c r="L16" s="130"/>
      <c r="M16" s="129"/>
      <c r="N16" s="130"/>
      <c r="O16" s="129"/>
      <c r="P16" s="130"/>
      <c r="Q16" s="128">
        <f t="shared" si="0"/>
        <v>83294.880427135184</v>
      </c>
      <c r="R16" s="22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1" customFormat="1" ht="14.45" customHeight="1" x14ac:dyDescent="0.25">
      <c r="A17" s="125">
        <v>13</v>
      </c>
      <c r="B17" s="124">
        <v>2</v>
      </c>
      <c r="C17" s="125" t="s">
        <v>226</v>
      </c>
      <c r="D17" s="230">
        <v>1</v>
      </c>
      <c r="E17" s="125">
        <v>132</v>
      </c>
      <c r="F17" s="141"/>
      <c r="G17" s="129">
        <v>28084.638322494953</v>
      </c>
      <c r="H17" s="130"/>
      <c r="I17" s="129"/>
      <c r="J17" s="126"/>
      <c r="K17" s="126"/>
      <c r="L17" s="130"/>
      <c r="M17" s="129"/>
      <c r="N17" s="130"/>
      <c r="O17" s="129"/>
      <c r="P17" s="130"/>
      <c r="Q17" s="128">
        <f t="shared" si="0"/>
        <v>28084.638322494953</v>
      </c>
      <c r="R17" s="22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s="1" customFormat="1" ht="14.45" customHeight="1" x14ac:dyDescent="0.25">
      <c r="A18" s="125">
        <v>14</v>
      </c>
      <c r="B18" s="124">
        <v>2</v>
      </c>
      <c r="C18" s="125" t="s">
        <v>226</v>
      </c>
      <c r="D18" s="230" t="str">
        <f t="shared" ref="D18:D40" si="2">MID(E18,1,1)</f>
        <v>2</v>
      </c>
      <c r="E18" s="125">
        <v>211</v>
      </c>
      <c r="F18" s="141" t="s">
        <v>19</v>
      </c>
      <c r="G18" s="129">
        <v>12000</v>
      </c>
      <c r="H18" s="130"/>
      <c r="I18" s="129"/>
      <c r="J18" s="126"/>
      <c r="K18" s="126"/>
      <c r="L18" s="130"/>
      <c r="M18" s="129"/>
      <c r="N18" s="130"/>
      <c r="O18" s="129"/>
      <c r="P18" s="130"/>
      <c r="Q18" s="128">
        <f t="shared" si="0"/>
        <v>12000</v>
      </c>
      <c r="R18" s="222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s="1" customFormat="1" ht="14.45" customHeight="1" x14ac:dyDescent="0.25">
      <c r="A19" s="125">
        <v>15</v>
      </c>
      <c r="B19" s="124">
        <v>2</v>
      </c>
      <c r="C19" s="125" t="s">
        <v>226</v>
      </c>
      <c r="D19" s="230" t="str">
        <f t="shared" si="2"/>
        <v>2</v>
      </c>
      <c r="E19" s="125">
        <v>212</v>
      </c>
      <c r="F19" s="141" t="s">
        <v>20</v>
      </c>
      <c r="G19" s="129">
        <v>12000</v>
      </c>
      <c r="H19" s="130"/>
      <c r="I19" s="129"/>
      <c r="J19" s="126"/>
      <c r="K19" s="126"/>
      <c r="L19" s="130"/>
      <c r="M19" s="129"/>
      <c r="N19" s="130"/>
      <c r="O19" s="129"/>
      <c r="P19" s="130"/>
      <c r="Q19" s="128">
        <f t="shared" si="0"/>
        <v>12000</v>
      </c>
      <c r="R19" s="222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</row>
    <row r="20" spans="1:104" s="1" customFormat="1" ht="14.45" customHeight="1" x14ac:dyDescent="0.25">
      <c r="A20" s="125">
        <v>16</v>
      </c>
      <c r="B20" s="124">
        <v>2</v>
      </c>
      <c r="C20" s="125" t="s">
        <v>226</v>
      </c>
      <c r="D20" s="230" t="str">
        <f t="shared" si="2"/>
        <v>2</v>
      </c>
      <c r="E20" s="125">
        <v>214</v>
      </c>
      <c r="F20" s="141" t="s">
        <v>22</v>
      </c>
      <c r="G20" s="129">
        <v>1500</v>
      </c>
      <c r="H20" s="131"/>
      <c r="I20" s="129"/>
      <c r="J20" s="126"/>
      <c r="K20" s="126"/>
      <c r="L20" s="130"/>
      <c r="M20" s="129"/>
      <c r="N20" s="130"/>
      <c r="O20" s="129"/>
      <c r="P20" s="130"/>
      <c r="Q20" s="128">
        <f t="shared" si="0"/>
        <v>1500</v>
      </c>
      <c r="R20" s="222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s="1" customFormat="1" ht="14.45" customHeight="1" x14ac:dyDescent="0.25">
      <c r="A21" s="125">
        <v>17</v>
      </c>
      <c r="B21" s="124">
        <v>2</v>
      </c>
      <c r="C21" s="125" t="s">
        <v>226</v>
      </c>
      <c r="D21" s="230" t="str">
        <f t="shared" si="2"/>
        <v>2</v>
      </c>
      <c r="E21" s="125">
        <v>215</v>
      </c>
      <c r="F21" s="141" t="s">
        <v>23</v>
      </c>
      <c r="G21" s="129">
        <v>6000</v>
      </c>
      <c r="H21" s="130"/>
      <c r="I21" s="129"/>
      <c r="J21" s="126"/>
      <c r="K21" s="126"/>
      <c r="L21" s="130"/>
      <c r="M21" s="129"/>
      <c r="N21" s="130"/>
      <c r="O21" s="129"/>
      <c r="P21" s="130"/>
      <c r="Q21" s="128">
        <f t="shared" si="0"/>
        <v>6000</v>
      </c>
      <c r="R21" s="22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s="1" customFormat="1" ht="14.45" customHeight="1" x14ac:dyDescent="0.25">
      <c r="A22" s="125">
        <v>18</v>
      </c>
      <c r="B22" s="124">
        <v>2</v>
      </c>
      <c r="C22" s="125" t="s">
        <v>226</v>
      </c>
      <c r="D22" s="230" t="str">
        <f t="shared" si="2"/>
        <v>2</v>
      </c>
      <c r="E22" s="125">
        <v>221</v>
      </c>
      <c r="F22" s="141" t="s">
        <v>27</v>
      </c>
      <c r="G22" s="129">
        <v>100000</v>
      </c>
      <c r="H22" s="130"/>
      <c r="I22" s="129"/>
      <c r="J22" s="126"/>
      <c r="K22" s="126"/>
      <c r="L22" s="130"/>
      <c r="M22" s="129"/>
      <c r="N22" s="130"/>
      <c r="O22" s="129"/>
      <c r="P22" s="130"/>
      <c r="Q22" s="128">
        <f t="shared" si="0"/>
        <v>100000</v>
      </c>
      <c r="R22" s="22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1" customFormat="1" ht="14.45" customHeight="1" x14ac:dyDescent="0.25">
      <c r="A23" s="125">
        <v>19</v>
      </c>
      <c r="B23" s="124">
        <v>2</v>
      </c>
      <c r="C23" s="125" t="s">
        <v>226</v>
      </c>
      <c r="D23" s="230" t="str">
        <f t="shared" si="2"/>
        <v>2</v>
      </c>
      <c r="E23" s="125">
        <v>261</v>
      </c>
      <c r="F23" s="141" t="s">
        <v>43</v>
      </c>
      <c r="G23" s="129">
        <v>60000</v>
      </c>
      <c r="H23" s="130"/>
      <c r="I23" s="129"/>
      <c r="J23" s="126"/>
      <c r="K23" s="126"/>
      <c r="L23" s="130"/>
      <c r="M23" s="129"/>
      <c r="N23" s="130"/>
      <c r="O23" s="129"/>
      <c r="P23" s="130"/>
      <c r="Q23" s="128">
        <f t="shared" si="0"/>
        <v>60000</v>
      </c>
      <c r="R23" s="222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s="1" customFormat="1" ht="14.45" customHeight="1" x14ac:dyDescent="0.25">
      <c r="A24" s="125">
        <v>20</v>
      </c>
      <c r="B24" s="124">
        <v>2</v>
      </c>
      <c r="C24" s="125" t="s">
        <v>226</v>
      </c>
      <c r="D24" s="230" t="str">
        <f t="shared" si="2"/>
        <v>2</v>
      </c>
      <c r="E24" s="125">
        <v>261</v>
      </c>
      <c r="F24" s="141" t="s">
        <v>319</v>
      </c>
      <c r="G24" s="129">
        <v>200000</v>
      </c>
      <c r="H24" s="130"/>
      <c r="I24" s="129"/>
      <c r="J24" s="126"/>
      <c r="K24" s="126"/>
      <c r="L24" s="130"/>
      <c r="M24" s="129"/>
      <c r="N24" s="130"/>
      <c r="O24" s="129"/>
      <c r="P24" s="130"/>
      <c r="Q24" s="128">
        <f t="shared" si="0"/>
        <v>200000</v>
      </c>
      <c r="R24" s="22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s="1" customFormat="1" ht="14.45" customHeight="1" x14ac:dyDescent="0.25">
      <c r="A25" s="125">
        <v>21</v>
      </c>
      <c r="B25" s="124">
        <v>2</v>
      </c>
      <c r="C25" s="125" t="s">
        <v>226</v>
      </c>
      <c r="D25" s="230" t="str">
        <f t="shared" si="2"/>
        <v>2</v>
      </c>
      <c r="E25" s="125">
        <v>294</v>
      </c>
      <c r="F25" s="141" t="s">
        <v>52</v>
      </c>
      <c r="G25" s="129">
        <v>2000</v>
      </c>
      <c r="H25" s="130"/>
      <c r="I25" s="129"/>
      <c r="J25" s="126"/>
      <c r="K25" s="126"/>
      <c r="L25" s="130"/>
      <c r="M25" s="129"/>
      <c r="N25" s="130"/>
      <c r="O25" s="129"/>
      <c r="P25" s="130"/>
      <c r="Q25" s="128">
        <f t="shared" si="0"/>
        <v>2000</v>
      </c>
      <c r="R25" s="22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s="1" customFormat="1" ht="14.45" customHeight="1" x14ac:dyDescent="0.25">
      <c r="A26" s="125">
        <v>22</v>
      </c>
      <c r="B26" s="124">
        <v>2</v>
      </c>
      <c r="C26" s="125" t="s">
        <v>226</v>
      </c>
      <c r="D26" s="230" t="str">
        <f t="shared" si="2"/>
        <v>3</v>
      </c>
      <c r="E26" s="125">
        <v>315</v>
      </c>
      <c r="F26" s="141" t="s">
        <v>59</v>
      </c>
      <c r="G26" s="129">
        <v>12000</v>
      </c>
      <c r="H26" s="130"/>
      <c r="I26" s="129"/>
      <c r="J26" s="126"/>
      <c r="K26" s="126"/>
      <c r="L26" s="130"/>
      <c r="M26" s="129"/>
      <c r="N26" s="130"/>
      <c r="O26" s="129"/>
      <c r="P26" s="130"/>
      <c r="Q26" s="128">
        <f t="shared" si="0"/>
        <v>12000</v>
      </c>
      <c r="R26" s="222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s="1" customFormat="1" ht="14.45" customHeight="1" x14ac:dyDescent="0.25">
      <c r="A27" s="125">
        <v>23</v>
      </c>
      <c r="B27" s="124">
        <v>2</v>
      </c>
      <c r="C27" s="125" t="s">
        <v>226</v>
      </c>
      <c r="D27" s="230" t="str">
        <f t="shared" si="2"/>
        <v>3</v>
      </c>
      <c r="E27" s="125">
        <v>371</v>
      </c>
      <c r="F27" s="141" t="s">
        <v>90</v>
      </c>
      <c r="G27" s="129">
        <v>30000</v>
      </c>
      <c r="H27" s="130"/>
      <c r="I27" s="129"/>
      <c r="J27" s="126"/>
      <c r="K27" s="126"/>
      <c r="L27" s="130"/>
      <c r="M27" s="129"/>
      <c r="N27" s="130"/>
      <c r="O27" s="129"/>
      <c r="P27" s="130"/>
      <c r="Q27" s="128">
        <f t="shared" si="0"/>
        <v>30000</v>
      </c>
      <c r="R27" s="22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s="1" customFormat="1" ht="14.45" customHeight="1" x14ac:dyDescent="0.25">
      <c r="A28" s="125">
        <v>24</v>
      </c>
      <c r="B28" s="124">
        <v>2</v>
      </c>
      <c r="C28" s="125" t="s">
        <v>226</v>
      </c>
      <c r="D28" s="230" t="str">
        <f t="shared" si="2"/>
        <v>3</v>
      </c>
      <c r="E28" s="125">
        <v>372</v>
      </c>
      <c r="F28" s="141" t="s">
        <v>91</v>
      </c>
      <c r="G28" s="129">
        <v>24000</v>
      </c>
      <c r="H28" s="130"/>
      <c r="I28" s="129"/>
      <c r="J28" s="126"/>
      <c r="K28" s="126"/>
      <c r="L28" s="130"/>
      <c r="M28" s="129"/>
      <c r="N28" s="130"/>
      <c r="O28" s="129"/>
      <c r="P28" s="130"/>
      <c r="Q28" s="128">
        <f t="shared" si="0"/>
        <v>24000</v>
      </c>
      <c r="R28" s="222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s="1" customFormat="1" ht="14.45" customHeight="1" x14ac:dyDescent="0.25">
      <c r="A29" s="125">
        <v>25</v>
      </c>
      <c r="B29" s="124">
        <v>2</v>
      </c>
      <c r="C29" s="125" t="s">
        <v>226</v>
      </c>
      <c r="D29" s="230" t="str">
        <f t="shared" si="2"/>
        <v>3</v>
      </c>
      <c r="E29" s="125">
        <v>375</v>
      </c>
      <c r="F29" s="141" t="s">
        <v>93</v>
      </c>
      <c r="G29" s="129">
        <v>121400</v>
      </c>
      <c r="H29" s="130"/>
      <c r="I29" s="129"/>
      <c r="J29" s="126"/>
      <c r="K29" s="126"/>
      <c r="L29" s="130"/>
      <c r="M29" s="129"/>
      <c r="N29" s="130"/>
      <c r="O29" s="129"/>
      <c r="P29" s="130"/>
      <c r="Q29" s="128">
        <f t="shared" si="0"/>
        <v>121400</v>
      </c>
      <c r="R29" s="22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s="1" customFormat="1" ht="14.45" customHeight="1" x14ac:dyDescent="0.25">
      <c r="A30" s="125">
        <v>26</v>
      </c>
      <c r="B30" s="124">
        <v>2</v>
      </c>
      <c r="C30" s="125" t="s">
        <v>226</v>
      </c>
      <c r="D30" s="230" t="str">
        <f t="shared" si="2"/>
        <v>3</v>
      </c>
      <c r="E30" s="125">
        <v>376</v>
      </c>
      <c r="F30" s="141" t="s">
        <v>94</v>
      </c>
      <c r="G30" s="129">
        <v>20000</v>
      </c>
      <c r="H30" s="130"/>
      <c r="I30" s="129"/>
      <c r="J30" s="126"/>
      <c r="K30" s="126"/>
      <c r="L30" s="130"/>
      <c r="M30" s="129"/>
      <c r="N30" s="130"/>
      <c r="O30" s="129"/>
      <c r="P30" s="130"/>
      <c r="Q30" s="128">
        <f t="shared" si="0"/>
        <v>20000</v>
      </c>
      <c r="R30" s="222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s="1" customFormat="1" ht="14.45" customHeight="1" x14ac:dyDescent="0.25">
      <c r="A31" s="125">
        <v>27</v>
      </c>
      <c r="B31" s="124">
        <v>2</v>
      </c>
      <c r="C31" s="125" t="s">
        <v>226</v>
      </c>
      <c r="D31" s="230" t="str">
        <f t="shared" si="2"/>
        <v>3</v>
      </c>
      <c r="E31" s="125">
        <v>381</v>
      </c>
      <c r="F31" s="141" t="s">
        <v>97</v>
      </c>
      <c r="G31" s="129">
        <v>80000</v>
      </c>
      <c r="H31" s="130"/>
      <c r="I31" s="129"/>
      <c r="J31" s="126"/>
      <c r="K31" s="126"/>
      <c r="L31" s="130"/>
      <c r="M31" s="129"/>
      <c r="N31" s="130"/>
      <c r="O31" s="129"/>
      <c r="P31" s="130"/>
      <c r="Q31" s="128">
        <f t="shared" si="0"/>
        <v>80000</v>
      </c>
      <c r="R31" s="222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</row>
    <row r="32" spans="1:104" s="1" customFormat="1" ht="14.45" customHeight="1" x14ac:dyDescent="0.25">
      <c r="A32" s="125">
        <v>28</v>
      </c>
      <c r="B32" s="124">
        <v>2</v>
      </c>
      <c r="C32" s="125" t="s">
        <v>226</v>
      </c>
      <c r="D32" s="230" t="str">
        <f t="shared" si="2"/>
        <v>3</v>
      </c>
      <c r="E32" s="125">
        <v>382</v>
      </c>
      <c r="F32" s="141" t="s">
        <v>98</v>
      </c>
      <c r="G32" s="129">
        <v>80000</v>
      </c>
      <c r="H32" s="130"/>
      <c r="I32" s="129"/>
      <c r="J32" s="126"/>
      <c r="K32" s="126"/>
      <c r="L32" s="130"/>
      <c r="M32" s="129"/>
      <c r="N32" s="130"/>
      <c r="O32" s="129"/>
      <c r="P32" s="130"/>
      <c r="Q32" s="128">
        <f t="shared" si="0"/>
        <v>80000</v>
      </c>
      <c r="R32" s="22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s="1" customFormat="1" ht="14.45" customHeight="1" x14ac:dyDescent="0.25">
      <c r="A33" s="125">
        <v>29</v>
      </c>
      <c r="B33" s="124">
        <v>2</v>
      </c>
      <c r="C33" s="125" t="s">
        <v>226</v>
      </c>
      <c r="D33" s="230" t="str">
        <f t="shared" si="2"/>
        <v>3</v>
      </c>
      <c r="E33" s="125">
        <v>383</v>
      </c>
      <c r="F33" s="141" t="s">
        <v>99</v>
      </c>
      <c r="G33" s="129">
        <v>4000</v>
      </c>
      <c r="H33" s="130"/>
      <c r="I33" s="129"/>
      <c r="J33" s="126"/>
      <c r="K33" s="126"/>
      <c r="L33" s="130"/>
      <c r="M33" s="129"/>
      <c r="N33" s="130"/>
      <c r="O33" s="129"/>
      <c r="P33" s="130"/>
      <c r="Q33" s="128">
        <f t="shared" si="0"/>
        <v>4000</v>
      </c>
      <c r="R33" s="22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</row>
    <row r="34" spans="1:104" s="1" customFormat="1" ht="14.45" customHeight="1" x14ac:dyDescent="0.25">
      <c r="A34" s="125">
        <v>30</v>
      </c>
      <c r="B34" s="124">
        <v>2</v>
      </c>
      <c r="C34" s="125" t="s">
        <v>226</v>
      </c>
      <c r="D34" s="230" t="str">
        <f t="shared" si="2"/>
        <v>4</v>
      </c>
      <c r="E34" s="125">
        <v>442</v>
      </c>
      <c r="F34" s="141" t="s">
        <v>104</v>
      </c>
      <c r="G34" s="129">
        <v>120000</v>
      </c>
      <c r="H34" s="130"/>
      <c r="I34" s="129"/>
      <c r="J34" s="126"/>
      <c r="K34" s="126"/>
      <c r="L34" s="130"/>
      <c r="M34" s="129"/>
      <c r="N34" s="130"/>
      <c r="O34" s="129"/>
      <c r="P34" s="130"/>
      <c r="Q34" s="128">
        <f t="shared" si="0"/>
        <v>120000</v>
      </c>
      <c r="R34" s="22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</row>
    <row r="35" spans="1:104" s="1" customFormat="1" ht="14.45" customHeight="1" x14ac:dyDescent="0.25">
      <c r="A35" s="125">
        <v>31</v>
      </c>
      <c r="B35" s="124">
        <v>2</v>
      </c>
      <c r="C35" s="125" t="s">
        <v>226</v>
      </c>
      <c r="D35" s="230" t="str">
        <f t="shared" si="2"/>
        <v>4</v>
      </c>
      <c r="E35" s="125">
        <v>445</v>
      </c>
      <c r="F35" s="141" t="s">
        <v>105</v>
      </c>
      <c r="G35" s="129">
        <v>40000</v>
      </c>
      <c r="H35" s="130"/>
      <c r="I35" s="129"/>
      <c r="J35" s="126"/>
      <c r="K35" s="126"/>
      <c r="L35" s="130"/>
      <c r="M35" s="129"/>
      <c r="N35" s="130"/>
      <c r="O35" s="129"/>
      <c r="P35" s="130"/>
      <c r="Q35" s="128">
        <f t="shared" si="0"/>
        <v>40000</v>
      </c>
      <c r="R35" s="222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s="1" customFormat="1" ht="14.45" customHeight="1" x14ac:dyDescent="0.25">
      <c r="A36" s="125">
        <v>32</v>
      </c>
      <c r="B36" s="124">
        <v>2</v>
      </c>
      <c r="C36" s="125" t="s">
        <v>226</v>
      </c>
      <c r="D36" s="230" t="str">
        <f t="shared" si="2"/>
        <v>4</v>
      </c>
      <c r="E36" s="125">
        <v>447</v>
      </c>
      <c r="F36" s="141" t="s">
        <v>106</v>
      </c>
      <c r="G36" s="129">
        <v>2640000</v>
      </c>
      <c r="H36" s="130"/>
      <c r="I36" s="129"/>
      <c r="J36" s="126"/>
      <c r="K36" s="126"/>
      <c r="L36" s="130"/>
      <c r="M36" s="129"/>
      <c r="N36" s="130"/>
      <c r="O36" s="129"/>
      <c r="P36" s="130"/>
      <c r="Q36" s="128">
        <f t="shared" si="0"/>
        <v>2640000</v>
      </c>
      <c r="R36" s="22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spans="1:104" s="1" customFormat="1" ht="14.45" customHeight="1" x14ac:dyDescent="0.25">
      <c r="A37" s="125">
        <v>33</v>
      </c>
      <c r="B37" s="124">
        <v>2</v>
      </c>
      <c r="C37" s="125" t="s">
        <v>226</v>
      </c>
      <c r="D37" s="230" t="str">
        <f t="shared" si="2"/>
        <v>4</v>
      </c>
      <c r="E37" s="125">
        <v>447</v>
      </c>
      <c r="F37" s="141" t="s">
        <v>106</v>
      </c>
      <c r="G37" s="129">
        <v>500000</v>
      </c>
      <c r="H37" s="130"/>
      <c r="I37" s="129"/>
      <c r="J37" s="126"/>
      <c r="K37" s="126"/>
      <c r="L37" s="130"/>
      <c r="M37" s="129"/>
      <c r="N37" s="130"/>
      <c r="O37" s="129"/>
      <c r="P37" s="130"/>
      <c r="Q37" s="128">
        <f t="shared" si="0"/>
        <v>500000</v>
      </c>
      <c r="R37" s="22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spans="1:104" s="1" customFormat="1" ht="14.45" customHeight="1" x14ac:dyDescent="0.25">
      <c r="A38" s="125">
        <v>34</v>
      </c>
      <c r="B38" s="124">
        <v>2</v>
      </c>
      <c r="C38" s="125" t="s">
        <v>226</v>
      </c>
      <c r="D38" s="230" t="str">
        <f t="shared" si="2"/>
        <v>4</v>
      </c>
      <c r="E38" s="125">
        <v>448</v>
      </c>
      <c r="F38" s="141" t="s">
        <v>107</v>
      </c>
      <c r="G38" s="129">
        <v>150000</v>
      </c>
      <c r="H38" s="130"/>
      <c r="I38" s="129"/>
      <c r="J38" s="126"/>
      <c r="K38" s="126"/>
      <c r="L38" s="130"/>
      <c r="M38" s="129"/>
      <c r="N38" s="130"/>
      <c r="O38" s="129"/>
      <c r="P38" s="130"/>
      <c r="Q38" s="128">
        <f t="shared" si="0"/>
        <v>150000</v>
      </c>
      <c r="R38" s="22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04" s="1" customFormat="1" ht="14.45" customHeight="1" x14ac:dyDescent="0.25">
      <c r="A39" s="125">
        <v>35</v>
      </c>
      <c r="B39" s="124">
        <v>2</v>
      </c>
      <c r="C39" s="125" t="s">
        <v>226</v>
      </c>
      <c r="D39" s="230" t="str">
        <f t="shared" si="2"/>
        <v>5</v>
      </c>
      <c r="E39" s="125">
        <v>511</v>
      </c>
      <c r="F39" s="141" t="s">
        <v>109</v>
      </c>
      <c r="G39" s="129">
        <v>20000</v>
      </c>
      <c r="H39" s="130"/>
      <c r="I39" s="129"/>
      <c r="J39" s="126"/>
      <c r="K39" s="126"/>
      <c r="L39" s="130"/>
      <c r="M39" s="129"/>
      <c r="N39" s="130"/>
      <c r="O39" s="129"/>
      <c r="P39" s="130"/>
      <c r="Q39" s="128">
        <f t="shared" si="0"/>
        <v>20000</v>
      </c>
      <c r="R39" s="22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s="1" customFormat="1" ht="14.45" customHeight="1" x14ac:dyDescent="0.25">
      <c r="A40" s="154">
        <v>36</v>
      </c>
      <c r="B40" s="155">
        <v>2</v>
      </c>
      <c r="C40" s="154" t="s">
        <v>226</v>
      </c>
      <c r="D40" s="231" t="str">
        <f t="shared" si="2"/>
        <v>5</v>
      </c>
      <c r="E40" s="154">
        <v>515</v>
      </c>
      <c r="F40" s="156" t="s">
        <v>111</v>
      </c>
      <c r="G40" s="157">
        <v>20000</v>
      </c>
      <c r="H40" s="175"/>
      <c r="I40" s="157"/>
      <c r="J40" s="176"/>
      <c r="K40" s="176"/>
      <c r="L40" s="175"/>
      <c r="M40" s="157"/>
      <c r="N40" s="175"/>
      <c r="O40" s="157"/>
      <c r="P40" s="175"/>
      <c r="Q40" s="161">
        <f t="shared" si="0"/>
        <v>20000</v>
      </c>
      <c r="R40" s="22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spans="1:104" s="1" customFormat="1" ht="14.45" customHeight="1" x14ac:dyDescent="0.25">
      <c r="A41" s="167">
        <v>37</v>
      </c>
      <c r="B41" s="168">
        <v>3</v>
      </c>
      <c r="C41" s="167" t="s">
        <v>208</v>
      </c>
      <c r="D41" s="232">
        <v>1</v>
      </c>
      <c r="E41" s="167">
        <v>113</v>
      </c>
      <c r="F41" s="169" t="s">
        <v>11</v>
      </c>
      <c r="G41" s="170">
        <v>467860.00320000004</v>
      </c>
      <c r="H41" s="171"/>
      <c r="I41" s="172"/>
      <c r="J41" s="173"/>
      <c r="K41" s="173"/>
      <c r="L41" s="171"/>
      <c r="M41" s="172"/>
      <c r="N41" s="171"/>
      <c r="O41" s="172"/>
      <c r="P41" s="171"/>
      <c r="Q41" s="174">
        <f t="shared" si="0"/>
        <v>467860.00320000004</v>
      </c>
      <c r="R41" s="22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</row>
    <row r="42" spans="1:104" s="1" customFormat="1" ht="14.45" customHeight="1" x14ac:dyDescent="0.25">
      <c r="A42" s="125">
        <v>38</v>
      </c>
      <c r="B42" s="124">
        <v>3</v>
      </c>
      <c r="C42" s="125" t="s">
        <v>208</v>
      </c>
      <c r="D42" s="230">
        <v>1</v>
      </c>
      <c r="E42" s="125">
        <v>132</v>
      </c>
      <c r="F42" s="141"/>
      <c r="G42" s="129">
        <v>70499.607056673005</v>
      </c>
      <c r="H42" s="146"/>
      <c r="I42" s="147"/>
      <c r="J42" s="148"/>
      <c r="K42" s="148"/>
      <c r="L42" s="146"/>
      <c r="M42" s="147"/>
      <c r="N42" s="146"/>
      <c r="O42" s="147"/>
      <c r="P42" s="146"/>
      <c r="Q42" s="128">
        <f t="shared" si="0"/>
        <v>70499.607056673005</v>
      </c>
      <c r="R42" s="22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</row>
    <row r="43" spans="1:104" s="1" customFormat="1" ht="14.45" customHeight="1" x14ac:dyDescent="0.25">
      <c r="A43" s="125">
        <v>39</v>
      </c>
      <c r="B43" s="124">
        <v>3</v>
      </c>
      <c r="C43" s="125" t="s">
        <v>208</v>
      </c>
      <c r="D43" s="230" t="str">
        <f t="shared" ref="D43:D51" si="3">MID(E43,1,1)</f>
        <v>2</v>
      </c>
      <c r="E43" s="125">
        <v>211</v>
      </c>
      <c r="F43" s="141" t="s">
        <v>19</v>
      </c>
      <c r="G43" s="129">
        <v>8000</v>
      </c>
      <c r="H43" s="146"/>
      <c r="I43" s="147"/>
      <c r="J43" s="148"/>
      <c r="K43" s="148"/>
      <c r="L43" s="146"/>
      <c r="M43" s="147"/>
      <c r="N43" s="146"/>
      <c r="O43" s="147"/>
      <c r="P43" s="146"/>
      <c r="Q43" s="128">
        <f t="shared" si="0"/>
        <v>8000</v>
      </c>
      <c r="R43" s="22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</row>
    <row r="44" spans="1:104" s="1" customFormat="1" ht="14.45" customHeight="1" x14ac:dyDescent="0.25">
      <c r="A44" s="125">
        <v>40</v>
      </c>
      <c r="B44" s="124">
        <v>3</v>
      </c>
      <c r="C44" s="125" t="s">
        <v>208</v>
      </c>
      <c r="D44" s="230" t="str">
        <f t="shared" si="3"/>
        <v>2</v>
      </c>
      <c r="E44" s="125">
        <v>212</v>
      </c>
      <c r="F44" s="141" t="s">
        <v>20</v>
      </c>
      <c r="G44" s="129">
        <v>15000</v>
      </c>
      <c r="H44" s="146"/>
      <c r="I44" s="147"/>
      <c r="J44" s="148"/>
      <c r="K44" s="148"/>
      <c r="L44" s="146"/>
      <c r="M44" s="147"/>
      <c r="N44" s="146"/>
      <c r="O44" s="147"/>
      <c r="P44" s="146"/>
      <c r="Q44" s="128">
        <f t="shared" si="0"/>
        <v>15000</v>
      </c>
      <c r="R44" s="22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s="1" customFormat="1" ht="14.45" customHeight="1" x14ac:dyDescent="0.25">
      <c r="A45" s="125">
        <v>41</v>
      </c>
      <c r="B45" s="124">
        <v>3</v>
      </c>
      <c r="C45" s="125" t="s">
        <v>208</v>
      </c>
      <c r="D45" s="230" t="str">
        <f t="shared" si="3"/>
        <v>2</v>
      </c>
      <c r="E45" s="125">
        <v>214</v>
      </c>
      <c r="F45" s="141" t="s">
        <v>22</v>
      </c>
      <c r="G45" s="129">
        <v>1500</v>
      </c>
      <c r="H45" s="146"/>
      <c r="I45" s="147"/>
      <c r="J45" s="148"/>
      <c r="K45" s="148"/>
      <c r="L45" s="146"/>
      <c r="M45" s="147"/>
      <c r="N45" s="146"/>
      <c r="O45" s="147"/>
      <c r="P45" s="146"/>
      <c r="Q45" s="128">
        <f t="shared" si="0"/>
        <v>1500</v>
      </c>
      <c r="R45" s="222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s="1" customFormat="1" ht="14.45" customHeight="1" x14ac:dyDescent="0.25">
      <c r="A46" s="125">
        <v>42</v>
      </c>
      <c r="B46" s="124">
        <v>3</v>
      </c>
      <c r="C46" s="125" t="s">
        <v>208</v>
      </c>
      <c r="D46" s="230" t="str">
        <f t="shared" si="3"/>
        <v>2</v>
      </c>
      <c r="E46" s="125">
        <v>261</v>
      </c>
      <c r="F46" s="141" t="s">
        <v>43</v>
      </c>
      <c r="G46" s="129">
        <v>12000</v>
      </c>
      <c r="H46" s="146"/>
      <c r="I46" s="147"/>
      <c r="J46" s="148"/>
      <c r="K46" s="148"/>
      <c r="L46" s="146"/>
      <c r="M46" s="147"/>
      <c r="N46" s="146"/>
      <c r="O46" s="147"/>
      <c r="P46" s="146"/>
      <c r="Q46" s="128">
        <f t="shared" si="0"/>
        <v>12000</v>
      </c>
      <c r="R46" s="22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s="1" customFormat="1" ht="14.45" customHeight="1" x14ac:dyDescent="0.25">
      <c r="A47" s="125">
        <v>43</v>
      </c>
      <c r="B47" s="124">
        <v>3</v>
      </c>
      <c r="C47" s="125" t="s">
        <v>208</v>
      </c>
      <c r="D47" s="230" t="str">
        <f t="shared" si="3"/>
        <v>3</v>
      </c>
      <c r="E47" s="125">
        <v>318</v>
      </c>
      <c r="F47" s="141" t="s">
        <v>62</v>
      </c>
      <c r="G47" s="129">
        <v>4800</v>
      </c>
      <c r="H47" s="146"/>
      <c r="I47" s="147"/>
      <c r="J47" s="148"/>
      <c r="K47" s="148"/>
      <c r="L47" s="146"/>
      <c r="M47" s="147"/>
      <c r="N47" s="146"/>
      <c r="O47" s="147"/>
      <c r="P47" s="146"/>
      <c r="Q47" s="128">
        <f t="shared" si="0"/>
        <v>4800</v>
      </c>
      <c r="R47" s="22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</row>
    <row r="48" spans="1:104" s="1" customFormat="1" ht="14.45" customHeight="1" x14ac:dyDescent="0.25">
      <c r="A48" s="125">
        <v>44</v>
      </c>
      <c r="B48" s="124">
        <v>3</v>
      </c>
      <c r="C48" s="125" t="s">
        <v>208</v>
      </c>
      <c r="D48" s="230" t="str">
        <f t="shared" si="3"/>
        <v>3</v>
      </c>
      <c r="E48" s="125">
        <v>353</v>
      </c>
      <c r="F48" s="141" t="s">
        <v>78</v>
      </c>
      <c r="G48" s="129">
        <v>3000</v>
      </c>
      <c r="H48" s="146"/>
      <c r="I48" s="147"/>
      <c r="J48" s="148"/>
      <c r="K48" s="148"/>
      <c r="L48" s="146"/>
      <c r="M48" s="147"/>
      <c r="N48" s="146"/>
      <c r="O48" s="147"/>
      <c r="P48" s="146"/>
      <c r="Q48" s="128">
        <f t="shared" si="0"/>
        <v>3000</v>
      </c>
      <c r="R48" s="222" t="s">
        <v>312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</row>
    <row r="49" spans="1:104" s="1" customFormat="1" ht="14.45" customHeight="1" x14ac:dyDescent="0.25">
      <c r="A49" s="125">
        <v>45</v>
      </c>
      <c r="B49" s="124">
        <v>3</v>
      </c>
      <c r="C49" s="125" t="s">
        <v>208</v>
      </c>
      <c r="D49" s="230" t="str">
        <f t="shared" si="3"/>
        <v>3</v>
      </c>
      <c r="E49" s="125">
        <v>375</v>
      </c>
      <c r="F49" s="141" t="s">
        <v>93</v>
      </c>
      <c r="G49" s="129">
        <v>12000</v>
      </c>
      <c r="H49" s="146"/>
      <c r="I49" s="147"/>
      <c r="J49" s="148"/>
      <c r="K49" s="148"/>
      <c r="L49" s="146"/>
      <c r="M49" s="147"/>
      <c r="N49" s="146"/>
      <c r="O49" s="147"/>
      <c r="P49" s="146"/>
      <c r="Q49" s="128">
        <f t="shared" si="0"/>
        <v>12000</v>
      </c>
      <c r="R49" s="22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</row>
    <row r="50" spans="1:104" s="1" customFormat="1" ht="14.45" customHeight="1" x14ac:dyDescent="0.25">
      <c r="A50" s="125">
        <v>46</v>
      </c>
      <c r="B50" s="124">
        <v>3</v>
      </c>
      <c r="C50" s="125" t="s">
        <v>208</v>
      </c>
      <c r="D50" s="230" t="str">
        <f t="shared" si="3"/>
        <v>3</v>
      </c>
      <c r="E50" s="125">
        <v>383</v>
      </c>
      <c r="F50" s="141" t="s">
        <v>99</v>
      </c>
      <c r="G50" s="129">
        <v>4500</v>
      </c>
      <c r="H50" s="146"/>
      <c r="I50" s="147"/>
      <c r="J50" s="148"/>
      <c r="K50" s="148"/>
      <c r="L50" s="146"/>
      <c r="M50" s="147"/>
      <c r="N50" s="146"/>
      <c r="O50" s="147"/>
      <c r="P50" s="146"/>
      <c r="Q50" s="128">
        <f t="shared" si="0"/>
        <v>4500</v>
      </c>
      <c r="R50" s="22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s="1" customFormat="1" ht="14.45" customHeight="1" x14ac:dyDescent="0.25">
      <c r="A51" s="154">
        <v>47</v>
      </c>
      <c r="B51" s="155">
        <v>3</v>
      </c>
      <c r="C51" s="154" t="s">
        <v>208</v>
      </c>
      <c r="D51" s="231" t="str">
        <f t="shared" si="3"/>
        <v>5</v>
      </c>
      <c r="E51" s="154">
        <v>515</v>
      </c>
      <c r="F51" s="156" t="s">
        <v>111</v>
      </c>
      <c r="G51" s="157">
        <v>10000</v>
      </c>
      <c r="H51" s="158"/>
      <c r="I51" s="159"/>
      <c r="J51" s="160"/>
      <c r="K51" s="160"/>
      <c r="L51" s="158"/>
      <c r="M51" s="159"/>
      <c r="N51" s="158"/>
      <c r="O51" s="159"/>
      <c r="P51" s="158"/>
      <c r="Q51" s="161">
        <f t="shared" si="0"/>
        <v>10000</v>
      </c>
      <c r="R51" s="22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s="187" customFormat="1" ht="14.45" customHeight="1" x14ac:dyDescent="0.25">
      <c r="A52" s="180">
        <v>48</v>
      </c>
      <c r="B52" s="153">
        <v>4</v>
      </c>
      <c r="C52" s="181" t="s">
        <v>220</v>
      </c>
      <c r="D52" s="233">
        <v>1</v>
      </c>
      <c r="E52" s="181">
        <v>113</v>
      </c>
      <c r="F52" s="182" t="s">
        <v>11</v>
      </c>
      <c r="G52" s="140">
        <v>415288.00079999998</v>
      </c>
      <c r="H52" s="183"/>
      <c r="I52" s="184"/>
      <c r="J52" s="185"/>
      <c r="K52" s="185"/>
      <c r="L52" s="183"/>
      <c r="M52" s="184"/>
      <c r="N52" s="183"/>
      <c r="O52" s="184"/>
      <c r="P52" s="183"/>
      <c r="Q52" s="186">
        <f t="shared" si="0"/>
        <v>415288.00079999998</v>
      </c>
      <c r="R52" s="225"/>
    </row>
    <row r="53" spans="1:104" s="187" customFormat="1" ht="14.45" customHeight="1" x14ac:dyDescent="0.25">
      <c r="A53" s="180">
        <v>49</v>
      </c>
      <c r="B53" s="153">
        <v>4</v>
      </c>
      <c r="C53" s="181" t="s">
        <v>220</v>
      </c>
      <c r="D53" s="233">
        <v>1</v>
      </c>
      <c r="E53" s="181">
        <v>122</v>
      </c>
      <c r="F53" s="182"/>
      <c r="G53" s="140">
        <v>178849.902</v>
      </c>
      <c r="H53" s="183"/>
      <c r="I53" s="184"/>
      <c r="J53" s="185"/>
      <c r="K53" s="185"/>
      <c r="L53" s="183"/>
      <c r="M53" s="184"/>
      <c r="N53" s="183"/>
      <c r="O53" s="184"/>
      <c r="P53" s="183"/>
      <c r="Q53" s="186">
        <f t="shared" si="0"/>
        <v>178849.902</v>
      </c>
      <c r="R53" s="225"/>
    </row>
    <row r="54" spans="1:104" s="187" customFormat="1" ht="14.45" customHeight="1" x14ac:dyDescent="0.25">
      <c r="A54" s="180">
        <v>50</v>
      </c>
      <c r="B54" s="153">
        <v>4</v>
      </c>
      <c r="C54" s="181" t="s">
        <v>220</v>
      </c>
      <c r="D54" s="233">
        <v>1</v>
      </c>
      <c r="E54" s="181">
        <v>132</v>
      </c>
      <c r="F54" s="182"/>
      <c r="G54" s="140">
        <v>62577.781112944911</v>
      </c>
      <c r="H54" s="183"/>
      <c r="I54" s="184"/>
      <c r="J54" s="185"/>
      <c r="K54" s="185"/>
      <c r="L54" s="183"/>
      <c r="M54" s="184"/>
      <c r="N54" s="183"/>
      <c r="O54" s="184"/>
      <c r="P54" s="183"/>
      <c r="Q54" s="186">
        <f t="shared" si="0"/>
        <v>62577.781112944911</v>
      </c>
      <c r="R54" s="225"/>
    </row>
    <row r="55" spans="1:104" s="187" customFormat="1" ht="14.45" customHeight="1" x14ac:dyDescent="0.25">
      <c r="A55" s="180">
        <v>51</v>
      </c>
      <c r="B55" s="153">
        <v>4</v>
      </c>
      <c r="C55" s="181" t="s">
        <v>220</v>
      </c>
      <c r="D55" s="233">
        <v>1</v>
      </c>
      <c r="E55" s="181">
        <v>132</v>
      </c>
      <c r="F55" s="182"/>
      <c r="G55" s="140">
        <v>26950.044301466962</v>
      </c>
      <c r="H55" s="183"/>
      <c r="I55" s="184"/>
      <c r="J55" s="185"/>
      <c r="K55" s="185"/>
      <c r="L55" s="183"/>
      <c r="M55" s="184"/>
      <c r="N55" s="183"/>
      <c r="O55" s="184"/>
      <c r="P55" s="183"/>
      <c r="Q55" s="186">
        <f t="shared" si="0"/>
        <v>26950.044301466962</v>
      </c>
      <c r="R55" s="225"/>
    </row>
    <row r="56" spans="1:104" s="187" customFormat="1" ht="14.45" customHeight="1" x14ac:dyDescent="0.25">
      <c r="A56" s="180">
        <v>52</v>
      </c>
      <c r="B56" s="153">
        <v>4</v>
      </c>
      <c r="C56" s="181" t="s">
        <v>220</v>
      </c>
      <c r="D56" s="233" t="str">
        <f t="shared" ref="D56:D71" si="4">MID(E56,1,1)</f>
        <v>1</v>
      </c>
      <c r="E56" s="181">
        <v>152</v>
      </c>
      <c r="F56" s="182" t="s">
        <v>8</v>
      </c>
      <c r="G56" s="140">
        <v>1467398</v>
      </c>
      <c r="H56" s="183"/>
      <c r="I56" s="184">
        <v>0</v>
      </c>
      <c r="J56" s="185">
        <v>0</v>
      </c>
      <c r="K56" s="185">
        <v>0</v>
      </c>
      <c r="L56" s="183">
        <v>0</v>
      </c>
      <c r="M56" s="184">
        <v>0</v>
      </c>
      <c r="N56" s="183">
        <v>0</v>
      </c>
      <c r="O56" s="184">
        <v>0</v>
      </c>
      <c r="P56" s="183">
        <v>0</v>
      </c>
      <c r="Q56" s="186">
        <f t="shared" si="0"/>
        <v>1467398</v>
      </c>
      <c r="R56" s="225"/>
    </row>
    <row r="57" spans="1:104" s="187" customFormat="1" ht="14.45" customHeight="1" x14ac:dyDescent="0.25">
      <c r="A57" s="180">
        <v>53</v>
      </c>
      <c r="B57" s="153">
        <v>4</v>
      </c>
      <c r="C57" s="181" t="s">
        <v>220</v>
      </c>
      <c r="D57" s="233" t="str">
        <f t="shared" si="4"/>
        <v>2</v>
      </c>
      <c r="E57" s="181">
        <v>211</v>
      </c>
      <c r="F57" s="182" t="s">
        <v>19</v>
      </c>
      <c r="G57" s="140">
        <v>12000</v>
      </c>
      <c r="H57" s="183"/>
      <c r="I57" s="184">
        <v>0</v>
      </c>
      <c r="J57" s="185">
        <v>0</v>
      </c>
      <c r="K57" s="185">
        <v>0</v>
      </c>
      <c r="L57" s="183">
        <v>0</v>
      </c>
      <c r="M57" s="184">
        <v>0</v>
      </c>
      <c r="N57" s="183">
        <v>0</v>
      </c>
      <c r="O57" s="184">
        <v>0</v>
      </c>
      <c r="P57" s="183">
        <v>0</v>
      </c>
      <c r="Q57" s="186">
        <f t="shared" si="0"/>
        <v>12000</v>
      </c>
      <c r="R57" s="225"/>
    </row>
    <row r="58" spans="1:104" s="187" customFormat="1" ht="14.45" customHeight="1" x14ac:dyDescent="0.25">
      <c r="A58" s="180">
        <v>54</v>
      </c>
      <c r="B58" s="153">
        <v>4</v>
      </c>
      <c r="C58" s="181" t="s">
        <v>220</v>
      </c>
      <c r="D58" s="233" t="str">
        <f t="shared" si="4"/>
        <v>2</v>
      </c>
      <c r="E58" s="181">
        <v>212</v>
      </c>
      <c r="F58" s="182" t="s">
        <v>20</v>
      </c>
      <c r="G58" s="140">
        <v>12000</v>
      </c>
      <c r="H58" s="183"/>
      <c r="I58" s="184">
        <v>0</v>
      </c>
      <c r="J58" s="185">
        <v>0</v>
      </c>
      <c r="K58" s="185">
        <v>0</v>
      </c>
      <c r="L58" s="183">
        <v>0</v>
      </c>
      <c r="M58" s="184">
        <v>0</v>
      </c>
      <c r="N58" s="183">
        <v>0</v>
      </c>
      <c r="O58" s="184">
        <v>0</v>
      </c>
      <c r="P58" s="183">
        <v>0</v>
      </c>
      <c r="Q58" s="186">
        <f t="shared" si="0"/>
        <v>12000</v>
      </c>
      <c r="R58" s="225"/>
    </row>
    <row r="59" spans="1:104" s="187" customFormat="1" ht="14.45" customHeight="1" x14ac:dyDescent="0.25">
      <c r="A59" s="180">
        <v>55</v>
      </c>
      <c r="B59" s="153">
        <v>4</v>
      </c>
      <c r="C59" s="181" t="s">
        <v>220</v>
      </c>
      <c r="D59" s="233" t="str">
        <f t="shared" si="4"/>
        <v>2</v>
      </c>
      <c r="E59" s="181">
        <v>214</v>
      </c>
      <c r="F59" s="182" t="s">
        <v>22</v>
      </c>
      <c r="G59" s="140">
        <v>1500</v>
      </c>
      <c r="H59" s="183"/>
      <c r="I59" s="184">
        <v>0</v>
      </c>
      <c r="J59" s="185">
        <v>0</v>
      </c>
      <c r="K59" s="185">
        <v>0</v>
      </c>
      <c r="L59" s="183">
        <v>0</v>
      </c>
      <c r="M59" s="184">
        <v>0</v>
      </c>
      <c r="N59" s="183">
        <v>0</v>
      </c>
      <c r="O59" s="184">
        <v>0</v>
      </c>
      <c r="P59" s="183">
        <v>0</v>
      </c>
      <c r="Q59" s="186">
        <f t="shared" si="0"/>
        <v>1500</v>
      </c>
      <c r="R59" s="225"/>
    </row>
    <row r="60" spans="1:104" s="187" customFormat="1" ht="14.45" customHeight="1" x14ac:dyDescent="0.25">
      <c r="A60" s="180">
        <v>56</v>
      </c>
      <c r="B60" s="153">
        <v>4</v>
      </c>
      <c r="C60" s="181" t="s">
        <v>220</v>
      </c>
      <c r="D60" s="233" t="str">
        <f t="shared" si="4"/>
        <v>2</v>
      </c>
      <c r="E60" s="181">
        <v>215</v>
      </c>
      <c r="F60" s="182" t="s">
        <v>23</v>
      </c>
      <c r="G60" s="140">
        <v>5000</v>
      </c>
      <c r="H60" s="183"/>
      <c r="I60" s="184">
        <v>0</v>
      </c>
      <c r="J60" s="185">
        <v>0</v>
      </c>
      <c r="K60" s="185">
        <v>0</v>
      </c>
      <c r="L60" s="183">
        <v>0</v>
      </c>
      <c r="M60" s="184">
        <v>0</v>
      </c>
      <c r="N60" s="183">
        <v>0</v>
      </c>
      <c r="O60" s="184">
        <v>0</v>
      </c>
      <c r="P60" s="183">
        <v>0</v>
      </c>
      <c r="Q60" s="186">
        <f t="shared" si="0"/>
        <v>5000</v>
      </c>
      <c r="R60" s="225"/>
    </row>
    <row r="61" spans="1:104" s="187" customFormat="1" ht="14.45" customHeight="1" x14ac:dyDescent="0.25">
      <c r="A61" s="180">
        <v>57</v>
      </c>
      <c r="B61" s="153">
        <v>4</v>
      </c>
      <c r="C61" s="181" t="s">
        <v>220</v>
      </c>
      <c r="D61" s="233" t="str">
        <f t="shared" si="4"/>
        <v>2</v>
      </c>
      <c r="E61" s="181">
        <v>221</v>
      </c>
      <c r="F61" s="182" t="s">
        <v>27</v>
      </c>
      <c r="G61" s="140">
        <v>30000</v>
      </c>
      <c r="H61" s="183"/>
      <c r="I61" s="184">
        <v>0</v>
      </c>
      <c r="J61" s="185">
        <v>0</v>
      </c>
      <c r="K61" s="185">
        <v>0</v>
      </c>
      <c r="L61" s="183">
        <v>0</v>
      </c>
      <c r="M61" s="184">
        <v>0</v>
      </c>
      <c r="N61" s="183">
        <v>0</v>
      </c>
      <c r="O61" s="184">
        <v>0</v>
      </c>
      <c r="P61" s="183">
        <v>0</v>
      </c>
      <c r="Q61" s="186">
        <f t="shared" si="0"/>
        <v>30000</v>
      </c>
      <c r="R61" s="225"/>
    </row>
    <row r="62" spans="1:104" s="187" customFormat="1" ht="14.45" customHeight="1" x14ac:dyDescent="0.25">
      <c r="A62" s="180">
        <v>58</v>
      </c>
      <c r="B62" s="153">
        <v>4</v>
      </c>
      <c r="C62" s="181" t="s">
        <v>220</v>
      </c>
      <c r="D62" s="233" t="str">
        <f t="shared" si="4"/>
        <v>2</v>
      </c>
      <c r="E62" s="181">
        <v>261</v>
      </c>
      <c r="F62" s="182" t="s">
        <v>43</v>
      </c>
      <c r="G62" s="140">
        <v>60000</v>
      </c>
      <c r="H62" s="183"/>
      <c r="I62" s="184">
        <v>0</v>
      </c>
      <c r="J62" s="185">
        <v>0</v>
      </c>
      <c r="K62" s="185">
        <v>0</v>
      </c>
      <c r="L62" s="183">
        <v>0</v>
      </c>
      <c r="M62" s="184">
        <v>0</v>
      </c>
      <c r="N62" s="183">
        <v>0</v>
      </c>
      <c r="O62" s="184">
        <v>0</v>
      </c>
      <c r="P62" s="183">
        <v>0</v>
      </c>
      <c r="Q62" s="186">
        <f t="shared" si="0"/>
        <v>60000</v>
      </c>
      <c r="R62" s="225"/>
    </row>
    <row r="63" spans="1:104" s="187" customFormat="1" ht="14.45" customHeight="1" x14ac:dyDescent="0.25">
      <c r="A63" s="180">
        <v>59</v>
      </c>
      <c r="B63" s="153">
        <v>4</v>
      </c>
      <c r="C63" s="181" t="s">
        <v>220</v>
      </c>
      <c r="D63" s="233" t="str">
        <f t="shared" si="4"/>
        <v>2</v>
      </c>
      <c r="E63" s="181">
        <v>296</v>
      </c>
      <c r="F63" s="182" t="s">
        <v>53</v>
      </c>
      <c r="G63" s="140">
        <v>20000</v>
      </c>
      <c r="H63" s="183"/>
      <c r="I63" s="184">
        <v>0</v>
      </c>
      <c r="J63" s="185">
        <v>0</v>
      </c>
      <c r="K63" s="185">
        <v>0</v>
      </c>
      <c r="L63" s="183">
        <v>0</v>
      </c>
      <c r="M63" s="184">
        <v>0</v>
      </c>
      <c r="N63" s="183">
        <v>0</v>
      </c>
      <c r="O63" s="184">
        <v>0</v>
      </c>
      <c r="P63" s="183">
        <v>0</v>
      </c>
      <c r="Q63" s="186">
        <f t="shared" si="0"/>
        <v>20000</v>
      </c>
      <c r="R63" s="225"/>
    </row>
    <row r="64" spans="1:104" s="187" customFormat="1" ht="14.45" customHeight="1" x14ac:dyDescent="0.25">
      <c r="A64" s="180">
        <v>60</v>
      </c>
      <c r="B64" s="153">
        <v>4</v>
      </c>
      <c r="C64" s="181" t="s">
        <v>220</v>
      </c>
      <c r="D64" s="233" t="str">
        <f t="shared" si="4"/>
        <v>3</v>
      </c>
      <c r="E64" s="181">
        <v>315</v>
      </c>
      <c r="F64" s="182" t="s">
        <v>59</v>
      </c>
      <c r="G64" s="140">
        <v>18000</v>
      </c>
      <c r="H64" s="183"/>
      <c r="I64" s="184">
        <v>0</v>
      </c>
      <c r="J64" s="185">
        <v>0</v>
      </c>
      <c r="K64" s="185">
        <v>0</v>
      </c>
      <c r="L64" s="183">
        <v>0</v>
      </c>
      <c r="M64" s="184">
        <v>0</v>
      </c>
      <c r="N64" s="183">
        <v>0</v>
      </c>
      <c r="O64" s="184">
        <v>0</v>
      </c>
      <c r="P64" s="183">
        <v>0</v>
      </c>
      <c r="Q64" s="186">
        <f t="shared" si="0"/>
        <v>18000</v>
      </c>
      <c r="R64" s="225"/>
    </row>
    <row r="65" spans="1:18" s="187" customFormat="1" ht="14.45" customHeight="1" x14ac:dyDescent="0.25">
      <c r="A65" s="180">
        <v>61</v>
      </c>
      <c r="B65" s="153">
        <v>4</v>
      </c>
      <c r="C65" s="181" t="s">
        <v>220</v>
      </c>
      <c r="D65" s="233" t="str">
        <f t="shared" si="4"/>
        <v>3</v>
      </c>
      <c r="E65" s="181">
        <v>318</v>
      </c>
      <c r="F65" s="182" t="s">
        <v>62</v>
      </c>
      <c r="G65" s="140">
        <v>4800</v>
      </c>
      <c r="H65" s="183"/>
      <c r="I65" s="184">
        <v>0</v>
      </c>
      <c r="J65" s="185">
        <v>0</v>
      </c>
      <c r="K65" s="185">
        <v>0</v>
      </c>
      <c r="L65" s="183">
        <v>0</v>
      </c>
      <c r="M65" s="184">
        <v>0</v>
      </c>
      <c r="N65" s="183">
        <v>0</v>
      </c>
      <c r="O65" s="184">
        <v>0</v>
      </c>
      <c r="P65" s="183">
        <v>0</v>
      </c>
      <c r="Q65" s="186">
        <f t="shared" si="0"/>
        <v>4800</v>
      </c>
      <c r="R65" s="225"/>
    </row>
    <row r="66" spans="1:18" s="187" customFormat="1" ht="14.45" customHeight="1" x14ac:dyDescent="0.25">
      <c r="A66" s="180">
        <v>62</v>
      </c>
      <c r="B66" s="153">
        <v>4</v>
      </c>
      <c r="C66" s="181" t="s">
        <v>220</v>
      </c>
      <c r="D66" s="233" t="str">
        <f t="shared" si="4"/>
        <v>3</v>
      </c>
      <c r="E66" s="181">
        <v>331</v>
      </c>
      <c r="F66" s="182" t="s">
        <v>67</v>
      </c>
      <c r="G66" s="140">
        <v>360000</v>
      </c>
      <c r="H66" s="183"/>
      <c r="I66" s="184">
        <v>0</v>
      </c>
      <c r="J66" s="185">
        <v>0</v>
      </c>
      <c r="K66" s="185">
        <v>0</v>
      </c>
      <c r="L66" s="183">
        <v>0</v>
      </c>
      <c r="M66" s="184">
        <v>0</v>
      </c>
      <c r="N66" s="183">
        <v>0</v>
      </c>
      <c r="O66" s="184">
        <v>0</v>
      </c>
      <c r="P66" s="183">
        <v>0</v>
      </c>
      <c r="Q66" s="186">
        <f t="shared" si="0"/>
        <v>360000</v>
      </c>
      <c r="R66" s="225"/>
    </row>
    <row r="67" spans="1:18" s="187" customFormat="1" ht="14.45" customHeight="1" x14ac:dyDescent="0.25">
      <c r="A67" s="180">
        <v>63</v>
      </c>
      <c r="B67" s="153">
        <v>4</v>
      </c>
      <c r="C67" s="181" t="s">
        <v>220</v>
      </c>
      <c r="D67" s="233" t="str">
        <f t="shared" si="4"/>
        <v>3</v>
      </c>
      <c r="E67" s="181">
        <v>353</v>
      </c>
      <c r="F67" s="182" t="s">
        <v>78</v>
      </c>
      <c r="G67" s="140">
        <v>6000</v>
      </c>
      <c r="H67" s="183"/>
      <c r="I67" s="184">
        <v>0</v>
      </c>
      <c r="J67" s="185">
        <v>0</v>
      </c>
      <c r="K67" s="185">
        <v>0</v>
      </c>
      <c r="L67" s="183">
        <v>0</v>
      </c>
      <c r="M67" s="184">
        <v>0</v>
      </c>
      <c r="N67" s="183">
        <v>0</v>
      </c>
      <c r="O67" s="184">
        <v>0</v>
      </c>
      <c r="P67" s="183">
        <v>0</v>
      </c>
      <c r="Q67" s="186">
        <f t="shared" si="0"/>
        <v>6000</v>
      </c>
      <c r="R67" s="225"/>
    </row>
    <row r="68" spans="1:18" s="187" customFormat="1" ht="14.45" customHeight="1" x14ac:dyDescent="0.25">
      <c r="A68" s="180">
        <v>64</v>
      </c>
      <c r="B68" s="153">
        <v>4</v>
      </c>
      <c r="C68" s="181" t="s">
        <v>220</v>
      </c>
      <c r="D68" s="233" t="str">
        <f t="shared" si="4"/>
        <v>3</v>
      </c>
      <c r="E68" s="181">
        <v>355</v>
      </c>
      <c r="F68" s="182" t="s">
        <v>79</v>
      </c>
      <c r="G68" s="140">
        <v>10000</v>
      </c>
      <c r="H68" s="183"/>
      <c r="I68" s="184">
        <v>0</v>
      </c>
      <c r="J68" s="185">
        <v>0</v>
      </c>
      <c r="K68" s="185">
        <v>0</v>
      </c>
      <c r="L68" s="183">
        <v>0</v>
      </c>
      <c r="M68" s="184">
        <v>0</v>
      </c>
      <c r="N68" s="183">
        <v>0</v>
      </c>
      <c r="O68" s="184">
        <v>0</v>
      </c>
      <c r="P68" s="183">
        <v>0</v>
      </c>
      <c r="Q68" s="186">
        <f t="shared" si="0"/>
        <v>10000</v>
      </c>
      <c r="R68" s="225"/>
    </row>
    <row r="69" spans="1:18" s="187" customFormat="1" ht="14.45" customHeight="1" x14ac:dyDescent="0.25">
      <c r="A69" s="180">
        <v>65</v>
      </c>
      <c r="B69" s="153">
        <v>4</v>
      </c>
      <c r="C69" s="181" t="s">
        <v>220</v>
      </c>
      <c r="D69" s="233" t="str">
        <f t="shared" si="4"/>
        <v>3</v>
      </c>
      <c r="E69" s="181">
        <v>371</v>
      </c>
      <c r="F69" s="182" t="s">
        <v>90</v>
      </c>
      <c r="G69" s="140">
        <v>15000</v>
      </c>
      <c r="H69" s="183"/>
      <c r="I69" s="184">
        <v>0</v>
      </c>
      <c r="J69" s="185">
        <v>0</v>
      </c>
      <c r="K69" s="185">
        <v>0</v>
      </c>
      <c r="L69" s="183">
        <v>0</v>
      </c>
      <c r="M69" s="184">
        <v>0</v>
      </c>
      <c r="N69" s="183">
        <v>0</v>
      </c>
      <c r="O69" s="184">
        <v>0</v>
      </c>
      <c r="P69" s="183">
        <v>0</v>
      </c>
      <c r="Q69" s="186">
        <f t="shared" si="0"/>
        <v>15000</v>
      </c>
      <c r="R69" s="225"/>
    </row>
    <row r="70" spans="1:18" s="187" customFormat="1" ht="14.45" customHeight="1" x14ac:dyDescent="0.25">
      <c r="A70" s="180">
        <v>66</v>
      </c>
      <c r="B70" s="153">
        <v>4</v>
      </c>
      <c r="C70" s="181" t="s">
        <v>220</v>
      </c>
      <c r="D70" s="233" t="str">
        <f t="shared" si="4"/>
        <v>3</v>
      </c>
      <c r="E70" s="181">
        <v>375</v>
      </c>
      <c r="F70" s="182" t="s">
        <v>93</v>
      </c>
      <c r="G70" s="140">
        <v>30000</v>
      </c>
      <c r="H70" s="183"/>
      <c r="I70" s="184">
        <v>0</v>
      </c>
      <c r="J70" s="185">
        <v>0</v>
      </c>
      <c r="K70" s="185">
        <v>0</v>
      </c>
      <c r="L70" s="183">
        <v>0</v>
      </c>
      <c r="M70" s="184">
        <v>0</v>
      </c>
      <c r="N70" s="183">
        <v>0</v>
      </c>
      <c r="O70" s="184">
        <v>0</v>
      </c>
      <c r="P70" s="183">
        <v>0</v>
      </c>
      <c r="Q70" s="186">
        <f t="shared" ref="Q70:Q133" si="5">SUM(G70:P70)</f>
        <v>30000</v>
      </c>
      <c r="R70" s="225"/>
    </row>
    <row r="71" spans="1:18" s="187" customFormat="1" ht="14.45" customHeight="1" x14ac:dyDescent="0.25">
      <c r="A71" s="180">
        <v>67</v>
      </c>
      <c r="B71" s="153">
        <v>4</v>
      </c>
      <c r="C71" s="181" t="s">
        <v>220</v>
      </c>
      <c r="D71" s="233" t="str">
        <f t="shared" si="4"/>
        <v>3</v>
      </c>
      <c r="E71" s="181">
        <v>376</v>
      </c>
      <c r="F71" s="182" t="s">
        <v>94</v>
      </c>
      <c r="G71" s="140">
        <v>1000</v>
      </c>
      <c r="H71" s="183"/>
      <c r="I71" s="184">
        <v>0</v>
      </c>
      <c r="J71" s="185">
        <v>0</v>
      </c>
      <c r="K71" s="185">
        <v>0</v>
      </c>
      <c r="L71" s="183">
        <v>0</v>
      </c>
      <c r="M71" s="184">
        <v>0</v>
      </c>
      <c r="N71" s="183">
        <v>0</v>
      </c>
      <c r="O71" s="184">
        <v>0</v>
      </c>
      <c r="P71" s="183">
        <v>0</v>
      </c>
      <c r="Q71" s="186">
        <f t="shared" si="5"/>
        <v>1000</v>
      </c>
      <c r="R71" s="225"/>
    </row>
    <row r="72" spans="1:18" s="187" customFormat="1" ht="14.45" customHeight="1" x14ac:dyDescent="0.25">
      <c r="A72" s="180">
        <v>68</v>
      </c>
      <c r="B72" s="153">
        <v>5</v>
      </c>
      <c r="C72" s="181" t="s">
        <v>309</v>
      </c>
      <c r="D72" s="233">
        <v>1</v>
      </c>
      <c r="E72" s="181">
        <v>113</v>
      </c>
      <c r="F72" s="182" t="s">
        <v>11</v>
      </c>
      <c r="G72" s="140">
        <v>105924.024</v>
      </c>
      <c r="H72" s="183"/>
      <c r="I72" s="184"/>
      <c r="J72" s="185"/>
      <c r="K72" s="185"/>
      <c r="L72" s="183"/>
      <c r="M72" s="184"/>
      <c r="N72" s="183"/>
      <c r="O72" s="184"/>
      <c r="P72" s="183"/>
      <c r="Q72" s="186">
        <f t="shared" si="5"/>
        <v>105924.024</v>
      </c>
      <c r="R72" s="225"/>
    </row>
    <row r="73" spans="1:18" s="187" customFormat="1" ht="14.45" customHeight="1" x14ac:dyDescent="0.25">
      <c r="A73" s="180">
        <v>69</v>
      </c>
      <c r="B73" s="153">
        <v>5</v>
      </c>
      <c r="C73" s="181" t="s">
        <v>309</v>
      </c>
      <c r="D73" s="233">
        <v>1</v>
      </c>
      <c r="E73" s="181">
        <v>132</v>
      </c>
      <c r="F73" s="182"/>
      <c r="G73" s="140">
        <v>15961.189284798433</v>
      </c>
      <c r="H73" s="183"/>
      <c r="I73" s="184"/>
      <c r="J73" s="185"/>
      <c r="K73" s="185"/>
      <c r="L73" s="183"/>
      <c r="M73" s="184"/>
      <c r="N73" s="183"/>
      <c r="O73" s="184"/>
      <c r="P73" s="183"/>
      <c r="Q73" s="186">
        <f t="shared" si="5"/>
        <v>15961.189284798433</v>
      </c>
      <c r="R73" s="225"/>
    </row>
    <row r="74" spans="1:18" s="187" customFormat="1" ht="14.45" customHeight="1" x14ac:dyDescent="0.25">
      <c r="A74" s="180">
        <v>70</v>
      </c>
      <c r="B74" s="153">
        <v>5</v>
      </c>
      <c r="C74" s="181" t="s">
        <v>223</v>
      </c>
      <c r="D74" s="233" t="str">
        <f t="shared" ref="D74:D89" si="6">MID(E74,1,1)</f>
        <v>2</v>
      </c>
      <c r="E74" s="181">
        <v>211</v>
      </c>
      <c r="F74" s="182" t="s">
        <v>19</v>
      </c>
      <c r="G74" s="140">
        <v>6500</v>
      </c>
      <c r="H74" s="183"/>
      <c r="I74" s="184">
        <v>0</v>
      </c>
      <c r="J74" s="185">
        <v>0</v>
      </c>
      <c r="K74" s="185">
        <v>0</v>
      </c>
      <c r="L74" s="183">
        <v>0</v>
      </c>
      <c r="M74" s="184">
        <v>0</v>
      </c>
      <c r="N74" s="183">
        <v>0</v>
      </c>
      <c r="O74" s="184">
        <v>0</v>
      </c>
      <c r="P74" s="183">
        <v>0</v>
      </c>
      <c r="Q74" s="186">
        <f t="shared" si="5"/>
        <v>6500</v>
      </c>
      <c r="R74" s="225"/>
    </row>
    <row r="75" spans="1:18" s="187" customFormat="1" ht="14.45" customHeight="1" x14ac:dyDescent="0.25">
      <c r="A75" s="180">
        <v>71</v>
      </c>
      <c r="B75" s="153">
        <v>5</v>
      </c>
      <c r="C75" s="181" t="s">
        <v>223</v>
      </c>
      <c r="D75" s="233" t="str">
        <f t="shared" si="6"/>
        <v>2</v>
      </c>
      <c r="E75" s="181">
        <v>212</v>
      </c>
      <c r="F75" s="182" t="s">
        <v>20</v>
      </c>
      <c r="G75" s="140">
        <v>6000</v>
      </c>
      <c r="H75" s="183"/>
      <c r="I75" s="184">
        <v>0</v>
      </c>
      <c r="J75" s="185">
        <v>0</v>
      </c>
      <c r="K75" s="185">
        <v>0</v>
      </c>
      <c r="L75" s="183">
        <v>0</v>
      </c>
      <c r="M75" s="184">
        <v>0</v>
      </c>
      <c r="N75" s="183">
        <v>0</v>
      </c>
      <c r="O75" s="184">
        <v>0</v>
      </c>
      <c r="P75" s="183">
        <v>0</v>
      </c>
      <c r="Q75" s="186">
        <f t="shared" si="5"/>
        <v>6000</v>
      </c>
      <c r="R75" s="225"/>
    </row>
    <row r="76" spans="1:18" s="187" customFormat="1" ht="14.45" customHeight="1" x14ac:dyDescent="0.25">
      <c r="A76" s="180">
        <v>72</v>
      </c>
      <c r="B76" s="153">
        <v>5</v>
      </c>
      <c r="C76" s="181" t="s">
        <v>223</v>
      </c>
      <c r="D76" s="233" t="str">
        <f t="shared" si="6"/>
        <v>2</v>
      </c>
      <c r="E76" s="181">
        <v>215</v>
      </c>
      <c r="F76" s="182" t="s">
        <v>23</v>
      </c>
      <c r="G76" s="140">
        <v>2000</v>
      </c>
      <c r="H76" s="183"/>
      <c r="I76" s="184">
        <v>0</v>
      </c>
      <c r="J76" s="185">
        <v>0</v>
      </c>
      <c r="K76" s="185">
        <v>0</v>
      </c>
      <c r="L76" s="183">
        <v>0</v>
      </c>
      <c r="M76" s="184">
        <v>0</v>
      </c>
      <c r="N76" s="183">
        <v>0</v>
      </c>
      <c r="O76" s="184">
        <v>0</v>
      </c>
      <c r="P76" s="183">
        <v>0</v>
      </c>
      <c r="Q76" s="186">
        <f t="shared" si="5"/>
        <v>2000</v>
      </c>
      <c r="R76" s="225"/>
    </row>
    <row r="77" spans="1:18" s="187" customFormat="1" ht="14.45" customHeight="1" x14ac:dyDescent="0.25">
      <c r="A77" s="180">
        <v>73</v>
      </c>
      <c r="B77" s="153">
        <v>5</v>
      </c>
      <c r="C77" s="181" t="s">
        <v>223</v>
      </c>
      <c r="D77" s="233" t="str">
        <f t="shared" si="6"/>
        <v>2</v>
      </c>
      <c r="E77" s="181">
        <v>217</v>
      </c>
      <c r="F77" s="182" t="s">
        <v>25</v>
      </c>
      <c r="G77" s="140">
        <v>3000</v>
      </c>
      <c r="H77" s="183"/>
      <c r="I77" s="184">
        <v>0</v>
      </c>
      <c r="J77" s="185">
        <v>0</v>
      </c>
      <c r="K77" s="185">
        <v>0</v>
      </c>
      <c r="L77" s="183">
        <v>0</v>
      </c>
      <c r="M77" s="184">
        <v>0</v>
      </c>
      <c r="N77" s="183">
        <v>0</v>
      </c>
      <c r="O77" s="184">
        <v>0</v>
      </c>
      <c r="P77" s="183">
        <v>0</v>
      </c>
      <c r="Q77" s="186">
        <f t="shared" si="5"/>
        <v>3000</v>
      </c>
      <c r="R77" s="225"/>
    </row>
    <row r="78" spans="1:18" s="187" customFormat="1" ht="14.45" customHeight="1" x14ac:dyDescent="0.25">
      <c r="A78" s="180">
        <v>74</v>
      </c>
      <c r="B78" s="153">
        <v>5</v>
      </c>
      <c r="C78" s="181" t="s">
        <v>223</v>
      </c>
      <c r="D78" s="233" t="str">
        <f t="shared" si="6"/>
        <v>2</v>
      </c>
      <c r="E78" s="181">
        <v>221</v>
      </c>
      <c r="F78" s="182" t="s">
        <v>27</v>
      </c>
      <c r="G78" s="140">
        <v>1000</v>
      </c>
      <c r="H78" s="183"/>
      <c r="I78" s="184">
        <v>0</v>
      </c>
      <c r="J78" s="185">
        <v>0</v>
      </c>
      <c r="K78" s="185">
        <v>0</v>
      </c>
      <c r="L78" s="183">
        <v>0</v>
      </c>
      <c r="M78" s="184">
        <v>0</v>
      </c>
      <c r="N78" s="183">
        <v>0</v>
      </c>
      <c r="O78" s="184">
        <v>0</v>
      </c>
      <c r="P78" s="183">
        <v>0</v>
      </c>
      <c r="Q78" s="186">
        <f t="shared" si="5"/>
        <v>1000</v>
      </c>
      <c r="R78" s="225"/>
    </row>
    <row r="79" spans="1:18" s="187" customFormat="1" ht="14.45" customHeight="1" x14ac:dyDescent="0.25">
      <c r="A79" s="180">
        <v>75</v>
      </c>
      <c r="B79" s="153">
        <v>5</v>
      </c>
      <c r="C79" s="181" t="s">
        <v>223</v>
      </c>
      <c r="D79" s="233" t="str">
        <f t="shared" si="6"/>
        <v>2</v>
      </c>
      <c r="E79" s="181">
        <v>223</v>
      </c>
      <c r="F79" s="182" t="s">
        <v>29</v>
      </c>
      <c r="G79" s="140">
        <v>1000</v>
      </c>
      <c r="H79" s="183"/>
      <c r="I79" s="184">
        <v>0</v>
      </c>
      <c r="J79" s="185">
        <v>0</v>
      </c>
      <c r="K79" s="185">
        <v>0</v>
      </c>
      <c r="L79" s="183">
        <v>0</v>
      </c>
      <c r="M79" s="184">
        <v>0</v>
      </c>
      <c r="N79" s="183">
        <v>0</v>
      </c>
      <c r="O79" s="184">
        <v>0</v>
      </c>
      <c r="P79" s="183">
        <v>0</v>
      </c>
      <c r="Q79" s="186">
        <f t="shared" si="5"/>
        <v>1000</v>
      </c>
      <c r="R79" s="225"/>
    </row>
    <row r="80" spans="1:18" s="187" customFormat="1" ht="14.45" customHeight="1" x14ac:dyDescent="0.25">
      <c r="A80" s="180">
        <v>76</v>
      </c>
      <c r="B80" s="153">
        <v>5</v>
      </c>
      <c r="C80" s="181" t="s">
        <v>223</v>
      </c>
      <c r="D80" s="233" t="str">
        <f t="shared" si="6"/>
        <v>2</v>
      </c>
      <c r="E80" s="181">
        <v>244</v>
      </c>
      <c r="F80" s="182" t="s">
        <v>34</v>
      </c>
      <c r="G80" s="140">
        <v>1000</v>
      </c>
      <c r="H80" s="183"/>
      <c r="I80" s="184">
        <v>0</v>
      </c>
      <c r="J80" s="185">
        <v>0</v>
      </c>
      <c r="K80" s="185">
        <v>0</v>
      </c>
      <c r="L80" s="183">
        <v>0</v>
      </c>
      <c r="M80" s="184">
        <v>0</v>
      </c>
      <c r="N80" s="183">
        <v>0</v>
      </c>
      <c r="O80" s="184">
        <v>0</v>
      </c>
      <c r="P80" s="183">
        <v>0</v>
      </c>
      <c r="Q80" s="186">
        <f t="shared" si="5"/>
        <v>1000</v>
      </c>
      <c r="R80" s="225"/>
    </row>
    <row r="81" spans="1:18" s="187" customFormat="1" ht="14.45" customHeight="1" x14ac:dyDescent="0.25">
      <c r="A81" s="180">
        <v>77</v>
      </c>
      <c r="B81" s="153">
        <v>5</v>
      </c>
      <c r="C81" s="181" t="s">
        <v>223</v>
      </c>
      <c r="D81" s="233" t="str">
        <f t="shared" si="6"/>
        <v>2</v>
      </c>
      <c r="E81" s="181">
        <v>261</v>
      </c>
      <c r="F81" s="182" t="s">
        <v>43</v>
      </c>
      <c r="G81" s="140">
        <v>20000</v>
      </c>
      <c r="H81" s="183"/>
      <c r="I81" s="184">
        <v>0</v>
      </c>
      <c r="J81" s="185">
        <v>0</v>
      </c>
      <c r="K81" s="185">
        <v>0</v>
      </c>
      <c r="L81" s="183">
        <v>0</v>
      </c>
      <c r="M81" s="184">
        <v>0</v>
      </c>
      <c r="N81" s="183">
        <v>0</v>
      </c>
      <c r="O81" s="184">
        <v>0</v>
      </c>
      <c r="P81" s="183">
        <v>0</v>
      </c>
      <c r="Q81" s="186">
        <f t="shared" si="5"/>
        <v>20000</v>
      </c>
      <c r="R81" s="225"/>
    </row>
    <row r="82" spans="1:18" s="187" customFormat="1" ht="14.45" customHeight="1" x14ac:dyDescent="0.25">
      <c r="A82" s="180">
        <v>78</v>
      </c>
      <c r="B82" s="153">
        <v>5</v>
      </c>
      <c r="C82" s="181" t="s">
        <v>223</v>
      </c>
      <c r="D82" s="233" t="str">
        <f t="shared" si="6"/>
        <v>2</v>
      </c>
      <c r="E82" s="181">
        <v>274</v>
      </c>
      <c r="F82" s="182" t="s">
        <v>47</v>
      </c>
      <c r="G82" s="140">
        <v>1000</v>
      </c>
      <c r="H82" s="183"/>
      <c r="I82" s="184">
        <v>0</v>
      </c>
      <c r="J82" s="185">
        <v>0</v>
      </c>
      <c r="K82" s="185">
        <v>0</v>
      </c>
      <c r="L82" s="183">
        <v>0</v>
      </c>
      <c r="M82" s="184">
        <v>0</v>
      </c>
      <c r="N82" s="183">
        <v>0</v>
      </c>
      <c r="O82" s="184">
        <v>0</v>
      </c>
      <c r="P82" s="183">
        <v>0</v>
      </c>
      <c r="Q82" s="186">
        <f t="shared" si="5"/>
        <v>1000</v>
      </c>
      <c r="R82" s="225"/>
    </row>
    <row r="83" spans="1:18" s="187" customFormat="1" ht="14.45" customHeight="1" x14ac:dyDescent="0.25">
      <c r="A83" s="180">
        <v>79</v>
      </c>
      <c r="B83" s="153">
        <v>5</v>
      </c>
      <c r="C83" s="181" t="s">
        <v>223</v>
      </c>
      <c r="D83" s="233" t="str">
        <f t="shared" si="6"/>
        <v>3</v>
      </c>
      <c r="E83" s="181">
        <v>334</v>
      </c>
      <c r="F83" s="182" t="s">
        <v>69</v>
      </c>
      <c r="G83" s="140">
        <v>10000</v>
      </c>
      <c r="H83" s="183"/>
      <c r="I83" s="184">
        <v>0</v>
      </c>
      <c r="J83" s="185">
        <v>0</v>
      </c>
      <c r="K83" s="185">
        <v>0</v>
      </c>
      <c r="L83" s="183">
        <v>0</v>
      </c>
      <c r="M83" s="184">
        <v>0</v>
      </c>
      <c r="N83" s="183">
        <v>0</v>
      </c>
      <c r="O83" s="184">
        <v>0</v>
      </c>
      <c r="P83" s="183">
        <v>0</v>
      </c>
      <c r="Q83" s="186">
        <f t="shared" si="5"/>
        <v>10000</v>
      </c>
      <c r="R83" s="225"/>
    </row>
    <row r="84" spans="1:18" s="187" customFormat="1" ht="14.45" customHeight="1" x14ac:dyDescent="0.25">
      <c r="A84" s="180">
        <v>80</v>
      </c>
      <c r="B84" s="153">
        <v>5</v>
      </c>
      <c r="C84" s="181" t="s">
        <v>223</v>
      </c>
      <c r="D84" s="233" t="str">
        <f t="shared" si="6"/>
        <v>3</v>
      </c>
      <c r="E84" s="181">
        <v>372</v>
      </c>
      <c r="F84" s="182" t="s">
        <v>91</v>
      </c>
      <c r="G84" s="140">
        <v>4000</v>
      </c>
      <c r="H84" s="183"/>
      <c r="I84" s="184">
        <v>0</v>
      </c>
      <c r="J84" s="185">
        <v>0</v>
      </c>
      <c r="K84" s="185">
        <v>0</v>
      </c>
      <c r="L84" s="183">
        <v>0</v>
      </c>
      <c r="M84" s="184">
        <v>0</v>
      </c>
      <c r="N84" s="183">
        <v>0</v>
      </c>
      <c r="O84" s="184">
        <v>0</v>
      </c>
      <c r="P84" s="183">
        <v>0</v>
      </c>
      <c r="Q84" s="186">
        <f t="shared" si="5"/>
        <v>4000</v>
      </c>
      <c r="R84" s="225"/>
    </row>
    <row r="85" spans="1:18" s="187" customFormat="1" ht="14.45" customHeight="1" x14ac:dyDescent="0.25">
      <c r="A85" s="180">
        <v>81</v>
      </c>
      <c r="B85" s="153">
        <v>5</v>
      </c>
      <c r="C85" s="181" t="s">
        <v>223</v>
      </c>
      <c r="D85" s="233" t="str">
        <f t="shared" si="6"/>
        <v>3</v>
      </c>
      <c r="E85" s="181">
        <v>375</v>
      </c>
      <c r="F85" s="182" t="s">
        <v>93</v>
      </c>
      <c r="G85" s="140">
        <v>4000</v>
      </c>
      <c r="H85" s="183"/>
      <c r="I85" s="184">
        <v>0</v>
      </c>
      <c r="J85" s="185">
        <v>0</v>
      </c>
      <c r="K85" s="185">
        <v>0</v>
      </c>
      <c r="L85" s="183">
        <v>0</v>
      </c>
      <c r="M85" s="184">
        <v>0</v>
      </c>
      <c r="N85" s="183">
        <v>0</v>
      </c>
      <c r="O85" s="184">
        <v>0</v>
      </c>
      <c r="P85" s="183">
        <v>0</v>
      </c>
      <c r="Q85" s="186">
        <f t="shared" si="5"/>
        <v>4000</v>
      </c>
      <c r="R85" s="225"/>
    </row>
    <row r="86" spans="1:18" s="187" customFormat="1" ht="14.45" customHeight="1" x14ac:dyDescent="0.25">
      <c r="A86" s="180">
        <v>82</v>
      </c>
      <c r="B86" s="153">
        <v>5</v>
      </c>
      <c r="C86" s="181" t="s">
        <v>223</v>
      </c>
      <c r="D86" s="233" t="str">
        <f t="shared" si="6"/>
        <v>3</v>
      </c>
      <c r="E86" s="181">
        <v>382</v>
      </c>
      <c r="F86" s="182" t="s">
        <v>98</v>
      </c>
      <c r="G86" s="140">
        <v>10000</v>
      </c>
      <c r="H86" s="183"/>
      <c r="I86" s="184">
        <v>0</v>
      </c>
      <c r="J86" s="185">
        <v>0</v>
      </c>
      <c r="K86" s="185">
        <v>0</v>
      </c>
      <c r="L86" s="183">
        <v>0</v>
      </c>
      <c r="M86" s="184">
        <v>0</v>
      </c>
      <c r="N86" s="183">
        <v>0</v>
      </c>
      <c r="O86" s="184">
        <v>0</v>
      </c>
      <c r="P86" s="183">
        <v>0</v>
      </c>
      <c r="Q86" s="186">
        <f t="shared" si="5"/>
        <v>10000</v>
      </c>
      <c r="R86" s="225"/>
    </row>
    <row r="87" spans="1:18" s="187" customFormat="1" ht="14.45" customHeight="1" x14ac:dyDescent="0.25">
      <c r="A87" s="180">
        <v>83</v>
      </c>
      <c r="B87" s="153">
        <v>5</v>
      </c>
      <c r="C87" s="181" t="s">
        <v>223</v>
      </c>
      <c r="D87" s="233" t="str">
        <f t="shared" si="6"/>
        <v>3</v>
      </c>
      <c r="E87" s="181">
        <v>383</v>
      </c>
      <c r="F87" s="182" t="s">
        <v>99</v>
      </c>
      <c r="G87" s="140">
        <v>2000</v>
      </c>
      <c r="H87" s="183"/>
      <c r="I87" s="184">
        <v>0</v>
      </c>
      <c r="J87" s="185">
        <v>0</v>
      </c>
      <c r="K87" s="185">
        <v>0</v>
      </c>
      <c r="L87" s="183">
        <v>0</v>
      </c>
      <c r="M87" s="184">
        <v>0</v>
      </c>
      <c r="N87" s="183">
        <v>0</v>
      </c>
      <c r="O87" s="184">
        <v>0</v>
      </c>
      <c r="P87" s="183">
        <v>0</v>
      </c>
      <c r="Q87" s="186">
        <f t="shared" si="5"/>
        <v>2000</v>
      </c>
      <c r="R87" s="225"/>
    </row>
    <row r="88" spans="1:18" s="187" customFormat="1" ht="14.45" customHeight="1" x14ac:dyDescent="0.25">
      <c r="A88" s="180">
        <v>84</v>
      </c>
      <c r="B88" s="153">
        <v>5</v>
      </c>
      <c r="C88" s="181" t="s">
        <v>223</v>
      </c>
      <c r="D88" s="233" t="str">
        <f t="shared" si="6"/>
        <v>5</v>
      </c>
      <c r="E88" s="181">
        <v>511</v>
      </c>
      <c r="F88" s="182" t="s">
        <v>109</v>
      </c>
      <c r="G88" s="140">
        <v>11204</v>
      </c>
      <c r="H88" s="183"/>
      <c r="I88" s="184">
        <v>0</v>
      </c>
      <c r="J88" s="185">
        <v>0</v>
      </c>
      <c r="K88" s="185">
        <v>0</v>
      </c>
      <c r="L88" s="183">
        <v>0</v>
      </c>
      <c r="M88" s="184">
        <v>0</v>
      </c>
      <c r="N88" s="183">
        <v>0</v>
      </c>
      <c r="O88" s="184">
        <v>0</v>
      </c>
      <c r="P88" s="183">
        <v>0</v>
      </c>
      <c r="Q88" s="186">
        <f t="shared" si="5"/>
        <v>11204</v>
      </c>
      <c r="R88" s="225"/>
    </row>
    <row r="89" spans="1:18" s="187" customFormat="1" ht="14.45" customHeight="1" x14ac:dyDescent="0.25">
      <c r="A89" s="180">
        <v>85</v>
      </c>
      <c r="B89" s="153">
        <v>5</v>
      </c>
      <c r="C89" s="181" t="s">
        <v>223</v>
      </c>
      <c r="D89" s="233" t="str">
        <f t="shared" si="6"/>
        <v>5</v>
      </c>
      <c r="E89" s="181">
        <v>591</v>
      </c>
      <c r="F89" s="182" t="s">
        <v>122</v>
      </c>
      <c r="G89" s="140">
        <v>5000</v>
      </c>
      <c r="H89" s="183"/>
      <c r="I89" s="184">
        <v>0</v>
      </c>
      <c r="J89" s="185">
        <v>0</v>
      </c>
      <c r="K89" s="185">
        <v>0</v>
      </c>
      <c r="L89" s="183">
        <v>0</v>
      </c>
      <c r="M89" s="184">
        <v>0</v>
      </c>
      <c r="N89" s="183">
        <v>0</v>
      </c>
      <c r="O89" s="184">
        <v>0</v>
      </c>
      <c r="P89" s="183">
        <v>0</v>
      </c>
      <c r="Q89" s="186">
        <f t="shared" si="5"/>
        <v>5000</v>
      </c>
      <c r="R89" s="225"/>
    </row>
    <row r="90" spans="1:18" s="187" customFormat="1" ht="14.45" customHeight="1" x14ac:dyDescent="0.25">
      <c r="A90" s="180">
        <v>445</v>
      </c>
      <c r="B90" s="153">
        <v>6</v>
      </c>
      <c r="C90" s="181" t="s">
        <v>218</v>
      </c>
      <c r="D90" s="233">
        <v>1</v>
      </c>
      <c r="E90" s="181">
        <v>113</v>
      </c>
      <c r="F90" s="182" t="s">
        <v>11</v>
      </c>
      <c r="G90" s="140">
        <v>506591.00640000007</v>
      </c>
      <c r="H90" s="183"/>
      <c r="I90" s="184"/>
      <c r="J90" s="185"/>
      <c r="K90" s="185"/>
      <c r="L90" s="183"/>
      <c r="M90" s="184"/>
      <c r="N90" s="183"/>
      <c r="O90" s="184"/>
      <c r="P90" s="183"/>
      <c r="Q90" s="186">
        <f t="shared" si="5"/>
        <v>506591.00640000007</v>
      </c>
      <c r="R90" s="225"/>
    </row>
    <row r="91" spans="1:18" s="187" customFormat="1" ht="14.45" customHeight="1" x14ac:dyDescent="0.25">
      <c r="A91" s="180">
        <v>446</v>
      </c>
      <c r="B91" s="153">
        <v>6</v>
      </c>
      <c r="C91" s="181" t="s">
        <v>218</v>
      </c>
      <c r="D91" s="233">
        <v>1</v>
      </c>
      <c r="E91" s="181">
        <v>132</v>
      </c>
      <c r="F91" s="188" t="s">
        <v>13</v>
      </c>
      <c r="G91" s="140">
        <v>76335.798412708857</v>
      </c>
      <c r="H91" s="183"/>
      <c r="I91" s="184"/>
      <c r="J91" s="185"/>
      <c r="K91" s="185"/>
      <c r="L91" s="183"/>
      <c r="M91" s="184"/>
      <c r="N91" s="183"/>
      <c r="O91" s="184"/>
      <c r="P91" s="183"/>
      <c r="Q91" s="186">
        <f t="shared" si="5"/>
        <v>76335.798412708857</v>
      </c>
      <c r="R91" s="225"/>
    </row>
    <row r="92" spans="1:18" s="187" customFormat="1" ht="14.45" customHeight="1" x14ac:dyDescent="0.25">
      <c r="A92" s="180">
        <v>449</v>
      </c>
      <c r="B92" s="153">
        <v>6</v>
      </c>
      <c r="C92" s="181" t="s">
        <v>218</v>
      </c>
      <c r="D92" s="233" t="str">
        <f t="shared" ref="D92:D103" si="7">MID(E92,1,1)</f>
        <v>2</v>
      </c>
      <c r="E92" s="181">
        <v>211</v>
      </c>
      <c r="F92" s="182" t="s">
        <v>19</v>
      </c>
      <c r="G92" s="140">
        <v>15000</v>
      </c>
      <c r="H92" s="183"/>
      <c r="I92" s="184">
        <v>0</v>
      </c>
      <c r="J92" s="185">
        <v>0</v>
      </c>
      <c r="K92" s="185">
        <v>0</v>
      </c>
      <c r="L92" s="183">
        <v>0</v>
      </c>
      <c r="M92" s="184">
        <v>0</v>
      </c>
      <c r="N92" s="183">
        <v>0</v>
      </c>
      <c r="O92" s="184">
        <v>0</v>
      </c>
      <c r="P92" s="183">
        <v>0</v>
      </c>
      <c r="Q92" s="186">
        <f t="shared" si="5"/>
        <v>15000</v>
      </c>
      <c r="R92" s="225"/>
    </row>
    <row r="93" spans="1:18" s="187" customFormat="1" ht="14.45" customHeight="1" x14ac:dyDescent="0.25">
      <c r="A93" s="180">
        <v>452</v>
      </c>
      <c r="B93" s="153">
        <v>6</v>
      </c>
      <c r="C93" s="181" t="s">
        <v>218</v>
      </c>
      <c r="D93" s="233" t="str">
        <f t="shared" si="7"/>
        <v>2</v>
      </c>
      <c r="E93" s="181">
        <v>212</v>
      </c>
      <c r="F93" s="182" t="s">
        <v>20</v>
      </c>
      <c r="G93" s="140">
        <v>6000</v>
      </c>
      <c r="H93" s="183"/>
      <c r="I93" s="184">
        <v>0</v>
      </c>
      <c r="J93" s="185">
        <v>0</v>
      </c>
      <c r="K93" s="185">
        <v>0</v>
      </c>
      <c r="L93" s="183">
        <v>0</v>
      </c>
      <c r="M93" s="184">
        <v>0</v>
      </c>
      <c r="N93" s="183">
        <v>0</v>
      </c>
      <c r="O93" s="184">
        <v>0</v>
      </c>
      <c r="P93" s="183">
        <v>0</v>
      </c>
      <c r="Q93" s="186">
        <f t="shared" si="5"/>
        <v>6000</v>
      </c>
      <c r="R93" s="225"/>
    </row>
    <row r="94" spans="1:18" s="187" customFormat="1" ht="14.45" customHeight="1" x14ac:dyDescent="0.25">
      <c r="A94" s="180">
        <v>456</v>
      </c>
      <c r="B94" s="153">
        <v>6</v>
      </c>
      <c r="C94" s="181" t="s">
        <v>218</v>
      </c>
      <c r="D94" s="233" t="str">
        <f t="shared" si="7"/>
        <v>2</v>
      </c>
      <c r="E94" s="181">
        <v>218</v>
      </c>
      <c r="F94" s="182" t="s">
        <v>26</v>
      </c>
      <c r="G94" s="140">
        <v>10000</v>
      </c>
      <c r="H94" s="183"/>
      <c r="I94" s="184">
        <v>0</v>
      </c>
      <c r="J94" s="185">
        <v>0</v>
      </c>
      <c r="K94" s="185">
        <v>0</v>
      </c>
      <c r="L94" s="183">
        <v>0</v>
      </c>
      <c r="M94" s="184">
        <v>0</v>
      </c>
      <c r="N94" s="183">
        <v>0</v>
      </c>
      <c r="O94" s="184">
        <v>0</v>
      </c>
      <c r="P94" s="183">
        <v>0</v>
      </c>
      <c r="Q94" s="186">
        <f t="shared" si="5"/>
        <v>10000</v>
      </c>
      <c r="R94" s="225"/>
    </row>
    <row r="95" spans="1:18" s="187" customFormat="1" ht="14.45" customHeight="1" x14ac:dyDescent="0.25">
      <c r="A95" s="180">
        <v>468</v>
      </c>
      <c r="B95" s="153">
        <v>6</v>
      </c>
      <c r="C95" s="181" t="s">
        <v>218</v>
      </c>
      <c r="D95" s="233" t="str">
        <f t="shared" si="7"/>
        <v>2</v>
      </c>
      <c r="E95" s="181">
        <v>261</v>
      </c>
      <c r="F95" s="182" t="s">
        <v>43</v>
      </c>
      <c r="G95" s="140">
        <v>9600</v>
      </c>
      <c r="H95" s="183"/>
      <c r="I95" s="184">
        <v>0</v>
      </c>
      <c r="J95" s="185">
        <v>0</v>
      </c>
      <c r="K95" s="185">
        <v>0</v>
      </c>
      <c r="L95" s="183">
        <v>0</v>
      </c>
      <c r="M95" s="184">
        <v>0</v>
      </c>
      <c r="N95" s="183">
        <v>0</v>
      </c>
      <c r="O95" s="184">
        <v>0</v>
      </c>
      <c r="P95" s="183">
        <v>0</v>
      </c>
      <c r="Q95" s="186">
        <f t="shared" si="5"/>
        <v>9600</v>
      </c>
      <c r="R95" s="225"/>
    </row>
    <row r="96" spans="1:18" s="187" customFormat="1" ht="14.45" customHeight="1" x14ac:dyDescent="0.25">
      <c r="A96" s="180">
        <v>473</v>
      </c>
      <c r="B96" s="153">
        <v>6</v>
      </c>
      <c r="C96" s="181" t="s">
        <v>218</v>
      </c>
      <c r="D96" s="233" t="str">
        <f t="shared" si="7"/>
        <v>2</v>
      </c>
      <c r="E96" s="181">
        <v>294</v>
      </c>
      <c r="F96" s="182" t="s">
        <v>52</v>
      </c>
      <c r="G96" s="140">
        <v>2000</v>
      </c>
      <c r="H96" s="183"/>
      <c r="I96" s="184">
        <v>0</v>
      </c>
      <c r="J96" s="185">
        <v>0</v>
      </c>
      <c r="K96" s="185">
        <v>0</v>
      </c>
      <c r="L96" s="183">
        <v>0</v>
      </c>
      <c r="M96" s="184">
        <v>0</v>
      </c>
      <c r="N96" s="183">
        <v>0</v>
      </c>
      <c r="O96" s="184">
        <v>0</v>
      </c>
      <c r="P96" s="183">
        <v>0</v>
      </c>
      <c r="Q96" s="186">
        <f t="shared" si="5"/>
        <v>2000</v>
      </c>
      <c r="R96" s="225"/>
    </row>
    <row r="97" spans="1:18" s="187" customFormat="1" ht="14.45" customHeight="1" x14ac:dyDescent="0.25">
      <c r="A97" s="180">
        <v>475</v>
      </c>
      <c r="B97" s="153">
        <v>6</v>
      </c>
      <c r="C97" s="181" t="s">
        <v>218</v>
      </c>
      <c r="D97" s="233" t="str">
        <f t="shared" si="7"/>
        <v>3</v>
      </c>
      <c r="E97" s="181">
        <v>314</v>
      </c>
      <c r="F97" s="182" t="s">
        <v>58</v>
      </c>
      <c r="G97" s="140">
        <v>18000</v>
      </c>
      <c r="H97" s="183"/>
      <c r="I97" s="184">
        <v>0</v>
      </c>
      <c r="J97" s="185">
        <v>0</v>
      </c>
      <c r="K97" s="185">
        <v>0</v>
      </c>
      <c r="L97" s="183">
        <v>0</v>
      </c>
      <c r="M97" s="184">
        <v>0</v>
      </c>
      <c r="N97" s="183">
        <v>0</v>
      </c>
      <c r="O97" s="184">
        <v>0</v>
      </c>
      <c r="P97" s="183">
        <v>0</v>
      </c>
      <c r="Q97" s="186">
        <f t="shared" si="5"/>
        <v>18000</v>
      </c>
      <c r="R97" s="225"/>
    </row>
    <row r="98" spans="1:18" s="187" customFormat="1" ht="14.45" customHeight="1" x14ac:dyDescent="0.25">
      <c r="A98" s="180">
        <v>477</v>
      </c>
      <c r="B98" s="153">
        <v>6</v>
      </c>
      <c r="C98" s="181" t="s">
        <v>218</v>
      </c>
      <c r="D98" s="233" t="str">
        <f t="shared" si="7"/>
        <v>3</v>
      </c>
      <c r="E98" s="181">
        <v>323</v>
      </c>
      <c r="F98" s="182" t="s">
        <v>65</v>
      </c>
      <c r="G98" s="140">
        <v>15000</v>
      </c>
      <c r="H98" s="183"/>
      <c r="I98" s="184">
        <v>0</v>
      </c>
      <c r="J98" s="185">
        <v>0</v>
      </c>
      <c r="K98" s="185">
        <v>0</v>
      </c>
      <c r="L98" s="183">
        <v>0</v>
      </c>
      <c r="M98" s="184">
        <v>0</v>
      </c>
      <c r="N98" s="183">
        <v>0</v>
      </c>
      <c r="O98" s="184">
        <v>0</v>
      </c>
      <c r="P98" s="183">
        <v>0</v>
      </c>
      <c r="Q98" s="186">
        <f t="shared" si="5"/>
        <v>15000</v>
      </c>
      <c r="R98" s="225"/>
    </row>
    <row r="99" spans="1:18" s="187" customFormat="1" ht="14.45" customHeight="1" x14ac:dyDescent="0.25">
      <c r="A99" s="180">
        <v>479</v>
      </c>
      <c r="B99" s="153">
        <v>6</v>
      </c>
      <c r="C99" s="181" t="s">
        <v>218</v>
      </c>
      <c r="D99" s="233" t="str">
        <f t="shared" si="7"/>
        <v>3</v>
      </c>
      <c r="E99" s="181">
        <v>353</v>
      </c>
      <c r="F99" s="182" t="s">
        <v>78</v>
      </c>
      <c r="G99" s="140">
        <v>5000</v>
      </c>
      <c r="H99" s="183"/>
      <c r="I99" s="184">
        <v>0</v>
      </c>
      <c r="J99" s="185">
        <v>0</v>
      </c>
      <c r="K99" s="185">
        <v>0</v>
      </c>
      <c r="L99" s="183">
        <v>0</v>
      </c>
      <c r="M99" s="184">
        <v>0</v>
      </c>
      <c r="N99" s="183">
        <v>0</v>
      </c>
      <c r="O99" s="184">
        <v>0</v>
      </c>
      <c r="P99" s="183">
        <v>0</v>
      </c>
      <c r="Q99" s="186">
        <f t="shared" si="5"/>
        <v>5000</v>
      </c>
      <c r="R99" s="225"/>
    </row>
    <row r="100" spans="1:18" s="187" customFormat="1" ht="14.45" customHeight="1" x14ac:dyDescent="0.25">
      <c r="A100" s="180">
        <v>487</v>
      </c>
      <c r="B100" s="153">
        <v>6</v>
      </c>
      <c r="C100" s="181" t="s">
        <v>218</v>
      </c>
      <c r="D100" s="233" t="str">
        <f t="shared" si="7"/>
        <v>3</v>
      </c>
      <c r="E100" s="181">
        <v>375</v>
      </c>
      <c r="F100" s="182" t="s">
        <v>93</v>
      </c>
      <c r="G100" s="140">
        <v>2000</v>
      </c>
      <c r="H100" s="183"/>
      <c r="I100" s="184">
        <v>0</v>
      </c>
      <c r="J100" s="185">
        <v>0</v>
      </c>
      <c r="K100" s="185">
        <v>0</v>
      </c>
      <c r="L100" s="183">
        <v>0</v>
      </c>
      <c r="M100" s="184">
        <v>0</v>
      </c>
      <c r="N100" s="183">
        <v>0</v>
      </c>
      <c r="O100" s="184">
        <v>0</v>
      </c>
      <c r="P100" s="183">
        <v>0</v>
      </c>
      <c r="Q100" s="186">
        <f t="shared" si="5"/>
        <v>2000</v>
      </c>
      <c r="R100" s="225"/>
    </row>
    <row r="101" spans="1:18" s="187" customFormat="1" ht="14.45" customHeight="1" x14ac:dyDescent="0.25">
      <c r="A101" s="180">
        <v>488</v>
      </c>
      <c r="B101" s="153">
        <v>6</v>
      </c>
      <c r="C101" s="181" t="s">
        <v>218</v>
      </c>
      <c r="D101" s="233" t="str">
        <f t="shared" si="7"/>
        <v>3</v>
      </c>
      <c r="E101" s="181">
        <v>382</v>
      </c>
      <c r="F101" s="182" t="s">
        <v>98</v>
      </c>
      <c r="G101" s="140">
        <v>8000</v>
      </c>
      <c r="H101" s="183"/>
      <c r="I101" s="184">
        <v>0</v>
      </c>
      <c r="J101" s="185">
        <v>0</v>
      </c>
      <c r="K101" s="185">
        <v>0</v>
      </c>
      <c r="L101" s="183">
        <v>0</v>
      </c>
      <c r="M101" s="184">
        <v>0</v>
      </c>
      <c r="N101" s="183">
        <v>0</v>
      </c>
      <c r="O101" s="184">
        <v>0</v>
      </c>
      <c r="P101" s="183">
        <v>0</v>
      </c>
      <c r="Q101" s="186">
        <f t="shared" si="5"/>
        <v>8000</v>
      </c>
      <c r="R101" s="225"/>
    </row>
    <row r="102" spans="1:18" s="187" customFormat="1" ht="14.45" customHeight="1" x14ac:dyDescent="0.25">
      <c r="A102" s="180">
        <v>492</v>
      </c>
      <c r="B102" s="153">
        <v>6</v>
      </c>
      <c r="C102" s="181" t="s">
        <v>218</v>
      </c>
      <c r="D102" s="233" t="str">
        <f t="shared" si="7"/>
        <v>5</v>
      </c>
      <c r="E102" s="181">
        <v>511</v>
      </c>
      <c r="F102" s="182" t="s">
        <v>109</v>
      </c>
      <c r="G102" s="140">
        <v>12000</v>
      </c>
      <c r="H102" s="183"/>
      <c r="I102" s="184">
        <v>0</v>
      </c>
      <c r="J102" s="185">
        <v>0</v>
      </c>
      <c r="K102" s="185">
        <v>0</v>
      </c>
      <c r="L102" s="183">
        <v>0</v>
      </c>
      <c r="M102" s="184">
        <v>0</v>
      </c>
      <c r="N102" s="183">
        <v>0</v>
      </c>
      <c r="O102" s="184">
        <v>0</v>
      </c>
      <c r="P102" s="183">
        <v>0</v>
      </c>
      <c r="Q102" s="186">
        <f t="shared" si="5"/>
        <v>12000</v>
      </c>
      <c r="R102" s="225"/>
    </row>
    <row r="103" spans="1:18" s="187" customFormat="1" ht="14.45" customHeight="1" x14ac:dyDescent="0.25">
      <c r="A103" s="180">
        <v>495</v>
      </c>
      <c r="B103" s="153">
        <v>6</v>
      </c>
      <c r="C103" s="181" t="s">
        <v>218</v>
      </c>
      <c r="D103" s="233" t="str">
        <f t="shared" si="7"/>
        <v>5</v>
      </c>
      <c r="E103" s="181">
        <v>515</v>
      </c>
      <c r="F103" s="182" t="s">
        <v>111</v>
      </c>
      <c r="G103" s="140">
        <v>12000</v>
      </c>
      <c r="H103" s="183"/>
      <c r="I103" s="184">
        <v>0</v>
      </c>
      <c r="J103" s="185">
        <v>0</v>
      </c>
      <c r="K103" s="185">
        <v>0</v>
      </c>
      <c r="L103" s="183">
        <v>0</v>
      </c>
      <c r="M103" s="184">
        <v>0</v>
      </c>
      <c r="N103" s="183">
        <v>0</v>
      </c>
      <c r="O103" s="184">
        <v>0</v>
      </c>
      <c r="P103" s="183">
        <v>0</v>
      </c>
      <c r="Q103" s="186">
        <f t="shared" si="5"/>
        <v>12000</v>
      </c>
      <c r="R103" s="225"/>
    </row>
    <row r="104" spans="1:18" s="187" customFormat="1" ht="14.45" customHeight="1" x14ac:dyDescent="0.25">
      <c r="A104" s="180">
        <v>86</v>
      </c>
      <c r="B104" s="153">
        <v>7</v>
      </c>
      <c r="C104" s="181" t="s">
        <v>211</v>
      </c>
      <c r="D104" s="233">
        <v>1</v>
      </c>
      <c r="E104" s="181">
        <v>113</v>
      </c>
      <c r="F104" s="182" t="s">
        <v>11</v>
      </c>
      <c r="G104" s="140">
        <v>437754.41519999999</v>
      </c>
      <c r="H104" s="183"/>
      <c r="I104" s="184"/>
      <c r="J104" s="185"/>
      <c r="K104" s="185"/>
      <c r="L104" s="183"/>
      <c r="M104" s="184"/>
      <c r="N104" s="183"/>
      <c r="O104" s="184"/>
      <c r="P104" s="183"/>
      <c r="Q104" s="186">
        <f t="shared" si="5"/>
        <v>437754.41519999999</v>
      </c>
      <c r="R104" s="225"/>
    </row>
    <row r="105" spans="1:18" s="187" customFormat="1" ht="14.45" customHeight="1" x14ac:dyDescent="0.25">
      <c r="A105" s="180">
        <v>87</v>
      </c>
      <c r="B105" s="153">
        <v>7</v>
      </c>
      <c r="C105" s="181" t="s">
        <v>211</v>
      </c>
      <c r="D105" s="233">
        <v>1</v>
      </c>
      <c r="E105" s="181">
        <v>122</v>
      </c>
      <c r="F105" s="182"/>
      <c r="G105" s="140">
        <v>214891.92720000001</v>
      </c>
      <c r="H105" s="183"/>
      <c r="I105" s="184"/>
      <c r="J105" s="185"/>
      <c r="K105" s="185"/>
      <c r="L105" s="183"/>
      <c r="M105" s="184"/>
      <c r="N105" s="183"/>
      <c r="O105" s="184"/>
      <c r="P105" s="183"/>
      <c r="Q105" s="186">
        <f t="shared" si="5"/>
        <v>214891.92720000001</v>
      </c>
      <c r="R105" s="225"/>
    </row>
    <row r="106" spans="1:18" s="187" customFormat="1" ht="14.45" customHeight="1" x14ac:dyDescent="0.25">
      <c r="A106" s="180">
        <v>88</v>
      </c>
      <c r="B106" s="153">
        <v>7</v>
      </c>
      <c r="C106" s="181" t="s">
        <v>211</v>
      </c>
      <c r="D106" s="233">
        <v>1</v>
      </c>
      <c r="E106" s="181">
        <v>132</v>
      </c>
      <c r="F106" s="182"/>
      <c r="G106" s="140">
        <v>65963.138647975124</v>
      </c>
      <c r="H106" s="183"/>
      <c r="I106" s="184"/>
      <c r="J106" s="185"/>
      <c r="K106" s="185"/>
      <c r="L106" s="183"/>
      <c r="M106" s="184"/>
      <c r="N106" s="183"/>
      <c r="O106" s="184"/>
      <c r="P106" s="183"/>
      <c r="Q106" s="186">
        <f t="shared" si="5"/>
        <v>65963.138647975124</v>
      </c>
      <c r="R106" s="225"/>
    </row>
    <row r="107" spans="1:18" s="187" customFormat="1" ht="14.45" customHeight="1" x14ac:dyDescent="0.25">
      <c r="A107" s="180">
        <v>89</v>
      </c>
      <c r="B107" s="153">
        <v>7</v>
      </c>
      <c r="C107" s="181" t="s">
        <v>211</v>
      </c>
      <c r="D107" s="233">
        <v>1</v>
      </c>
      <c r="E107" s="181">
        <v>132</v>
      </c>
      <c r="F107" s="182"/>
      <c r="G107" s="140">
        <v>32381.046303663134</v>
      </c>
      <c r="H107" s="183"/>
      <c r="I107" s="184"/>
      <c r="J107" s="185"/>
      <c r="K107" s="185"/>
      <c r="L107" s="183"/>
      <c r="M107" s="184"/>
      <c r="N107" s="183"/>
      <c r="O107" s="184"/>
      <c r="P107" s="183"/>
      <c r="Q107" s="186">
        <f t="shared" si="5"/>
        <v>32381.046303663134</v>
      </c>
      <c r="R107" s="225"/>
    </row>
    <row r="108" spans="1:18" s="187" customFormat="1" ht="14.45" customHeight="1" x14ac:dyDescent="0.25">
      <c r="A108" s="180">
        <v>90</v>
      </c>
      <c r="B108" s="153">
        <v>7</v>
      </c>
      <c r="C108" s="181" t="s">
        <v>211</v>
      </c>
      <c r="D108" s="233" t="str">
        <f t="shared" ref="D108:D135" si="8">MID(E108,1,1)</f>
        <v>2</v>
      </c>
      <c r="E108" s="181">
        <v>211</v>
      </c>
      <c r="F108" s="182" t="s">
        <v>19</v>
      </c>
      <c r="G108" s="140">
        <v>7000</v>
      </c>
      <c r="H108" s="183"/>
      <c r="I108" s="184">
        <v>0</v>
      </c>
      <c r="J108" s="185">
        <v>0</v>
      </c>
      <c r="K108" s="185">
        <v>0</v>
      </c>
      <c r="L108" s="183">
        <v>0</v>
      </c>
      <c r="M108" s="184">
        <v>0</v>
      </c>
      <c r="N108" s="183">
        <v>0</v>
      </c>
      <c r="O108" s="184">
        <v>0</v>
      </c>
      <c r="P108" s="183">
        <v>0</v>
      </c>
      <c r="Q108" s="186">
        <f t="shared" si="5"/>
        <v>7000</v>
      </c>
      <c r="R108" s="225"/>
    </row>
    <row r="109" spans="1:18" s="187" customFormat="1" ht="14.45" customHeight="1" x14ac:dyDescent="0.25">
      <c r="A109" s="180">
        <v>91</v>
      </c>
      <c r="B109" s="153">
        <v>7</v>
      </c>
      <c r="C109" s="181" t="s">
        <v>211</v>
      </c>
      <c r="D109" s="233" t="str">
        <f t="shared" si="8"/>
        <v>2</v>
      </c>
      <c r="E109" s="181">
        <v>212</v>
      </c>
      <c r="F109" s="182" t="s">
        <v>20</v>
      </c>
      <c r="G109" s="140">
        <v>4500</v>
      </c>
      <c r="H109" s="183"/>
      <c r="I109" s="184">
        <v>0</v>
      </c>
      <c r="J109" s="185">
        <v>0</v>
      </c>
      <c r="K109" s="185">
        <v>0</v>
      </c>
      <c r="L109" s="183">
        <v>0</v>
      </c>
      <c r="M109" s="184">
        <v>0</v>
      </c>
      <c r="N109" s="183">
        <v>0</v>
      </c>
      <c r="O109" s="184">
        <v>0</v>
      </c>
      <c r="P109" s="183">
        <v>0</v>
      </c>
      <c r="Q109" s="186">
        <f t="shared" si="5"/>
        <v>4500</v>
      </c>
      <c r="R109" s="225"/>
    </row>
    <row r="110" spans="1:18" s="187" customFormat="1" ht="14.45" customHeight="1" x14ac:dyDescent="0.25">
      <c r="A110" s="180">
        <v>92</v>
      </c>
      <c r="B110" s="153">
        <v>7</v>
      </c>
      <c r="C110" s="181" t="s">
        <v>211</v>
      </c>
      <c r="D110" s="233" t="str">
        <f t="shared" si="8"/>
        <v>2</v>
      </c>
      <c r="E110" s="181">
        <v>216</v>
      </c>
      <c r="F110" s="182" t="s">
        <v>24</v>
      </c>
      <c r="G110" s="140">
        <v>9000</v>
      </c>
      <c r="H110" s="183"/>
      <c r="I110" s="184">
        <v>0</v>
      </c>
      <c r="J110" s="185">
        <v>0</v>
      </c>
      <c r="K110" s="185">
        <v>0</v>
      </c>
      <c r="L110" s="183">
        <v>0</v>
      </c>
      <c r="M110" s="184">
        <v>0</v>
      </c>
      <c r="N110" s="183">
        <v>0</v>
      </c>
      <c r="O110" s="184">
        <v>0</v>
      </c>
      <c r="P110" s="183">
        <v>0</v>
      </c>
      <c r="Q110" s="186">
        <f t="shared" si="5"/>
        <v>9000</v>
      </c>
      <c r="R110" s="225"/>
    </row>
    <row r="111" spans="1:18" s="187" customFormat="1" x14ac:dyDescent="0.25">
      <c r="A111" s="180">
        <v>93</v>
      </c>
      <c r="B111" s="153">
        <v>7</v>
      </c>
      <c r="C111" s="181" t="s">
        <v>211</v>
      </c>
      <c r="D111" s="233" t="str">
        <f t="shared" si="8"/>
        <v>2</v>
      </c>
      <c r="E111" s="181">
        <v>217</v>
      </c>
      <c r="F111" s="182" t="s">
        <v>25</v>
      </c>
      <c r="G111" s="140">
        <v>10000</v>
      </c>
      <c r="H111" s="183"/>
      <c r="I111" s="184">
        <v>0</v>
      </c>
      <c r="J111" s="185">
        <v>0</v>
      </c>
      <c r="K111" s="185">
        <v>0</v>
      </c>
      <c r="L111" s="183">
        <v>0</v>
      </c>
      <c r="M111" s="184">
        <v>0</v>
      </c>
      <c r="N111" s="183">
        <v>0</v>
      </c>
      <c r="O111" s="184">
        <v>0</v>
      </c>
      <c r="P111" s="183">
        <v>0</v>
      </c>
      <c r="Q111" s="186">
        <f t="shared" si="5"/>
        <v>10000</v>
      </c>
      <c r="R111" s="225"/>
    </row>
    <row r="112" spans="1:18" s="187" customFormat="1" ht="14.45" customHeight="1" x14ac:dyDescent="0.25">
      <c r="A112" s="180">
        <v>94</v>
      </c>
      <c r="B112" s="153">
        <v>7</v>
      </c>
      <c r="C112" s="181" t="s">
        <v>211</v>
      </c>
      <c r="D112" s="233" t="str">
        <f t="shared" si="8"/>
        <v>2</v>
      </c>
      <c r="E112" s="181">
        <v>221</v>
      </c>
      <c r="F112" s="182" t="s">
        <v>27</v>
      </c>
      <c r="G112" s="140">
        <v>5000</v>
      </c>
      <c r="H112" s="183"/>
      <c r="I112" s="184">
        <v>0</v>
      </c>
      <c r="J112" s="185">
        <v>0</v>
      </c>
      <c r="K112" s="185">
        <v>0</v>
      </c>
      <c r="L112" s="183">
        <v>0</v>
      </c>
      <c r="M112" s="184">
        <v>0</v>
      </c>
      <c r="N112" s="183">
        <v>0</v>
      </c>
      <c r="O112" s="184">
        <v>0</v>
      </c>
      <c r="P112" s="183">
        <v>0</v>
      </c>
      <c r="Q112" s="186">
        <f t="shared" si="5"/>
        <v>5000</v>
      </c>
      <c r="R112" s="225"/>
    </row>
    <row r="113" spans="1:18" s="187" customFormat="1" ht="14.45" customHeight="1" x14ac:dyDescent="0.25">
      <c r="A113" s="180">
        <v>95</v>
      </c>
      <c r="B113" s="153">
        <v>7</v>
      </c>
      <c r="C113" s="181" t="s">
        <v>211</v>
      </c>
      <c r="D113" s="233" t="str">
        <f t="shared" si="8"/>
        <v>2</v>
      </c>
      <c r="E113" s="181">
        <v>222</v>
      </c>
      <c r="F113" s="182" t="s">
        <v>28</v>
      </c>
      <c r="G113" s="140">
        <v>900</v>
      </c>
      <c r="H113" s="183"/>
      <c r="I113" s="184"/>
      <c r="J113" s="185"/>
      <c r="K113" s="185"/>
      <c r="L113" s="183"/>
      <c r="M113" s="184"/>
      <c r="N113" s="183"/>
      <c r="O113" s="184"/>
      <c r="P113" s="183"/>
      <c r="Q113" s="186">
        <f t="shared" si="5"/>
        <v>900</v>
      </c>
      <c r="R113" s="225"/>
    </row>
    <row r="114" spans="1:18" s="187" customFormat="1" ht="14.45" customHeight="1" x14ac:dyDescent="0.25">
      <c r="A114" s="180">
        <v>96</v>
      </c>
      <c r="B114" s="153">
        <v>7</v>
      </c>
      <c r="C114" s="181" t="s">
        <v>211</v>
      </c>
      <c r="D114" s="233" t="str">
        <f t="shared" si="8"/>
        <v>2</v>
      </c>
      <c r="E114" s="181">
        <v>223</v>
      </c>
      <c r="F114" s="182" t="s">
        <v>29</v>
      </c>
      <c r="G114" s="140">
        <v>600</v>
      </c>
      <c r="H114" s="183"/>
      <c r="I114" s="184"/>
      <c r="J114" s="185"/>
      <c r="K114" s="185"/>
      <c r="L114" s="183"/>
      <c r="M114" s="184"/>
      <c r="N114" s="183"/>
      <c r="O114" s="184"/>
      <c r="P114" s="183"/>
      <c r="Q114" s="186">
        <f t="shared" si="5"/>
        <v>600</v>
      </c>
      <c r="R114" s="225"/>
    </row>
    <row r="115" spans="1:18" s="187" customFormat="1" ht="14.45" customHeight="1" x14ac:dyDescent="0.25">
      <c r="A115" s="180">
        <v>97</v>
      </c>
      <c r="B115" s="153">
        <v>7</v>
      </c>
      <c r="C115" s="181" t="s">
        <v>211</v>
      </c>
      <c r="D115" s="233" t="str">
        <f t="shared" si="8"/>
        <v>2</v>
      </c>
      <c r="E115" s="181">
        <v>242</v>
      </c>
      <c r="F115" s="182" t="s">
        <v>32</v>
      </c>
      <c r="G115" s="140">
        <v>20000</v>
      </c>
      <c r="H115" s="183"/>
      <c r="I115" s="184">
        <v>0</v>
      </c>
      <c r="J115" s="185">
        <v>0</v>
      </c>
      <c r="K115" s="185">
        <v>0</v>
      </c>
      <c r="L115" s="183">
        <v>0</v>
      </c>
      <c r="M115" s="184">
        <v>0</v>
      </c>
      <c r="N115" s="183">
        <v>0</v>
      </c>
      <c r="O115" s="184">
        <v>0</v>
      </c>
      <c r="P115" s="183">
        <v>0</v>
      </c>
      <c r="Q115" s="186">
        <f t="shared" si="5"/>
        <v>20000</v>
      </c>
      <c r="R115" s="225"/>
    </row>
    <row r="116" spans="1:18" s="187" customFormat="1" ht="14.45" customHeight="1" x14ac:dyDescent="0.25">
      <c r="A116" s="180">
        <v>98</v>
      </c>
      <c r="B116" s="153">
        <v>7</v>
      </c>
      <c r="C116" s="181" t="s">
        <v>211</v>
      </c>
      <c r="D116" s="233" t="str">
        <f t="shared" si="8"/>
        <v>2</v>
      </c>
      <c r="E116" s="181">
        <v>243</v>
      </c>
      <c r="F116" s="182" t="s">
        <v>33</v>
      </c>
      <c r="G116" s="140">
        <v>1500</v>
      </c>
      <c r="H116" s="183"/>
      <c r="I116" s="184">
        <v>0</v>
      </c>
      <c r="J116" s="185">
        <v>0</v>
      </c>
      <c r="K116" s="185">
        <v>0</v>
      </c>
      <c r="L116" s="183">
        <v>0</v>
      </c>
      <c r="M116" s="184">
        <v>0</v>
      </c>
      <c r="N116" s="183">
        <v>0</v>
      </c>
      <c r="O116" s="184">
        <v>0</v>
      </c>
      <c r="P116" s="183">
        <v>0</v>
      </c>
      <c r="Q116" s="186">
        <f t="shared" si="5"/>
        <v>1500</v>
      </c>
      <c r="R116" s="225"/>
    </row>
    <row r="117" spans="1:18" s="187" customFormat="1" ht="14.45" customHeight="1" x14ac:dyDescent="0.25">
      <c r="A117" s="180">
        <v>99</v>
      </c>
      <c r="B117" s="153">
        <v>7</v>
      </c>
      <c r="C117" s="181" t="s">
        <v>211</v>
      </c>
      <c r="D117" s="233" t="str">
        <f t="shared" si="8"/>
        <v>2</v>
      </c>
      <c r="E117" s="181">
        <v>245</v>
      </c>
      <c r="F117" s="182" t="s">
        <v>35</v>
      </c>
      <c r="G117" s="140">
        <v>1000</v>
      </c>
      <c r="H117" s="183"/>
      <c r="I117" s="184">
        <v>0</v>
      </c>
      <c r="J117" s="185">
        <v>0</v>
      </c>
      <c r="K117" s="185">
        <v>0</v>
      </c>
      <c r="L117" s="183">
        <v>0</v>
      </c>
      <c r="M117" s="184">
        <v>0</v>
      </c>
      <c r="N117" s="183">
        <v>0</v>
      </c>
      <c r="O117" s="184">
        <v>0</v>
      </c>
      <c r="P117" s="183">
        <v>0</v>
      </c>
      <c r="Q117" s="186">
        <f t="shared" si="5"/>
        <v>1000</v>
      </c>
      <c r="R117" s="225"/>
    </row>
    <row r="118" spans="1:18" s="187" customFormat="1" ht="14.45" customHeight="1" x14ac:dyDescent="0.25">
      <c r="A118" s="180">
        <v>100</v>
      </c>
      <c r="B118" s="153">
        <v>7</v>
      </c>
      <c r="C118" s="181" t="s">
        <v>211</v>
      </c>
      <c r="D118" s="233" t="str">
        <f t="shared" si="8"/>
        <v>2</v>
      </c>
      <c r="E118" s="181">
        <v>261</v>
      </c>
      <c r="F118" s="182" t="s">
        <v>43</v>
      </c>
      <c r="G118" s="140">
        <v>20000</v>
      </c>
      <c r="H118" s="183"/>
      <c r="I118" s="184">
        <v>0</v>
      </c>
      <c r="J118" s="185">
        <v>0</v>
      </c>
      <c r="K118" s="185">
        <v>0</v>
      </c>
      <c r="L118" s="183">
        <v>0</v>
      </c>
      <c r="M118" s="184">
        <v>0</v>
      </c>
      <c r="N118" s="183">
        <v>0</v>
      </c>
      <c r="O118" s="184">
        <v>0</v>
      </c>
      <c r="P118" s="183">
        <v>0</v>
      </c>
      <c r="Q118" s="186">
        <f t="shared" si="5"/>
        <v>20000</v>
      </c>
      <c r="R118" s="225"/>
    </row>
    <row r="119" spans="1:18" s="187" customFormat="1" ht="14.45" customHeight="1" x14ac:dyDescent="0.25">
      <c r="A119" s="180">
        <v>101</v>
      </c>
      <c r="B119" s="153">
        <v>7</v>
      </c>
      <c r="C119" s="181" t="s">
        <v>211</v>
      </c>
      <c r="D119" s="233" t="str">
        <f t="shared" si="8"/>
        <v>2</v>
      </c>
      <c r="E119" s="181">
        <v>274</v>
      </c>
      <c r="F119" s="182" t="s">
        <v>47</v>
      </c>
      <c r="G119" s="140">
        <v>20000</v>
      </c>
      <c r="H119" s="183"/>
      <c r="I119" s="184">
        <v>0</v>
      </c>
      <c r="J119" s="185">
        <v>0</v>
      </c>
      <c r="K119" s="185">
        <v>0</v>
      </c>
      <c r="L119" s="183">
        <v>0</v>
      </c>
      <c r="M119" s="184">
        <v>0</v>
      </c>
      <c r="N119" s="183">
        <v>0</v>
      </c>
      <c r="O119" s="184">
        <v>0</v>
      </c>
      <c r="P119" s="183">
        <v>0</v>
      </c>
      <c r="Q119" s="186">
        <f t="shared" si="5"/>
        <v>20000</v>
      </c>
      <c r="R119" s="225"/>
    </row>
    <row r="120" spans="1:18" s="187" customFormat="1" ht="14.45" customHeight="1" x14ac:dyDescent="0.25">
      <c r="A120" s="180">
        <v>102</v>
      </c>
      <c r="B120" s="153">
        <v>7</v>
      </c>
      <c r="C120" s="181" t="s">
        <v>211</v>
      </c>
      <c r="D120" s="233" t="str">
        <f t="shared" si="8"/>
        <v>2</v>
      </c>
      <c r="E120" s="181">
        <v>275</v>
      </c>
      <c r="F120" s="182" t="s">
        <v>48</v>
      </c>
      <c r="G120" s="140">
        <v>5000</v>
      </c>
      <c r="H120" s="183"/>
      <c r="I120" s="184">
        <v>0</v>
      </c>
      <c r="J120" s="185">
        <v>0</v>
      </c>
      <c r="K120" s="185">
        <v>0</v>
      </c>
      <c r="L120" s="183">
        <v>0</v>
      </c>
      <c r="M120" s="184">
        <v>0</v>
      </c>
      <c r="N120" s="183">
        <v>0</v>
      </c>
      <c r="O120" s="184">
        <v>0</v>
      </c>
      <c r="P120" s="183">
        <v>0</v>
      </c>
      <c r="Q120" s="186">
        <f t="shared" si="5"/>
        <v>5000</v>
      </c>
      <c r="R120" s="225"/>
    </row>
    <row r="121" spans="1:18" s="187" customFormat="1" ht="14.45" customHeight="1" x14ac:dyDescent="0.25">
      <c r="A121" s="180">
        <v>103</v>
      </c>
      <c r="B121" s="153">
        <v>7</v>
      </c>
      <c r="C121" s="181" t="s">
        <v>211</v>
      </c>
      <c r="D121" s="233" t="str">
        <f t="shared" si="8"/>
        <v>2</v>
      </c>
      <c r="E121" s="181">
        <v>296</v>
      </c>
      <c r="F121" s="182" t="s">
        <v>53</v>
      </c>
      <c r="G121" s="140">
        <v>12000</v>
      </c>
      <c r="H121" s="183"/>
      <c r="I121" s="184">
        <v>0</v>
      </c>
      <c r="J121" s="185">
        <v>0</v>
      </c>
      <c r="K121" s="185">
        <v>0</v>
      </c>
      <c r="L121" s="183">
        <v>0</v>
      </c>
      <c r="M121" s="184">
        <v>0</v>
      </c>
      <c r="N121" s="183">
        <v>0</v>
      </c>
      <c r="O121" s="184">
        <v>0</v>
      </c>
      <c r="P121" s="183">
        <v>0</v>
      </c>
      <c r="Q121" s="186">
        <f t="shared" si="5"/>
        <v>12000</v>
      </c>
      <c r="R121" s="225"/>
    </row>
    <row r="122" spans="1:18" s="187" customFormat="1" ht="14.45" customHeight="1" x14ac:dyDescent="0.25">
      <c r="A122" s="180">
        <v>104</v>
      </c>
      <c r="B122" s="153">
        <v>7</v>
      </c>
      <c r="C122" s="181" t="s">
        <v>211</v>
      </c>
      <c r="D122" s="233" t="str">
        <f t="shared" si="8"/>
        <v>3</v>
      </c>
      <c r="E122" s="181">
        <v>313</v>
      </c>
      <c r="F122" s="182" t="s">
        <v>57</v>
      </c>
      <c r="G122" s="140">
        <v>6000</v>
      </c>
      <c r="H122" s="183"/>
      <c r="I122" s="184">
        <v>0</v>
      </c>
      <c r="J122" s="185">
        <v>0</v>
      </c>
      <c r="K122" s="185">
        <v>0</v>
      </c>
      <c r="L122" s="183">
        <v>0</v>
      </c>
      <c r="M122" s="184">
        <v>0</v>
      </c>
      <c r="N122" s="183">
        <v>0</v>
      </c>
      <c r="O122" s="184">
        <v>0</v>
      </c>
      <c r="P122" s="183">
        <v>0</v>
      </c>
      <c r="Q122" s="186">
        <f t="shared" si="5"/>
        <v>6000</v>
      </c>
      <c r="R122" s="225"/>
    </row>
    <row r="123" spans="1:18" s="187" customFormat="1" ht="14.45" customHeight="1" x14ac:dyDescent="0.25">
      <c r="A123" s="180">
        <v>105</v>
      </c>
      <c r="B123" s="153">
        <v>7</v>
      </c>
      <c r="C123" s="181" t="s">
        <v>211</v>
      </c>
      <c r="D123" s="233" t="str">
        <f t="shared" si="8"/>
        <v>3</v>
      </c>
      <c r="E123" s="181">
        <v>314</v>
      </c>
      <c r="F123" s="189" t="s">
        <v>58</v>
      </c>
      <c r="G123" s="140">
        <v>3000</v>
      </c>
      <c r="H123" s="183"/>
      <c r="I123" s="184"/>
      <c r="J123" s="185"/>
      <c r="K123" s="185"/>
      <c r="L123" s="183"/>
      <c r="M123" s="184"/>
      <c r="N123" s="183"/>
      <c r="O123" s="184"/>
      <c r="P123" s="183"/>
      <c r="Q123" s="186">
        <f t="shared" si="5"/>
        <v>3000</v>
      </c>
      <c r="R123" s="225"/>
    </row>
    <row r="124" spans="1:18" s="187" customFormat="1" ht="14.45" customHeight="1" x14ac:dyDescent="0.25">
      <c r="A124" s="180">
        <v>106</v>
      </c>
      <c r="B124" s="153">
        <v>7</v>
      </c>
      <c r="C124" s="181" t="s">
        <v>211</v>
      </c>
      <c r="D124" s="233" t="str">
        <f t="shared" si="8"/>
        <v>3</v>
      </c>
      <c r="E124" s="181">
        <v>351</v>
      </c>
      <c r="F124" s="189" t="s">
        <v>76</v>
      </c>
      <c r="G124" s="140">
        <v>15000</v>
      </c>
      <c r="H124" s="183"/>
      <c r="I124" s="184">
        <v>0</v>
      </c>
      <c r="J124" s="185">
        <v>0</v>
      </c>
      <c r="K124" s="185">
        <v>0</v>
      </c>
      <c r="L124" s="183">
        <v>0</v>
      </c>
      <c r="M124" s="184">
        <v>0</v>
      </c>
      <c r="N124" s="183">
        <v>0</v>
      </c>
      <c r="O124" s="184">
        <v>0</v>
      </c>
      <c r="P124" s="183">
        <v>0</v>
      </c>
      <c r="Q124" s="186">
        <f t="shared" si="5"/>
        <v>15000</v>
      </c>
      <c r="R124" s="225"/>
    </row>
    <row r="125" spans="1:18" s="187" customFormat="1" ht="14.45" customHeight="1" x14ac:dyDescent="0.25">
      <c r="A125" s="180">
        <v>107</v>
      </c>
      <c r="B125" s="153">
        <v>7</v>
      </c>
      <c r="C125" s="181" t="s">
        <v>211</v>
      </c>
      <c r="D125" s="233" t="str">
        <f t="shared" si="8"/>
        <v>3</v>
      </c>
      <c r="E125" s="181">
        <v>352</v>
      </c>
      <c r="F125" s="189" t="s">
        <v>77</v>
      </c>
      <c r="G125" s="140">
        <v>5000</v>
      </c>
      <c r="H125" s="183"/>
      <c r="I125" s="184">
        <v>0</v>
      </c>
      <c r="J125" s="185">
        <v>0</v>
      </c>
      <c r="K125" s="185">
        <v>0</v>
      </c>
      <c r="L125" s="183">
        <v>0</v>
      </c>
      <c r="M125" s="184">
        <v>0</v>
      </c>
      <c r="N125" s="183">
        <v>0</v>
      </c>
      <c r="O125" s="184">
        <v>0</v>
      </c>
      <c r="P125" s="183">
        <v>0</v>
      </c>
      <c r="Q125" s="186">
        <f t="shared" si="5"/>
        <v>5000</v>
      </c>
      <c r="R125" s="225"/>
    </row>
    <row r="126" spans="1:18" s="187" customFormat="1" ht="14.45" customHeight="1" x14ac:dyDescent="0.25">
      <c r="A126" s="180">
        <v>108</v>
      </c>
      <c r="B126" s="153">
        <v>7</v>
      </c>
      <c r="C126" s="181" t="s">
        <v>211</v>
      </c>
      <c r="D126" s="233" t="str">
        <f t="shared" si="8"/>
        <v>3</v>
      </c>
      <c r="E126" s="181">
        <v>353</v>
      </c>
      <c r="F126" s="182" t="s">
        <v>78</v>
      </c>
      <c r="G126" s="140">
        <v>3000</v>
      </c>
      <c r="H126" s="183"/>
      <c r="I126" s="184">
        <v>0</v>
      </c>
      <c r="J126" s="185">
        <v>0</v>
      </c>
      <c r="K126" s="185">
        <v>0</v>
      </c>
      <c r="L126" s="183">
        <v>0</v>
      </c>
      <c r="M126" s="184">
        <v>0</v>
      </c>
      <c r="N126" s="183">
        <v>0</v>
      </c>
      <c r="O126" s="184">
        <v>0</v>
      </c>
      <c r="P126" s="183">
        <v>0</v>
      </c>
      <c r="Q126" s="186">
        <f t="shared" si="5"/>
        <v>3000</v>
      </c>
      <c r="R126" s="225"/>
    </row>
    <row r="127" spans="1:18" s="187" customFormat="1" ht="14.45" customHeight="1" x14ac:dyDescent="0.25">
      <c r="A127" s="180">
        <v>109</v>
      </c>
      <c r="B127" s="153">
        <v>7</v>
      </c>
      <c r="C127" s="181" t="s">
        <v>211</v>
      </c>
      <c r="D127" s="233" t="str">
        <f t="shared" si="8"/>
        <v>3</v>
      </c>
      <c r="E127" s="181">
        <v>355</v>
      </c>
      <c r="F127" s="182" t="s">
        <v>79</v>
      </c>
      <c r="G127" s="140">
        <v>15000</v>
      </c>
      <c r="H127" s="183"/>
      <c r="I127" s="184">
        <v>0</v>
      </c>
      <c r="J127" s="185">
        <v>0</v>
      </c>
      <c r="K127" s="185">
        <v>0</v>
      </c>
      <c r="L127" s="183">
        <v>0</v>
      </c>
      <c r="M127" s="184">
        <v>0</v>
      </c>
      <c r="N127" s="183">
        <v>0</v>
      </c>
      <c r="O127" s="184">
        <v>0</v>
      </c>
      <c r="P127" s="183">
        <v>0</v>
      </c>
      <c r="Q127" s="186">
        <f t="shared" si="5"/>
        <v>15000</v>
      </c>
      <c r="R127" s="225"/>
    </row>
    <row r="128" spans="1:18" s="187" customFormat="1" ht="14.45" customHeight="1" x14ac:dyDescent="0.25">
      <c r="A128" s="180">
        <v>110</v>
      </c>
      <c r="B128" s="153">
        <v>7</v>
      </c>
      <c r="C128" s="181" t="s">
        <v>211</v>
      </c>
      <c r="D128" s="233" t="str">
        <f t="shared" si="8"/>
        <v>3</v>
      </c>
      <c r="E128" s="181">
        <v>361</v>
      </c>
      <c r="F128" s="182" t="s">
        <v>83</v>
      </c>
      <c r="G128" s="140">
        <v>20000</v>
      </c>
      <c r="H128" s="183"/>
      <c r="I128" s="184">
        <v>0</v>
      </c>
      <c r="J128" s="185">
        <v>0</v>
      </c>
      <c r="K128" s="185">
        <v>0</v>
      </c>
      <c r="L128" s="183">
        <v>0</v>
      </c>
      <c r="M128" s="184">
        <v>0</v>
      </c>
      <c r="N128" s="183">
        <v>0</v>
      </c>
      <c r="O128" s="184">
        <v>0</v>
      </c>
      <c r="P128" s="183">
        <v>0</v>
      </c>
      <c r="Q128" s="186">
        <f t="shared" si="5"/>
        <v>20000</v>
      </c>
      <c r="R128" s="225"/>
    </row>
    <row r="129" spans="1:18" s="187" customFormat="1" ht="14.45" customHeight="1" x14ac:dyDescent="0.25">
      <c r="A129" s="180">
        <v>111</v>
      </c>
      <c r="B129" s="153">
        <v>7</v>
      </c>
      <c r="C129" s="181" t="s">
        <v>211</v>
      </c>
      <c r="D129" s="233" t="str">
        <f t="shared" si="8"/>
        <v>3</v>
      </c>
      <c r="E129" s="181">
        <v>375</v>
      </c>
      <c r="F129" s="182" t="s">
        <v>93</v>
      </c>
      <c r="G129" s="140">
        <v>20000</v>
      </c>
      <c r="H129" s="183"/>
      <c r="I129" s="184">
        <v>0</v>
      </c>
      <c r="J129" s="185">
        <v>0</v>
      </c>
      <c r="K129" s="185">
        <v>0</v>
      </c>
      <c r="L129" s="183">
        <v>0</v>
      </c>
      <c r="M129" s="184">
        <v>0</v>
      </c>
      <c r="N129" s="183">
        <v>0</v>
      </c>
      <c r="O129" s="184">
        <v>0</v>
      </c>
      <c r="P129" s="183">
        <v>0</v>
      </c>
      <c r="Q129" s="186">
        <f t="shared" si="5"/>
        <v>20000</v>
      </c>
      <c r="R129" s="225"/>
    </row>
    <row r="130" spans="1:18" s="187" customFormat="1" ht="14.45" customHeight="1" x14ac:dyDescent="0.25">
      <c r="A130" s="180">
        <v>112</v>
      </c>
      <c r="B130" s="153">
        <v>7</v>
      </c>
      <c r="C130" s="181" t="s">
        <v>211</v>
      </c>
      <c r="D130" s="233" t="str">
        <f t="shared" si="8"/>
        <v>3</v>
      </c>
      <c r="E130" s="181">
        <v>375</v>
      </c>
      <c r="F130" s="182" t="s">
        <v>93</v>
      </c>
      <c r="G130" s="140">
        <v>6000</v>
      </c>
      <c r="H130" s="183"/>
      <c r="I130" s="184"/>
      <c r="J130" s="185"/>
      <c r="K130" s="185"/>
      <c r="L130" s="183"/>
      <c r="M130" s="184"/>
      <c r="N130" s="183"/>
      <c r="O130" s="184"/>
      <c r="P130" s="183"/>
      <c r="Q130" s="186">
        <f t="shared" si="5"/>
        <v>6000</v>
      </c>
      <c r="R130" s="225"/>
    </row>
    <row r="131" spans="1:18" s="187" customFormat="1" ht="14.45" customHeight="1" x14ac:dyDescent="0.25">
      <c r="A131" s="180">
        <v>113</v>
      </c>
      <c r="B131" s="153">
        <v>7</v>
      </c>
      <c r="C131" s="181" t="s">
        <v>211</v>
      </c>
      <c r="D131" s="233" t="str">
        <f t="shared" si="8"/>
        <v>3</v>
      </c>
      <c r="E131" s="181">
        <v>379</v>
      </c>
      <c r="F131" s="182" t="s">
        <v>96</v>
      </c>
      <c r="G131" s="140">
        <v>5000</v>
      </c>
      <c r="H131" s="183"/>
      <c r="I131" s="184">
        <v>0</v>
      </c>
      <c r="J131" s="185">
        <v>0</v>
      </c>
      <c r="K131" s="185">
        <v>0</v>
      </c>
      <c r="L131" s="183">
        <v>0</v>
      </c>
      <c r="M131" s="184">
        <v>0</v>
      </c>
      <c r="N131" s="183">
        <v>0</v>
      </c>
      <c r="O131" s="184">
        <v>0</v>
      </c>
      <c r="P131" s="183">
        <v>0</v>
      </c>
      <c r="Q131" s="186">
        <f t="shared" si="5"/>
        <v>5000</v>
      </c>
      <c r="R131" s="225"/>
    </row>
    <row r="132" spans="1:18" s="187" customFormat="1" ht="14.45" customHeight="1" x14ac:dyDescent="0.25">
      <c r="A132" s="180">
        <v>114</v>
      </c>
      <c r="B132" s="153">
        <v>7</v>
      </c>
      <c r="C132" s="181" t="s">
        <v>211</v>
      </c>
      <c r="D132" s="233" t="str">
        <f t="shared" si="8"/>
        <v>3</v>
      </c>
      <c r="E132" s="181">
        <v>382</v>
      </c>
      <c r="F132" s="182" t="s">
        <v>98</v>
      </c>
      <c r="G132" s="140">
        <v>120000</v>
      </c>
      <c r="H132" s="183"/>
      <c r="I132" s="184">
        <v>0</v>
      </c>
      <c r="J132" s="185">
        <v>0</v>
      </c>
      <c r="K132" s="185">
        <v>0</v>
      </c>
      <c r="L132" s="183">
        <v>0</v>
      </c>
      <c r="M132" s="184">
        <v>0</v>
      </c>
      <c r="N132" s="183">
        <v>0</v>
      </c>
      <c r="O132" s="184">
        <v>0</v>
      </c>
      <c r="P132" s="183">
        <v>0</v>
      </c>
      <c r="Q132" s="186">
        <f t="shared" si="5"/>
        <v>120000</v>
      </c>
      <c r="R132" s="225"/>
    </row>
    <row r="133" spans="1:18" s="187" customFormat="1" ht="14.45" customHeight="1" x14ac:dyDescent="0.25">
      <c r="A133" s="180">
        <v>115</v>
      </c>
      <c r="B133" s="153">
        <v>7</v>
      </c>
      <c r="C133" s="181" t="s">
        <v>211</v>
      </c>
      <c r="D133" s="233" t="str">
        <f t="shared" si="8"/>
        <v>3</v>
      </c>
      <c r="E133" s="181">
        <v>383</v>
      </c>
      <c r="F133" s="182" t="s">
        <v>99</v>
      </c>
      <c r="G133" s="140">
        <v>5000</v>
      </c>
      <c r="H133" s="183"/>
      <c r="I133" s="184">
        <v>0</v>
      </c>
      <c r="J133" s="185">
        <v>0</v>
      </c>
      <c r="K133" s="185">
        <v>0</v>
      </c>
      <c r="L133" s="183">
        <v>0</v>
      </c>
      <c r="M133" s="184">
        <v>0</v>
      </c>
      <c r="N133" s="183">
        <v>0</v>
      </c>
      <c r="O133" s="184">
        <v>0</v>
      </c>
      <c r="P133" s="183">
        <v>0</v>
      </c>
      <c r="Q133" s="186">
        <f t="shared" si="5"/>
        <v>5000</v>
      </c>
      <c r="R133" s="225"/>
    </row>
    <row r="134" spans="1:18" s="187" customFormat="1" ht="14.45" customHeight="1" x14ac:dyDescent="0.25">
      <c r="A134" s="180">
        <v>116</v>
      </c>
      <c r="B134" s="153">
        <v>7</v>
      </c>
      <c r="C134" s="181" t="s">
        <v>211</v>
      </c>
      <c r="D134" s="233" t="str">
        <f t="shared" si="8"/>
        <v>5</v>
      </c>
      <c r="E134" s="181">
        <v>511</v>
      </c>
      <c r="F134" s="182" t="s">
        <v>109</v>
      </c>
      <c r="G134" s="140">
        <v>10000</v>
      </c>
      <c r="H134" s="183"/>
      <c r="I134" s="184">
        <v>0</v>
      </c>
      <c r="J134" s="185">
        <v>0</v>
      </c>
      <c r="K134" s="185">
        <v>0</v>
      </c>
      <c r="L134" s="183">
        <v>0</v>
      </c>
      <c r="M134" s="184">
        <v>0</v>
      </c>
      <c r="N134" s="183">
        <v>0</v>
      </c>
      <c r="O134" s="184">
        <v>0</v>
      </c>
      <c r="P134" s="183">
        <v>0</v>
      </c>
      <c r="Q134" s="186">
        <f t="shared" ref="Q134:Q197" si="9">SUM(G134:P134)</f>
        <v>10000</v>
      </c>
      <c r="R134" s="225"/>
    </row>
    <row r="135" spans="1:18" s="187" customFormat="1" ht="14.45" customHeight="1" x14ac:dyDescent="0.25">
      <c r="A135" s="180">
        <v>117</v>
      </c>
      <c r="B135" s="153">
        <v>7</v>
      </c>
      <c r="C135" s="181" t="s">
        <v>211</v>
      </c>
      <c r="D135" s="233" t="str">
        <f t="shared" si="8"/>
        <v>5</v>
      </c>
      <c r="E135" s="181">
        <v>523</v>
      </c>
      <c r="F135" s="182" t="s">
        <v>115</v>
      </c>
      <c r="G135" s="140">
        <v>2000</v>
      </c>
      <c r="H135" s="183"/>
      <c r="I135" s="184"/>
      <c r="J135" s="185"/>
      <c r="K135" s="185"/>
      <c r="L135" s="183"/>
      <c r="M135" s="184"/>
      <c r="N135" s="183"/>
      <c r="O135" s="184"/>
      <c r="P135" s="183"/>
      <c r="Q135" s="186">
        <f t="shared" si="9"/>
        <v>2000</v>
      </c>
      <c r="R135" s="225"/>
    </row>
    <row r="136" spans="1:18" s="187" customFormat="1" ht="14.45" customHeight="1" x14ac:dyDescent="0.25">
      <c r="A136" s="180">
        <v>118</v>
      </c>
      <c r="B136" s="153">
        <v>8</v>
      </c>
      <c r="C136" s="181" t="s">
        <v>371</v>
      </c>
      <c r="D136" s="233">
        <v>1</v>
      </c>
      <c r="E136" s="181">
        <v>113</v>
      </c>
      <c r="F136" s="182" t="s">
        <v>11</v>
      </c>
      <c r="G136" s="140">
        <v>3524698.9224</v>
      </c>
      <c r="H136" s="183"/>
      <c r="I136" s="184"/>
      <c r="J136" s="185"/>
      <c r="K136" s="185"/>
      <c r="L136" s="183"/>
      <c r="M136" s="184"/>
      <c r="N136" s="183"/>
      <c r="O136" s="184"/>
      <c r="P136" s="183"/>
      <c r="Q136" s="186">
        <f t="shared" si="9"/>
        <v>3524698.9224</v>
      </c>
      <c r="R136" s="225"/>
    </row>
    <row r="137" spans="1:18" s="187" customFormat="1" ht="14.45" customHeight="1" x14ac:dyDescent="0.25">
      <c r="A137" s="180">
        <v>119</v>
      </c>
      <c r="B137" s="153">
        <v>8</v>
      </c>
      <c r="C137" s="181" t="s">
        <v>371</v>
      </c>
      <c r="D137" s="233">
        <v>1</v>
      </c>
      <c r="E137" s="181">
        <v>122</v>
      </c>
      <c r="F137" s="188" t="s">
        <v>12</v>
      </c>
      <c r="G137" s="140">
        <v>216320.54</v>
      </c>
      <c r="H137" s="183"/>
      <c r="I137" s="184"/>
      <c r="J137" s="185"/>
      <c r="K137" s="185"/>
      <c r="L137" s="183"/>
      <c r="M137" s="184"/>
      <c r="N137" s="183"/>
      <c r="O137" s="184"/>
      <c r="P137" s="183"/>
      <c r="Q137" s="186">
        <f t="shared" si="9"/>
        <v>216320.54</v>
      </c>
      <c r="R137" s="225"/>
    </row>
    <row r="138" spans="1:18" s="187" customFormat="1" ht="14.45" customHeight="1" x14ac:dyDescent="0.25">
      <c r="A138" s="180">
        <v>120</v>
      </c>
      <c r="B138" s="153">
        <v>8</v>
      </c>
      <c r="C138" s="181" t="s">
        <v>371</v>
      </c>
      <c r="D138" s="233">
        <v>1</v>
      </c>
      <c r="E138" s="181">
        <v>132</v>
      </c>
      <c r="F138" s="188" t="s">
        <v>13</v>
      </c>
      <c r="G138" s="140">
        <v>531120.17980313383</v>
      </c>
      <c r="H138" s="183"/>
      <c r="I138" s="184"/>
      <c r="J138" s="185"/>
      <c r="K138" s="185"/>
      <c r="L138" s="183"/>
      <c r="M138" s="184"/>
      <c r="N138" s="183"/>
      <c r="O138" s="184"/>
      <c r="P138" s="183"/>
      <c r="Q138" s="186">
        <f t="shared" si="9"/>
        <v>531120.17980313383</v>
      </c>
      <c r="R138" s="225"/>
    </row>
    <row r="139" spans="1:18" s="187" customFormat="1" ht="14.45" customHeight="1" x14ac:dyDescent="0.25">
      <c r="A139" s="180">
        <v>121</v>
      </c>
      <c r="B139" s="153">
        <v>8</v>
      </c>
      <c r="C139" s="181" t="s">
        <v>371</v>
      </c>
      <c r="D139" s="233">
        <v>1</v>
      </c>
      <c r="E139" s="181">
        <v>132</v>
      </c>
      <c r="F139" s="188" t="s">
        <v>13</v>
      </c>
      <c r="G139" s="140">
        <v>190959.19859550378</v>
      </c>
      <c r="H139" s="183"/>
      <c r="I139" s="184"/>
      <c r="J139" s="185"/>
      <c r="K139" s="185"/>
      <c r="L139" s="183"/>
      <c r="M139" s="184"/>
      <c r="N139" s="183"/>
      <c r="O139" s="184"/>
      <c r="P139" s="183"/>
      <c r="Q139" s="186">
        <f t="shared" si="9"/>
        <v>190959.19859550378</v>
      </c>
      <c r="R139" s="225"/>
    </row>
    <row r="140" spans="1:18" s="187" customFormat="1" ht="14.45" customHeight="1" x14ac:dyDescent="0.25">
      <c r="A140" s="180">
        <v>122</v>
      </c>
      <c r="B140" s="153">
        <v>8</v>
      </c>
      <c r="C140" s="181" t="s">
        <v>371</v>
      </c>
      <c r="D140" s="233" t="str">
        <f t="shared" ref="D140:D165" si="10">MID(E140,1,1)</f>
        <v>1</v>
      </c>
      <c r="E140" s="181">
        <v>141</v>
      </c>
      <c r="F140" s="182" t="s">
        <v>15</v>
      </c>
      <c r="G140" s="140">
        <v>39173</v>
      </c>
      <c r="H140" s="183"/>
      <c r="I140" s="184"/>
      <c r="J140" s="185"/>
      <c r="K140" s="185"/>
      <c r="L140" s="183"/>
      <c r="M140" s="184"/>
      <c r="N140" s="183"/>
      <c r="O140" s="184"/>
      <c r="P140" s="183"/>
      <c r="Q140" s="186">
        <f t="shared" si="9"/>
        <v>39173</v>
      </c>
      <c r="R140" s="225"/>
    </row>
    <row r="141" spans="1:18" s="187" customFormat="1" ht="14.45" customHeight="1" x14ac:dyDescent="0.25">
      <c r="A141" s="180">
        <v>123</v>
      </c>
      <c r="B141" s="153">
        <v>8</v>
      </c>
      <c r="C141" s="181" t="s">
        <v>371</v>
      </c>
      <c r="D141" s="233" t="str">
        <f t="shared" si="10"/>
        <v>1</v>
      </c>
      <c r="E141" s="181">
        <v>141</v>
      </c>
      <c r="F141" s="182" t="s">
        <v>15</v>
      </c>
      <c r="G141" s="140">
        <v>248265</v>
      </c>
      <c r="H141" s="183"/>
      <c r="I141" s="184"/>
      <c r="J141" s="185"/>
      <c r="K141" s="185"/>
      <c r="L141" s="183"/>
      <c r="M141" s="184"/>
      <c r="N141" s="183"/>
      <c r="O141" s="184"/>
      <c r="P141" s="183"/>
      <c r="Q141" s="186">
        <f t="shared" si="9"/>
        <v>248265</v>
      </c>
      <c r="R141" s="225"/>
    </row>
    <row r="142" spans="1:18" s="187" customFormat="1" ht="14.45" customHeight="1" x14ac:dyDescent="0.25">
      <c r="A142" s="180">
        <v>124</v>
      </c>
      <c r="B142" s="153">
        <v>8</v>
      </c>
      <c r="C142" s="181" t="s">
        <v>371</v>
      </c>
      <c r="D142" s="233" t="str">
        <f t="shared" si="10"/>
        <v>1</v>
      </c>
      <c r="E142" s="181">
        <v>142</v>
      </c>
      <c r="F142" s="182" t="s">
        <v>16</v>
      </c>
      <c r="G142" s="140">
        <v>6995</v>
      </c>
      <c r="H142" s="183"/>
      <c r="I142" s="184"/>
      <c r="J142" s="185"/>
      <c r="K142" s="185"/>
      <c r="L142" s="183"/>
      <c r="M142" s="184"/>
      <c r="N142" s="183"/>
      <c r="O142" s="184"/>
      <c r="P142" s="183"/>
      <c r="Q142" s="186">
        <f t="shared" si="9"/>
        <v>6995</v>
      </c>
      <c r="R142" s="225"/>
    </row>
    <row r="143" spans="1:18" s="187" customFormat="1" ht="14.45" customHeight="1" x14ac:dyDescent="0.25">
      <c r="A143" s="180">
        <v>125</v>
      </c>
      <c r="B143" s="153">
        <v>8</v>
      </c>
      <c r="C143" s="181" t="s">
        <v>371</v>
      </c>
      <c r="D143" s="233" t="str">
        <f t="shared" si="10"/>
        <v>1</v>
      </c>
      <c r="E143" s="181">
        <v>142</v>
      </c>
      <c r="F143" s="182" t="s">
        <v>16</v>
      </c>
      <c r="G143" s="140">
        <v>44333</v>
      </c>
      <c r="H143" s="183"/>
      <c r="I143" s="184"/>
      <c r="J143" s="185"/>
      <c r="K143" s="185"/>
      <c r="L143" s="183"/>
      <c r="M143" s="184"/>
      <c r="N143" s="183"/>
      <c r="O143" s="184"/>
      <c r="P143" s="183"/>
      <c r="Q143" s="186">
        <f t="shared" si="9"/>
        <v>44333</v>
      </c>
      <c r="R143" s="225"/>
    </row>
    <row r="144" spans="1:18" s="187" customFormat="1" ht="14.45" customHeight="1" x14ac:dyDescent="0.25">
      <c r="A144" s="180">
        <v>126</v>
      </c>
      <c r="B144" s="153">
        <v>8</v>
      </c>
      <c r="C144" s="181" t="s">
        <v>371</v>
      </c>
      <c r="D144" s="233" t="str">
        <f t="shared" si="10"/>
        <v>1</v>
      </c>
      <c r="E144" s="181">
        <v>143</v>
      </c>
      <c r="F144" s="182" t="s">
        <v>17</v>
      </c>
      <c r="G144" s="140">
        <v>2798</v>
      </c>
      <c r="H144" s="183"/>
      <c r="I144" s="184"/>
      <c r="J144" s="185"/>
      <c r="K144" s="185"/>
      <c r="L144" s="183"/>
      <c r="M144" s="184"/>
      <c r="N144" s="183"/>
      <c r="O144" s="184"/>
      <c r="P144" s="183"/>
      <c r="Q144" s="186">
        <f t="shared" si="9"/>
        <v>2798</v>
      </c>
      <c r="R144" s="225"/>
    </row>
    <row r="145" spans="1:18" s="187" customFormat="1" ht="14.45" customHeight="1" x14ac:dyDescent="0.25">
      <c r="A145" s="180">
        <v>127</v>
      </c>
      <c r="B145" s="153">
        <v>8</v>
      </c>
      <c r="C145" s="181" t="s">
        <v>371</v>
      </c>
      <c r="D145" s="233" t="str">
        <f t="shared" si="10"/>
        <v>1</v>
      </c>
      <c r="E145" s="181">
        <v>143</v>
      </c>
      <c r="F145" s="182" t="s">
        <v>17</v>
      </c>
      <c r="G145" s="140">
        <v>22133</v>
      </c>
      <c r="H145" s="183"/>
      <c r="I145" s="184"/>
      <c r="J145" s="185"/>
      <c r="K145" s="185"/>
      <c r="L145" s="183"/>
      <c r="M145" s="184"/>
      <c r="N145" s="183"/>
      <c r="O145" s="184"/>
      <c r="P145" s="183"/>
      <c r="Q145" s="186">
        <f t="shared" si="9"/>
        <v>22133</v>
      </c>
      <c r="R145" s="225"/>
    </row>
    <row r="146" spans="1:18" s="187" customFormat="1" ht="14.45" customHeight="1" x14ac:dyDescent="0.25">
      <c r="A146" s="180">
        <v>128</v>
      </c>
      <c r="B146" s="153">
        <v>8</v>
      </c>
      <c r="C146" s="181" t="s">
        <v>371</v>
      </c>
      <c r="D146" s="233" t="str">
        <f t="shared" si="10"/>
        <v>2</v>
      </c>
      <c r="E146" s="181">
        <v>211</v>
      </c>
      <c r="F146" s="182" t="s">
        <v>19</v>
      </c>
      <c r="G146" s="140">
        <v>90000</v>
      </c>
      <c r="H146" s="183"/>
      <c r="I146" s="184"/>
      <c r="J146" s="185"/>
      <c r="K146" s="185"/>
      <c r="L146" s="183"/>
      <c r="M146" s="184"/>
      <c r="N146" s="183"/>
      <c r="O146" s="184"/>
      <c r="P146" s="183"/>
      <c r="Q146" s="186">
        <f t="shared" si="9"/>
        <v>90000</v>
      </c>
      <c r="R146" s="225"/>
    </row>
    <row r="147" spans="1:18" s="187" customFormat="1" ht="14.45" customHeight="1" x14ac:dyDescent="0.25">
      <c r="A147" s="180">
        <v>129</v>
      </c>
      <c r="B147" s="153">
        <v>8</v>
      </c>
      <c r="C147" s="181" t="s">
        <v>371</v>
      </c>
      <c r="D147" s="233" t="str">
        <f t="shared" si="10"/>
        <v>2</v>
      </c>
      <c r="E147" s="181">
        <v>212</v>
      </c>
      <c r="F147" s="182" t="s">
        <v>20</v>
      </c>
      <c r="G147" s="140">
        <v>20000</v>
      </c>
      <c r="H147" s="183"/>
      <c r="I147" s="184"/>
      <c r="J147" s="185"/>
      <c r="K147" s="185"/>
      <c r="L147" s="183"/>
      <c r="M147" s="184"/>
      <c r="N147" s="183"/>
      <c r="O147" s="184"/>
      <c r="P147" s="183"/>
      <c r="Q147" s="186">
        <f t="shared" si="9"/>
        <v>20000</v>
      </c>
      <c r="R147" s="225"/>
    </row>
    <row r="148" spans="1:18" s="187" customFormat="1" ht="14.45" customHeight="1" x14ac:dyDescent="0.25">
      <c r="A148" s="180">
        <v>130</v>
      </c>
      <c r="B148" s="153">
        <v>8</v>
      </c>
      <c r="C148" s="181" t="s">
        <v>371</v>
      </c>
      <c r="D148" s="233" t="str">
        <f t="shared" si="10"/>
        <v>2</v>
      </c>
      <c r="E148" s="181">
        <v>216</v>
      </c>
      <c r="F148" s="182" t="s">
        <v>24</v>
      </c>
      <c r="G148" s="140">
        <v>250000</v>
      </c>
      <c r="H148" s="183"/>
      <c r="I148" s="184"/>
      <c r="J148" s="185"/>
      <c r="K148" s="185"/>
      <c r="L148" s="183"/>
      <c r="M148" s="184"/>
      <c r="N148" s="183"/>
      <c r="O148" s="184"/>
      <c r="P148" s="183"/>
      <c r="Q148" s="186">
        <f t="shared" si="9"/>
        <v>250000</v>
      </c>
      <c r="R148" s="225"/>
    </row>
    <row r="149" spans="1:18" s="187" customFormat="1" ht="14.45" customHeight="1" x14ac:dyDescent="0.25">
      <c r="A149" s="180">
        <v>131</v>
      </c>
      <c r="B149" s="153">
        <v>8</v>
      </c>
      <c r="C149" s="181" t="s">
        <v>371</v>
      </c>
      <c r="D149" s="233" t="str">
        <f t="shared" si="10"/>
        <v>2</v>
      </c>
      <c r="E149" s="181">
        <v>223</v>
      </c>
      <c r="F149" s="182" t="s">
        <v>29</v>
      </c>
      <c r="G149" s="140">
        <v>5000</v>
      </c>
      <c r="H149" s="183">
        <v>0</v>
      </c>
      <c r="I149" s="184">
        <v>0</v>
      </c>
      <c r="J149" s="185">
        <v>0</v>
      </c>
      <c r="K149" s="185">
        <v>0</v>
      </c>
      <c r="L149" s="183">
        <v>0</v>
      </c>
      <c r="M149" s="184">
        <v>0</v>
      </c>
      <c r="N149" s="183">
        <v>0</v>
      </c>
      <c r="O149" s="184">
        <v>0</v>
      </c>
      <c r="P149" s="183">
        <v>0</v>
      </c>
      <c r="Q149" s="186">
        <f t="shared" si="9"/>
        <v>5000</v>
      </c>
      <c r="R149" s="225"/>
    </row>
    <row r="150" spans="1:18" s="187" customFormat="1" x14ac:dyDescent="0.25">
      <c r="A150" s="180">
        <v>132</v>
      </c>
      <c r="B150" s="153">
        <v>8</v>
      </c>
      <c r="C150" s="181" t="s">
        <v>371</v>
      </c>
      <c r="D150" s="233" t="str">
        <f t="shared" si="10"/>
        <v>2</v>
      </c>
      <c r="E150" s="181">
        <v>253</v>
      </c>
      <c r="F150" s="182" t="s">
        <v>41</v>
      </c>
      <c r="G150" s="140">
        <v>1000000</v>
      </c>
      <c r="H150" s="183"/>
      <c r="I150" s="184"/>
      <c r="J150" s="185"/>
      <c r="K150" s="185"/>
      <c r="L150" s="183"/>
      <c r="M150" s="184"/>
      <c r="N150" s="183"/>
      <c r="O150" s="184"/>
      <c r="P150" s="183"/>
      <c r="Q150" s="186">
        <f t="shared" si="9"/>
        <v>1000000</v>
      </c>
      <c r="R150" s="225"/>
    </row>
    <row r="151" spans="1:18" s="187" customFormat="1" ht="14.45" customHeight="1" x14ac:dyDescent="0.25">
      <c r="A151" s="180">
        <v>133</v>
      </c>
      <c r="B151" s="153">
        <v>8</v>
      </c>
      <c r="C151" s="181" t="s">
        <v>371</v>
      </c>
      <c r="D151" s="233" t="str">
        <f t="shared" si="10"/>
        <v>2</v>
      </c>
      <c r="E151" s="181">
        <v>261</v>
      </c>
      <c r="F151" s="182" t="s">
        <v>43</v>
      </c>
      <c r="G151" s="140">
        <v>101000</v>
      </c>
      <c r="H151" s="183"/>
      <c r="I151" s="184"/>
      <c r="J151" s="185"/>
      <c r="K151" s="185"/>
      <c r="L151" s="183"/>
      <c r="M151" s="184"/>
      <c r="N151" s="183"/>
      <c r="O151" s="184"/>
      <c r="P151" s="183"/>
      <c r="Q151" s="186">
        <f t="shared" si="9"/>
        <v>101000</v>
      </c>
      <c r="R151" s="225"/>
    </row>
    <row r="152" spans="1:18" s="187" customFormat="1" ht="14.45" customHeight="1" x14ac:dyDescent="0.25">
      <c r="A152" s="180">
        <v>134</v>
      </c>
      <c r="B152" s="153">
        <v>8</v>
      </c>
      <c r="C152" s="181" t="s">
        <v>371</v>
      </c>
      <c r="D152" s="233" t="str">
        <f t="shared" si="10"/>
        <v>2</v>
      </c>
      <c r="E152" s="181">
        <v>271</v>
      </c>
      <c r="F152" s="182" t="s">
        <v>44</v>
      </c>
      <c r="G152" s="140">
        <v>150000</v>
      </c>
      <c r="H152" s="183"/>
      <c r="I152" s="184"/>
      <c r="J152" s="185"/>
      <c r="K152" s="185"/>
      <c r="L152" s="183"/>
      <c r="M152" s="184"/>
      <c r="N152" s="183"/>
      <c r="O152" s="184"/>
      <c r="P152" s="183"/>
      <c r="Q152" s="186">
        <f t="shared" si="9"/>
        <v>150000</v>
      </c>
      <c r="R152" s="225"/>
    </row>
    <row r="153" spans="1:18" s="187" customFormat="1" ht="14.45" customHeight="1" x14ac:dyDescent="0.25">
      <c r="A153" s="180">
        <v>135</v>
      </c>
      <c r="B153" s="153">
        <v>8</v>
      </c>
      <c r="C153" s="181" t="s">
        <v>371</v>
      </c>
      <c r="D153" s="233" t="str">
        <f t="shared" si="10"/>
        <v>2</v>
      </c>
      <c r="E153" s="181">
        <v>294</v>
      </c>
      <c r="F153" s="182" t="s">
        <v>52</v>
      </c>
      <c r="G153" s="140">
        <v>30000</v>
      </c>
      <c r="H153" s="183"/>
      <c r="I153" s="184"/>
      <c r="J153" s="185"/>
      <c r="K153" s="185"/>
      <c r="L153" s="183"/>
      <c r="M153" s="184"/>
      <c r="N153" s="183"/>
      <c r="O153" s="184"/>
      <c r="P153" s="183"/>
      <c r="Q153" s="186">
        <f t="shared" si="9"/>
        <v>30000</v>
      </c>
      <c r="R153" s="225"/>
    </row>
    <row r="154" spans="1:18" s="187" customFormat="1" ht="14.45" customHeight="1" x14ac:dyDescent="0.25">
      <c r="A154" s="180">
        <v>136</v>
      </c>
      <c r="B154" s="153">
        <v>8</v>
      </c>
      <c r="C154" s="181" t="s">
        <v>371</v>
      </c>
      <c r="D154" s="233" t="str">
        <f t="shared" si="10"/>
        <v>2</v>
      </c>
      <c r="E154" s="181">
        <v>296</v>
      </c>
      <c r="F154" s="182" t="s">
        <v>53</v>
      </c>
      <c r="G154" s="140">
        <v>240000</v>
      </c>
      <c r="H154" s="183"/>
      <c r="I154" s="184"/>
      <c r="J154" s="185"/>
      <c r="K154" s="185"/>
      <c r="L154" s="183"/>
      <c r="M154" s="184"/>
      <c r="N154" s="183"/>
      <c r="O154" s="184"/>
      <c r="P154" s="183"/>
      <c r="Q154" s="186">
        <f t="shared" si="9"/>
        <v>240000</v>
      </c>
      <c r="R154" s="225"/>
    </row>
    <row r="155" spans="1:18" s="187" customFormat="1" ht="14.45" customHeight="1" x14ac:dyDescent="0.25">
      <c r="A155" s="180">
        <v>137</v>
      </c>
      <c r="B155" s="153">
        <v>8</v>
      </c>
      <c r="C155" s="181" t="s">
        <v>371</v>
      </c>
      <c r="D155" s="233" t="str">
        <f t="shared" si="10"/>
        <v>3</v>
      </c>
      <c r="E155" s="181">
        <v>313</v>
      </c>
      <c r="F155" s="182" t="s">
        <v>57</v>
      </c>
      <c r="G155" s="140">
        <f>12000+6000</f>
        <v>18000</v>
      </c>
      <c r="H155" s="183">
        <v>0</v>
      </c>
      <c r="I155" s="184">
        <v>0</v>
      </c>
      <c r="J155" s="185">
        <v>0</v>
      </c>
      <c r="K155" s="185">
        <v>0</v>
      </c>
      <c r="L155" s="183">
        <v>0</v>
      </c>
      <c r="M155" s="184">
        <v>0</v>
      </c>
      <c r="N155" s="183">
        <v>0</v>
      </c>
      <c r="O155" s="184">
        <v>0</v>
      </c>
      <c r="P155" s="183">
        <v>0</v>
      </c>
      <c r="Q155" s="186">
        <f t="shared" si="9"/>
        <v>18000</v>
      </c>
      <c r="R155" s="225"/>
    </row>
    <row r="156" spans="1:18" s="187" customFormat="1" ht="14.45" customHeight="1" x14ac:dyDescent="0.25">
      <c r="A156" s="180">
        <v>138</v>
      </c>
      <c r="B156" s="153">
        <v>8</v>
      </c>
      <c r="C156" s="181" t="s">
        <v>371</v>
      </c>
      <c r="D156" s="233" t="str">
        <f t="shared" si="10"/>
        <v>3</v>
      </c>
      <c r="E156" s="181">
        <v>315</v>
      </c>
      <c r="F156" s="182" t="s">
        <v>59</v>
      </c>
      <c r="G156" s="140">
        <v>22000</v>
      </c>
      <c r="H156" s="183"/>
      <c r="I156" s="184">
        <v>0</v>
      </c>
      <c r="J156" s="185">
        <v>0</v>
      </c>
      <c r="K156" s="185">
        <v>0</v>
      </c>
      <c r="L156" s="183">
        <v>0</v>
      </c>
      <c r="M156" s="184">
        <v>0</v>
      </c>
      <c r="N156" s="183">
        <v>0</v>
      </c>
      <c r="O156" s="184">
        <v>0</v>
      </c>
      <c r="P156" s="183">
        <v>0</v>
      </c>
      <c r="Q156" s="186">
        <f t="shared" si="9"/>
        <v>22000</v>
      </c>
      <c r="R156" s="225"/>
    </row>
    <row r="157" spans="1:18" s="187" customFormat="1" ht="14.45" customHeight="1" x14ac:dyDescent="0.25">
      <c r="A157" s="180">
        <v>139</v>
      </c>
      <c r="B157" s="153">
        <v>8</v>
      </c>
      <c r="C157" s="181" t="s">
        <v>371</v>
      </c>
      <c r="D157" s="233" t="str">
        <f t="shared" si="10"/>
        <v>3</v>
      </c>
      <c r="E157" s="181">
        <v>321</v>
      </c>
      <c r="F157" s="182" t="s">
        <v>63</v>
      </c>
      <c r="G157" s="140">
        <v>110000</v>
      </c>
      <c r="H157" s="183"/>
      <c r="I157" s="184"/>
      <c r="J157" s="185"/>
      <c r="K157" s="185"/>
      <c r="L157" s="183"/>
      <c r="M157" s="184"/>
      <c r="N157" s="183"/>
      <c r="O157" s="184"/>
      <c r="P157" s="183"/>
      <c r="Q157" s="186">
        <f t="shared" si="9"/>
        <v>110000</v>
      </c>
      <c r="R157" s="225"/>
    </row>
    <row r="158" spans="1:18" s="187" customFormat="1" ht="14.45" customHeight="1" x14ac:dyDescent="0.25">
      <c r="A158" s="180">
        <v>140</v>
      </c>
      <c r="B158" s="153">
        <v>8</v>
      </c>
      <c r="C158" s="181" t="s">
        <v>371</v>
      </c>
      <c r="D158" s="233" t="str">
        <f t="shared" si="10"/>
        <v>3</v>
      </c>
      <c r="E158" s="181">
        <v>322</v>
      </c>
      <c r="F158" s="189" t="s">
        <v>64</v>
      </c>
      <c r="G158" s="140">
        <v>120000</v>
      </c>
      <c r="H158" s="183"/>
      <c r="I158" s="184"/>
      <c r="J158" s="185"/>
      <c r="K158" s="185"/>
      <c r="L158" s="183"/>
      <c r="M158" s="184"/>
      <c r="N158" s="183"/>
      <c r="O158" s="184"/>
      <c r="P158" s="183"/>
      <c r="Q158" s="186">
        <f t="shared" si="9"/>
        <v>120000</v>
      </c>
      <c r="R158" s="225"/>
    </row>
    <row r="159" spans="1:18" s="187" customFormat="1" x14ac:dyDescent="0.25">
      <c r="A159" s="180">
        <v>141</v>
      </c>
      <c r="B159" s="153">
        <v>8</v>
      </c>
      <c r="C159" s="181" t="s">
        <v>371</v>
      </c>
      <c r="D159" s="233" t="str">
        <f t="shared" si="10"/>
        <v>3</v>
      </c>
      <c r="E159" s="181">
        <v>334</v>
      </c>
      <c r="F159" s="189" t="s">
        <v>69</v>
      </c>
      <c r="G159" s="140">
        <v>20000</v>
      </c>
      <c r="H159" s="183"/>
      <c r="I159" s="184"/>
      <c r="J159" s="185"/>
      <c r="K159" s="185"/>
      <c r="L159" s="183"/>
      <c r="M159" s="184"/>
      <c r="N159" s="183"/>
      <c r="O159" s="184"/>
      <c r="P159" s="183"/>
      <c r="Q159" s="186">
        <f t="shared" si="9"/>
        <v>20000</v>
      </c>
      <c r="R159" s="225"/>
    </row>
    <row r="160" spans="1:18" s="187" customFormat="1" ht="14.45" customHeight="1" x14ac:dyDescent="0.25">
      <c r="A160" s="180">
        <v>142</v>
      </c>
      <c r="B160" s="153">
        <v>8</v>
      </c>
      <c r="C160" s="181" t="s">
        <v>371</v>
      </c>
      <c r="D160" s="233" t="str">
        <f t="shared" si="10"/>
        <v>3</v>
      </c>
      <c r="E160" s="181">
        <v>352</v>
      </c>
      <c r="F160" s="189" t="s">
        <v>77</v>
      </c>
      <c r="G160" s="140">
        <v>20000</v>
      </c>
      <c r="H160" s="183"/>
      <c r="I160" s="184"/>
      <c r="J160" s="185"/>
      <c r="K160" s="185"/>
      <c r="L160" s="183"/>
      <c r="M160" s="184"/>
      <c r="N160" s="183"/>
      <c r="O160" s="184"/>
      <c r="P160" s="183"/>
      <c r="Q160" s="186">
        <f t="shared" si="9"/>
        <v>20000</v>
      </c>
      <c r="R160" s="225"/>
    </row>
    <row r="161" spans="1:18" s="187" customFormat="1" ht="14.45" customHeight="1" x14ac:dyDescent="0.25">
      <c r="A161" s="180">
        <v>143</v>
      </c>
      <c r="B161" s="153">
        <v>8</v>
      </c>
      <c r="C161" s="181" t="s">
        <v>371</v>
      </c>
      <c r="D161" s="233" t="str">
        <f t="shared" si="10"/>
        <v>3</v>
      </c>
      <c r="E161" s="181">
        <v>353</v>
      </c>
      <c r="F161" s="189" t="s">
        <v>78</v>
      </c>
      <c r="G161" s="140">
        <v>12000</v>
      </c>
      <c r="H161" s="183"/>
      <c r="I161" s="184"/>
      <c r="J161" s="185"/>
      <c r="K161" s="185"/>
      <c r="L161" s="183"/>
      <c r="M161" s="184"/>
      <c r="N161" s="183"/>
      <c r="O161" s="184"/>
      <c r="P161" s="183"/>
      <c r="Q161" s="186">
        <f t="shared" si="9"/>
        <v>12000</v>
      </c>
      <c r="R161" s="225"/>
    </row>
    <row r="162" spans="1:18" s="187" customFormat="1" ht="14.45" customHeight="1" x14ac:dyDescent="0.25">
      <c r="A162" s="180">
        <v>144</v>
      </c>
      <c r="B162" s="153">
        <v>8</v>
      </c>
      <c r="C162" s="181" t="s">
        <v>371</v>
      </c>
      <c r="D162" s="233" t="str">
        <f t="shared" si="10"/>
        <v>3</v>
      </c>
      <c r="E162" s="181">
        <v>355</v>
      </c>
      <c r="F162" s="182" t="s">
        <v>79</v>
      </c>
      <c r="G162" s="140">
        <v>200000</v>
      </c>
      <c r="H162" s="183"/>
      <c r="I162" s="184"/>
      <c r="J162" s="185"/>
      <c r="K162" s="185"/>
      <c r="L162" s="183"/>
      <c r="M162" s="184"/>
      <c r="N162" s="183"/>
      <c r="O162" s="184"/>
      <c r="P162" s="183"/>
      <c r="Q162" s="186">
        <f t="shared" si="9"/>
        <v>200000</v>
      </c>
      <c r="R162" s="225"/>
    </row>
    <row r="163" spans="1:18" s="187" customFormat="1" ht="14.45" customHeight="1" x14ac:dyDescent="0.25">
      <c r="A163" s="180">
        <v>145</v>
      </c>
      <c r="B163" s="153">
        <v>8</v>
      </c>
      <c r="C163" s="181" t="s">
        <v>371</v>
      </c>
      <c r="D163" s="233" t="str">
        <f t="shared" si="10"/>
        <v>3</v>
      </c>
      <c r="E163" s="181">
        <v>358</v>
      </c>
      <c r="F163" s="189" t="s">
        <v>81</v>
      </c>
      <c r="G163" s="140">
        <v>12000</v>
      </c>
      <c r="H163" s="183"/>
      <c r="I163" s="184"/>
      <c r="J163" s="185"/>
      <c r="K163" s="185"/>
      <c r="L163" s="183"/>
      <c r="M163" s="184"/>
      <c r="N163" s="183"/>
      <c r="O163" s="184"/>
      <c r="P163" s="183"/>
      <c r="Q163" s="186">
        <f t="shared" si="9"/>
        <v>12000</v>
      </c>
      <c r="R163" s="225"/>
    </row>
    <row r="164" spans="1:18" s="187" customFormat="1" ht="14.45" customHeight="1" x14ac:dyDescent="0.25">
      <c r="A164" s="180">
        <v>146</v>
      </c>
      <c r="B164" s="153">
        <v>8</v>
      </c>
      <c r="C164" s="181" t="s">
        <v>371</v>
      </c>
      <c r="D164" s="233" t="str">
        <f t="shared" si="10"/>
        <v>3</v>
      </c>
      <c r="E164" s="181">
        <v>372</v>
      </c>
      <c r="F164" s="189" t="s">
        <v>91</v>
      </c>
      <c r="G164" s="140">
        <v>50000</v>
      </c>
      <c r="H164" s="183"/>
      <c r="I164" s="184"/>
      <c r="J164" s="185"/>
      <c r="K164" s="185"/>
      <c r="L164" s="183"/>
      <c r="M164" s="184"/>
      <c r="N164" s="183"/>
      <c r="O164" s="184"/>
      <c r="P164" s="183"/>
      <c r="Q164" s="186">
        <f t="shared" si="9"/>
        <v>50000</v>
      </c>
      <c r="R164" s="225"/>
    </row>
    <row r="165" spans="1:18" s="187" customFormat="1" ht="14.45" customHeight="1" x14ac:dyDescent="0.25">
      <c r="A165" s="180">
        <v>147</v>
      </c>
      <c r="B165" s="153">
        <v>8</v>
      </c>
      <c r="C165" s="181" t="s">
        <v>371</v>
      </c>
      <c r="D165" s="233" t="str">
        <f t="shared" si="10"/>
        <v>3</v>
      </c>
      <c r="E165" s="181">
        <v>375</v>
      </c>
      <c r="F165" s="189" t="s">
        <v>93</v>
      </c>
      <c r="G165" s="140">
        <v>40000</v>
      </c>
      <c r="H165" s="183"/>
      <c r="I165" s="184"/>
      <c r="J165" s="185"/>
      <c r="K165" s="185"/>
      <c r="L165" s="183"/>
      <c r="M165" s="184"/>
      <c r="N165" s="183"/>
      <c r="O165" s="184"/>
      <c r="P165" s="183"/>
      <c r="Q165" s="186">
        <f t="shared" si="9"/>
        <v>40000</v>
      </c>
      <c r="R165" s="225"/>
    </row>
    <row r="166" spans="1:18" s="187" customFormat="1" ht="14.45" customHeight="1" x14ac:dyDescent="0.25">
      <c r="A166" s="180">
        <v>148</v>
      </c>
      <c r="B166" s="153">
        <v>8</v>
      </c>
      <c r="C166" s="181" t="s">
        <v>371</v>
      </c>
      <c r="D166" s="233">
        <v>4</v>
      </c>
      <c r="E166" s="181">
        <v>451</v>
      </c>
      <c r="F166" s="182" t="s">
        <v>509</v>
      </c>
      <c r="G166" s="140">
        <v>73918</v>
      </c>
      <c r="H166" s="183"/>
      <c r="I166" s="184"/>
      <c r="J166" s="185"/>
      <c r="K166" s="185"/>
      <c r="L166" s="183"/>
      <c r="M166" s="184"/>
      <c r="N166" s="183"/>
      <c r="O166" s="184"/>
      <c r="P166" s="183"/>
      <c r="Q166" s="186">
        <f t="shared" si="9"/>
        <v>73918</v>
      </c>
      <c r="R166" s="225"/>
    </row>
    <row r="167" spans="1:18" s="187" customFormat="1" ht="14.45" customHeight="1" x14ac:dyDescent="0.25">
      <c r="A167" s="180">
        <v>149</v>
      </c>
      <c r="B167" s="153">
        <v>8</v>
      </c>
      <c r="C167" s="181" t="s">
        <v>371</v>
      </c>
      <c r="D167" s="233" t="str">
        <f>MID(E167,1,1)</f>
        <v>5</v>
      </c>
      <c r="E167" s="181">
        <v>511</v>
      </c>
      <c r="F167" s="182" t="s">
        <v>109</v>
      </c>
      <c r="G167" s="140">
        <v>15000</v>
      </c>
      <c r="H167" s="183"/>
      <c r="I167" s="184"/>
      <c r="J167" s="185"/>
      <c r="K167" s="185"/>
      <c r="L167" s="183"/>
      <c r="M167" s="184"/>
      <c r="N167" s="183"/>
      <c r="O167" s="184"/>
      <c r="P167" s="183"/>
      <c r="Q167" s="186">
        <f t="shared" si="9"/>
        <v>15000</v>
      </c>
      <c r="R167" s="225"/>
    </row>
    <row r="168" spans="1:18" s="187" customFormat="1" ht="14.45" customHeight="1" x14ac:dyDescent="0.25">
      <c r="A168" s="180">
        <v>150</v>
      </c>
      <c r="B168" s="153">
        <v>8</v>
      </c>
      <c r="C168" s="181" t="s">
        <v>371</v>
      </c>
      <c r="D168" s="233" t="str">
        <f>MID(E168,1,1)</f>
        <v>5</v>
      </c>
      <c r="E168" s="181">
        <v>515</v>
      </c>
      <c r="F168" s="182" t="s">
        <v>111</v>
      </c>
      <c r="G168" s="140">
        <v>24000</v>
      </c>
      <c r="H168" s="183"/>
      <c r="I168" s="184"/>
      <c r="J168" s="185"/>
      <c r="K168" s="185"/>
      <c r="L168" s="183"/>
      <c r="M168" s="184"/>
      <c r="N168" s="183"/>
      <c r="O168" s="184"/>
      <c r="P168" s="183"/>
      <c r="Q168" s="186">
        <f t="shared" si="9"/>
        <v>24000</v>
      </c>
      <c r="R168" s="225"/>
    </row>
    <row r="169" spans="1:18" s="187" customFormat="1" ht="14.45" customHeight="1" x14ac:dyDescent="0.25">
      <c r="A169" s="180">
        <v>151</v>
      </c>
      <c r="B169" s="153">
        <v>8</v>
      </c>
      <c r="C169" s="181" t="s">
        <v>371</v>
      </c>
      <c r="D169" s="233" t="str">
        <f>MID(E169,1,1)</f>
        <v>5</v>
      </c>
      <c r="E169" s="181">
        <v>591</v>
      </c>
      <c r="F169" s="182" t="s">
        <v>122</v>
      </c>
      <c r="G169" s="140">
        <v>8000</v>
      </c>
      <c r="H169" s="183"/>
      <c r="I169" s="184"/>
      <c r="J169" s="185"/>
      <c r="K169" s="185"/>
      <c r="L169" s="183"/>
      <c r="M169" s="184"/>
      <c r="N169" s="183"/>
      <c r="O169" s="184"/>
      <c r="P169" s="183"/>
      <c r="Q169" s="186">
        <f t="shared" si="9"/>
        <v>8000</v>
      </c>
      <c r="R169" s="225"/>
    </row>
    <row r="170" spans="1:18" s="187" customFormat="1" ht="14.45" customHeight="1" x14ac:dyDescent="0.25">
      <c r="A170" s="180">
        <v>152</v>
      </c>
      <c r="B170" s="153">
        <v>9</v>
      </c>
      <c r="C170" s="181" t="s">
        <v>510</v>
      </c>
      <c r="D170" s="233">
        <v>1</v>
      </c>
      <c r="E170" s="181">
        <v>113</v>
      </c>
      <c r="F170" s="182" t="s">
        <v>11</v>
      </c>
      <c r="G170" s="140">
        <v>1396472.9087999999</v>
      </c>
      <c r="H170" s="183"/>
      <c r="I170" s="184"/>
      <c r="J170" s="185"/>
      <c r="K170" s="185"/>
      <c r="L170" s="183"/>
      <c r="M170" s="184"/>
      <c r="N170" s="183"/>
      <c r="O170" s="184"/>
      <c r="P170" s="183"/>
      <c r="Q170" s="186">
        <f t="shared" si="9"/>
        <v>1396472.9087999999</v>
      </c>
      <c r="R170" s="225"/>
    </row>
    <row r="171" spans="1:18" s="187" customFormat="1" ht="14.45" customHeight="1" x14ac:dyDescent="0.25">
      <c r="A171" s="180">
        <v>153</v>
      </c>
      <c r="B171" s="153">
        <v>9</v>
      </c>
      <c r="C171" s="181" t="s">
        <v>510</v>
      </c>
      <c r="D171" s="233">
        <v>1</v>
      </c>
      <c r="E171" s="181">
        <v>113</v>
      </c>
      <c r="F171" s="182" t="s">
        <v>11</v>
      </c>
      <c r="G171" s="140">
        <v>121361</v>
      </c>
      <c r="H171" s="183"/>
      <c r="I171" s="184"/>
      <c r="J171" s="185"/>
      <c r="K171" s="185"/>
      <c r="L171" s="183"/>
      <c r="M171" s="184"/>
      <c r="N171" s="183"/>
      <c r="O171" s="184"/>
      <c r="P171" s="183"/>
      <c r="Q171" s="186">
        <f t="shared" si="9"/>
        <v>121361</v>
      </c>
      <c r="R171" s="225"/>
    </row>
    <row r="172" spans="1:18" s="187" customFormat="1" ht="14.45" customHeight="1" x14ac:dyDescent="0.25">
      <c r="A172" s="180">
        <v>154</v>
      </c>
      <c r="B172" s="153">
        <v>9</v>
      </c>
      <c r="C172" s="181" t="s">
        <v>510</v>
      </c>
      <c r="D172" s="233">
        <v>1</v>
      </c>
      <c r="E172" s="181">
        <v>122</v>
      </c>
      <c r="F172" s="188" t="s">
        <v>12</v>
      </c>
      <c r="G172" s="140">
        <v>109422.45000000001</v>
      </c>
      <c r="H172" s="183"/>
      <c r="I172" s="184"/>
      <c r="J172" s="185"/>
      <c r="K172" s="185"/>
      <c r="L172" s="183"/>
      <c r="M172" s="184"/>
      <c r="N172" s="183"/>
      <c r="O172" s="184"/>
      <c r="P172" s="183"/>
      <c r="Q172" s="186">
        <f t="shared" si="9"/>
        <v>109422.45000000001</v>
      </c>
      <c r="R172" s="225"/>
    </row>
    <row r="173" spans="1:18" s="187" customFormat="1" ht="14.45" customHeight="1" x14ac:dyDescent="0.25">
      <c r="A173" s="180">
        <v>155</v>
      </c>
      <c r="B173" s="153">
        <v>9</v>
      </c>
      <c r="C173" s="181" t="s">
        <v>510</v>
      </c>
      <c r="D173" s="233">
        <v>1</v>
      </c>
      <c r="E173" s="181">
        <v>132</v>
      </c>
      <c r="F173" s="188" t="s">
        <v>13</v>
      </c>
      <c r="G173" s="140">
        <v>210427.88582550321</v>
      </c>
      <c r="H173" s="183"/>
      <c r="I173" s="184"/>
      <c r="J173" s="185"/>
      <c r="K173" s="185"/>
      <c r="L173" s="183"/>
      <c r="M173" s="184"/>
      <c r="N173" s="183"/>
      <c r="O173" s="184"/>
      <c r="P173" s="183"/>
      <c r="Q173" s="186">
        <f t="shared" si="9"/>
        <v>210427.88582550321</v>
      </c>
      <c r="R173" s="225"/>
    </row>
    <row r="174" spans="1:18" s="187" customFormat="1" ht="14.45" customHeight="1" x14ac:dyDescent="0.25">
      <c r="A174" s="180">
        <v>156</v>
      </c>
      <c r="B174" s="153">
        <v>9</v>
      </c>
      <c r="C174" s="181" t="s">
        <v>510</v>
      </c>
      <c r="D174" s="233">
        <v>1</v>
      </c>
      <c r="E174" s="181">
        <v>132</v>
      </c>
      <c r="F174" s="188" t="s">
        <v>13</v>
      </c>
      <c r="G174" s="140">
        <v>16488.350522412104</v>
      </c>
      <c r="H174" s="183"/>
      <c r="I174" s="184"/>
      <c r="J174" s="185"/>
      <c r="K174" s="185"/>
      <c r="L174" s="183"/>
      <c r="M174" s="184"/>
      <c r="N174" s="183"/>
      <c r="O174" s="184"/>
      <c r="P174" s="183"/>
      <c r="Q174" s="186">
        <f t="shared" si="9"/>
        <v>16488.350522412104</v>
      </c>
      <c r="R174" s="225"/>
    </row>
    <row r="175" spans="1:18" s="187" customFormat="1" ht="14.45" customHeight="1" x14ac:dyDescent="0.25">
      <c r="A175" s="180">
        <v>157</v>
      </c>
      <c r="B175" s="153">
        <v>9</v>
      </c>
      <c r="C175" s="181" t="s">
        <v>510</v>
      </c>
      <c r="D175" s="233">
        <v>1</v>
      </c>
      <c r="E175" s="181">
        <v>132</v>
      </c>
      <c r="F175" s="188" t="s">
        <v>13</v>
      </c>
      <c r="G175" s="140">
        <v>18287.310000000001</v>
      </c>
      <c r="H175" s="183"/>
      <c r="I175" s="184"/>
      <c r="J175" s="185"/>
      <c r="K175" s="185"/>
      <c r="L175" s="183"/>
      <c r="M175" s="184"/>
      <c r="N175" s="183"/>
      <c r="O175" s="184"/>
      <c r="P175" s="183"/>
      <c r="Q175" s="186">
        <f t="shared" si="9"/>
        <v>18287.310000000001</v>
      </c>
      <c r="R175" s="225"/>
    </row>
    <row r="176" spans="1:18" s="187" customFormat="1" ht="14.45" customHeight="1" x14ac:dyDescent="0.25">
      <c r="A176" s="180"/>
      <c r="B176" s="153">
        <v>10</v>
      </c>
      <c r="C176" s="181" t="s">
        <v>515</v>
      </c>
      <c r="D176" s="233">
        <v>1</v>
      </c>
      <c r="E176" s="181">
        <v>113</v>
      </c>
      <c r="F176" s="182" t="s">
        <v>11</v>
      </c>
      <c r="G176" s="140">
        <v>0</v>
      </c>
      <c r="H176" s="183"/>
      <c r="I176" s="184"/>
      <c r="J176" s="185"/>
      <c r="K176" s="185"/>
      <c r="L176" s="183"/>
      <c r="M176" s="184"/>
      <c r="N176" s="183"/>
      <c r="O176" s="184"/>
      <c r="P176" s="183"/>
      <c r="Q176" s="186">
        <f t="shared" si="9"/>
        <v>0</v>
      </c>
      <c r="R176" s="225"/>
    </row>
    <row r="177" spans="1:18" s="187" customFormat="1" ht="14.45" customHeight="1" x14ac:dyDescent="0.25">
      <c r="A177" s="180">
        <v>158</v>
      </c>
      <c r="B177" s="153">
        <v>11</v>
      </c>
      <c r="C177" s="181" t="s">
        <v>506</v>
      </c>
      <c r="D177" s="233">
        <v>1</v>
      </c>
      <c r="E177" s="181">
        <v>113</v>
      </c>
      <c r="F177" s="182" t="s">
        <v>11</v>
      </c>
      <c r="G177" s="140">
        <v>1162164.1703999999</v>
      </c>
      <c r="H177" s="183"/>
      <c r="I177" s="184"/>
      <c r="J177" s="185"/>
      <c r="K177" s="185"/>
      <c r="L177" s="183"/>
      <c r="M177" s="184"/>
      <c r="N177" s="183"/>
      <c r="O177" s="184"/>
      <c r="P177" s="183"/>
      <c r="Q177" s="186">
        <f t="shared" si="9"/>
        <v>1162164.1703999999</v>
      </c>
      <c r="R177" s="225"/>
    </row>
    <row r="178" spans="1:18" s="187" customFormat="1" ht="14.45" customHeight="1" x14ac:dyDescent="0.25">
      <c r="A178" s="180">
        <v>159</v>
      </c>
      <c r="B178" s="153">
        <v>11</v>
      </c>
      <c r="C178" s="181" t="s">
        <v>506</v>
      </c>
      <c r="D178" s="233">
        <v>1</v>
      </c>
      <c r="E178" s="181">
        <v>122</v>
      </c>
      <c r="F178" s="188" t="s">
        <v>12</v>
      </c>
      <c r="G178" s="140">
        <v>314667.20160000003</v>
      </c>
      <c r="H178" s="183"/>
      <c r="I178" s="184"/>
      <c r="J178" s="185"/>
      <c r="K178" s="185"/>
      <c r="L178" s="183"/>
      <c r="M178" s="184"/>
      <c r="N178" s="183"/>
      <c r="O178" s="184"/>
      <c r="P178" s="183"/>
      <c r="Q178" s="186">
        <f t="shared" si="9"/>
        <v>314667.20160000003</v>
      </c>
      <c r="R178" s="225"/>
    </row>
    <row r="179" spans="1:18" s="187" customFormat="1" ht="14.45" customHeight="1" x14ac:dyDescent="0.25">
      <c r="A179" s="180">
        <v>160</v>
      </c>
      <c r="B179" s="153">
        <v>11</v>
      </c>
      <c r="C179" s="181" t="s">
        <v>506</v>
      </c>
      <c r="D179" s="233">
        <v>1</v>
      </c>
      <c r="E179" s="181">
        <v>132</v>
      </c>
      <c r="F179" s="188" t="s">
        <v>13</v>
      </c>
      <c r="G179" s="140">
        <v>175121</v>
      </c>
      <c r="H179" s="183"/>
      <c r="I179" s="184"/>
      <c r="J179" s="185"/>
      <c r="K179" s="185"/>
      <c r="L179" s="183"/>
      <c r="M179" s="184"/>
      <c r="N179" s="183"/>
      <c r="O179" s="184"/>
      <c r="P179" s="183"/>
      <c r="Q179" s="186">
        <f t="shared" si="9"/>
        <v>175121</v>
      </c>
      <c r="R179" s="225"/>
    </row>
    <row r="180" spans="1:18" s="187" customFormat="1" ht="14.45" customHeight="1" x14ac:dyDescent="0.25">
      <c r="A180" s="180">
        <v>161</v>
      </c>
      <c r="B180" s="153">
        <v>11</v>
      </c>
      <c r="C180" s="181" t="s">
        <v>506</v>
      </c>
      <c r="D180" s="233">
        <v>1</v>
      </c>
      <c r="E180" s="181">
        <v>132</v>
      </c>
      <c r="F180" s="188" t="s">
        <v>13</v>
      </c>
      <c r="G180" s="140">
        <v>47415.709645390998</v>
      </c>
      <c r="H180" s="183"/>
      <c r="I180" s="184"/>
      <c r="J180" s="185"/>
      <c r="K180" s="185"/>
      <c r="L180" s="183"/>
      <c r="M180" s="184"/>
      <c r="N180" s="183"/>
      <c r="O180" s="184"/>
      <c r="P180" s="183"/>
      <c r="Q180" s="186">
        <f t="shared" si="9"/>
        <v>47415.709645390998</v>
      </c>
      <c r="R180" s="225"/>
    </row>
    <row r="181" spans="1:18" s="187" customFormat="1" ht="14.45" customHeight="1" x14ac:dyDescent="0.25">
      <c r="A181" s="180">
        <v>162</v>
      </c>
      <c r="B181" s="153">
        <v>11</v>
      </c>
      <c r="C181" s="181" t="s">
        <v>506</v>
      </c>
      <c r="D181" s="233" t="str">
        <f t="shared" ref="D181:D207" si="11">MID(E181,1,1)</f>
        <v>2</v>
      </c>
      <c r="E181" s="181">
        <v>211</v>
      </c>
      <c r="F181" s="182" t="s">
        <v>19</v>
      </c>
      <c r="G181" s="140">
        <v>35000</v>
      </c>
      <c r="H181" s="183"/>
      <c r="I181" s="184"/>
      <c r="J181" s="185"/>
      <c r="K181" s="185"/>
      <c r="L181" s="183"/>
      <c r="M181" s="184"/>
      <c r="N181" s="183"/>
      <c r="O181" s="184"/>
      <c r="P181" s="183"/>
      <c r="Q181" s="186">
        <f t="shared" si="9"/>
        <v>35000</v>
      </c>
      <c r="R181" s="225"/>
    </row>
    <row r="182" spans="1:18" s="187" customFormat="1" ht="14.45" customHeight="1" x14ac:dyDescent="0.25">
      <c r="A182" s="180">
        <v>163</v>
      </c>
      <c r="B182" s="153">
        <v>11</v>
      </c>
      <c r="C182" s="181" t="s">
        <v>506</v>
      </c>
      <c r="D182" s="233" t="str">
        <f t="shared" si="11"/>
        <v>2</v>
      </c>
      <c r="E182" s="181">
        <v>212</v>
      </c>
      <c r="F182" s="182" t="s">
        <v>20</v>
      </c>
      <c r="G182" s="140">
        <v>30000</v>
      </c>
      <c r="H182" s="183"/>
      <c r="I182" s="184"/>
      <c r="J182" s="185"/>
      <c r="K182" s="185"/>
      <c r="L182" s="183"/>
      <c r="M182" s="184"/>
      <c r="N182" s="183"/>
      <c r="O182" s="184"/>
      <c r="P182" s="183"/>
      <c r="Q182" s="186">
        <f t="shared" si="9"/>
        <v>30000</v>
      </c>
      <c r="R182" s="225"/>
    </row>
    <row r="183" spans="1:18" s="187" customFormat="1" ht="14.45" customHeight="1" x14ac:dyDescent="0.25">
      <c r="A183" s="180">
        <v>164</v>
      </c>
      <c r="B183" s="153">
        <v>11</v>
      </c>
      <c r="C183" s="181" t="s">
        <v>506</v>
      </c>
      <c r="D183" s="233" t="str">
        <f t="shared" si="11"/>
        <v>2</v>
      </c>
      <c r="E183" s="181">
        <v>214</v>
      </c>
      <c r="F183" s="182" t="s">
        <v>22</v>
      </c>
      <c r="G183" s="140">
        <v>6000</v>
      </c>
      <c r="H183" s="183"/>
      <c r="I183" s="184"/>
      <c r="J183" s="185"/>
      <c r="K183" s="185"/>
      <c r="L183" s="183"/>
      <c r="M183" s="184"/>
      <c r="N183" s="183"/>
      <c r="O183" s="184"/>
      <c r="P183" s="183"/>
      <c r="Q183" s="186">
        <f t="shared" si="9"/>
        <v>6000</v>
      </c>
      <c r="R183" s="225"/>
    </row>
    <row r="184" spans="1:18" s="187" customFormat="1" ht="14.45" customHeight="1" x14ac:dyDescent="0.25">
      <c r="A184" s="180">
        <v>165</v>
      </c>
      <c r="B184" s="153">
        <v>11</v>
      </c>
      <c r="C184" s="181" t="s">
        <v>506</v>
      </c>
      <c r="D184" s="233" t="str">
        <f t="shared" si="11"/>
        <v>2</v>
      </c>
      <c r="E184" s="181">
        <v>218</v>
      </c>
      <c r="F184" s="182" t="s">
        <v>26</v>
      </c>
      <c r="G184" s="140">
        <v>170000</v>
      </c>
      <c r="H184" s="183"/>
      <c r="I184" s="184"/>
      <c r="J184" s="185"/>
      <c r="K184" s="185"/>
      <c r="L184" s="183"/>
      <c r="M184" s="184"/>
      <c r="N184" s="183"/>
      <c r="O184" s="184"/>
      <c r="P184" s="183"/>
      <c r="Q184" s="186">
        <f t="shared" si="9"/>
        <v>170000</v>
      </c>
      <c r="R184" s="225"/>
    </row>
    <row r="185" spans="1:18" s="187" customFormat="1" ht="14.45" customHeight="1" x14ac:dyDescent="0.25">
      <c r="A185" s="180">
        <v>166</v>
      </c>
      <c r="B185" s="153">
        <v>11</v>
      </c>
      <c r="C185" s="181" t="s">
        <v>506</v>
      </c>
      <c r="D185" s="233" t="str">
        <f t="shared" si="11"/>
        <v>2</v>
      </c>
      <c r="E185" s="181">
        <v>261</v>
      </c>
      <c r="F185" s="182" t="s">
        <v>43</v>
      </c>
      <c r="G185" s="140">
        <v>18000</v>
      </c>
      <c r="H185" s="183"/>
      <c r="I185" s="184"/>
      <c r="J185" s="185"/>
      <c r="K185" s="185"/>
      <c r="L185" s="183"/>
      <c r="M185" s="184"/>
      <c r="N185" s="183"/>
      <c r="O185" s="184"/>
      <c r="P185" s="183"/>
      <c r="Q185" s="186">
        <f t="shared" si="9"/>
        <v>18000</v>
      </c>
      <c r="R185" s="225"/>
    </row>
    <row r="186" spans="1:18" s="187" customFormat="1" ht="14.45" customHeight="1" x14ac:dyDescent="0.25">
      <c r="A186" s="180">
        <v>167</v>
      </c>
      <c r="B186" s="153">
        <v>11</v>
      </c>
      <c r="C186" s="181" t="s">
        <v>506</v>
      </c>
      <c r="D186" s="233" t="str">
        <f t="shared" si="11"/>
        <v>3</v>
      </c>
      <c r="E186" s="181">
        <v>313</v>
      </c>
      <c r="F186" s="182" t="s">
        <v>57</v>
      </c>
      <c r="G186" s="140">
        <v>3000</v>
      </c>
      <c r="H186" s="183"/>
      <c r="I186" s="184"/>
      <c r="J186" s="185"/>
      <c r="K186" s="185"/>
      <c r="L186" s="183"/>
      <c r="M186" s="184"/>
      <c r="N186" s="183"/>
      <c r="O186" s="184"/>
      <c r="P186" s="183"/>
      <c r="Q186" s="186">
        <f t="shared" si="9"/>
        <v>3000</v>
      </c>
      <c r="R186" s="225"/>
    </row>
    <row r="187" spans="1:18" s="187" customFormat="1" ht="14.45" customHeight="1" x14ac:dyDescent="0.25">
      <c r="A187" s="180">
        <v>168</v>
      </c>
      <c r="B187" s="153">
        <v>11</v>
      </c>
      <c r="C187" s="181" t="s">
        <v>506</v>
      </c>
      <c r="D187" s="233" t="str">
        <f t="shared" si="11"/>
        <v>3</v>
      </c>
      <c r="E187" s="181">
        <v>314</v>
      </c>
      <c r="F187" s="182" t="s">
        <v>58</v>
      </c>
      <c r="G187" s="140">
        <v>42000</v>
      </c>
      <c r="H187" s="183"/>
      <c r="I187" s="184"/>
      <c r="J187" s="185"/>
      <c r="K187" s="185"/>
      <c r="L187" s="183"/>
      <c r="M187" s="184"/>
      <c r="N187" s="183"/>
      <c r="O187" s="184"/>
      <c r="P187" s="183"/>
      <c r="Q187" s="186">
        <f t="shared" si="9"/>
        <v>42000</v>
      </c>
      <c r="R187" s="225"/>
    </row>
    <row r="188" spans="1:18" s="187" customFormat="1" ht="14.45" customHeight="1" x14ac:dyDescent="0.25">
      <c r="A188" s="180">
        <v>169</v>
      </c>
      <c r="B188" s="153">
        <v>11</v>
      </c>
      <c r="C188" s="181" t="s">
        <v>506</v>
      </c>
      <c r="D188" s="233" t="str">
        <f t="shared" si="11"/>
        <v>3</v>
      </c>
      <c r="E188" s="181">
        <v>315</v>
      </c>
      <c r="F188" s="182" t="s">
        <v>59</v>
      </c>
      <c r="G188" s="140">
        <v>9600</v>
      </c>
      <c r="H188" s="183"/>
      <c r="I188" s="184"/>
      <c r="J188" s="185"/>
      <c r="K188" s="185"/>
      <c r="L188" s="183"/>
      <c r="M188" s="184"/>
      <c r="N188" s="183"/>
      <c r="O188" s="184"/>
      <c r="P188" s="183"/>
      <c r="Q188" s="186">
        <f t="shared" si="9"/>
        <v>9600</v>
      </c>
      <c r="R188" s="225"/>
    </row>
    <row r="189" spans="1:18" s="187" customFormat="1" ht="14.45" customHeight="1" x14ac:dyDescent="0.25">
      <c r="A189" s="180">
        <v>170</v>
      </c>
      <c r="B189" s="153">
        <v>11</v>
      </c>
      <c r="C189" s="181" t="s">
        <v>506</v>
      </c>
      <c r="D189" s="233" t="str">
        <f t="shared" si="11"/>
        <v>3</v>
      </c>
      <c r="E189" s="181">
        <v>331</v>
      </c>
      <c r="F189" s="182" t="s">
        <v>67</v>
      </c>
      <c r="G189" s="140">
        <v>540000</v>
      </c>
      <c r="H189" s="183"/>
      <c r="I189" s="184">
        <v>0</v>
      </c>
      <c r="J189" s="185">
        <v>0</v>
      </c>
      <c r="K189" s="185">
        <v>0</v>
      </c>
      <c r="L189" s="183">
        <v>0</v>
      </c>
      <c r="M189" s="184">
        <v>0</v>
      </c>
      <c r="N189" s="183">
        <v>0</v>
      </c>
      <c r="O189" s="184">
        <v>0</v>
      </c>
      <c r="P189" s="183">
        <v>0</v>
      </c>
      <c r="Q189" s="186">
        <f t="shared" si="9"/>
        <v>540000</v>
      </c>
      <c r="R189" s="225"/>
    </row>
    <row r="190" spans="1:18" s="187" customFormat="1" ht="14.45" customHeight="1" x14ac:dyDescent="0.25">
      <c r="A190" s="180">
        <v>171</v>
      </c>
      <c r="B190" s="153">
        <v>11</v>
      </c>
      <c r="C190" s="181" t="s">
        <v>506</v>
      </c>
      <c r="D190" s="233" t="str">
        <f t="shared" si="11"/>
        <v>3</v>
      </c>
      <c r="E190" s="181">
        <v>334</v>
      </c>
      <c r="F190" s="182" t="s">
        <v>69</v>
      </c>
      <c r="G190" s="140">
        <v>10000</v>
      </c>
      <c r="H190" s="183"/>
      <c r="I190" s="184"/>
      <c r="J190" s="185"/>
      <c r="K190" s="185"/>
      <c r="L190" s="183"/>
      <c r="M190" s="184"/>
      <c r="N190" s="183"/>
      <c r="O190" s="184"/>
      <c r="P190" s="183"/>
      <c r="Q190" s="186">
        <f t="shared" si="9"/>
        <v>10000</v>
      </c>
      <c r="R190" s="225"/>
    </row>
    <row r="191" spans="1:18" s="187" customFormat="1" ht="14.45" customHeight="1" x14ac:dyDescent="0.25">
      <c r="A191" s="180">
        <v>172</v>
      </c>
      <c r="B191" s="153">
        <v>11</v>
      </c>
      <c r="C191" s="181" t="s">
        <v>506</v>
      </c>
      <c r="D191" s="233" t="str">
        <f t="shared" si="11"/>
        <v>3</v>
      </c>
      <c r="E191" s="181">
        <v>341</v>
      </c>
      <c r="F191" s="182" t="s">
        <v>72</v>
      </c>
      <c r="G191" s="140">
        <v>42000</v>
      </c>
      <c r="H191" s="183"/>
      <c r="I191" s="184"/>
      <c r="J191" s="185"/>
      <c r="K191" s="185"/>
      <c r="L191" s="183"/>
      <c r="M191" s="184"/>
      <c r="N191" s="183"/>
      <c r="O191" s="184"/>
      <c r="P191" s="183"/>
      <c r="Q191" s="186">
        <f t="shared" si="9"/>
        <v>42000</v>
      </c>
      <c r="R191" s="225"/>
    </row>
    <row r="192" spans="1:18" s="187" customFormat="1" ht="14.45" customHeight="1" x14ac:dyDescent="0.25">
      <c r="A192" s="180">
        <v>173</v>
      </c>
      <c r="B192" s="153">
        <v>11</v>
      </c>
      <c r="C192" s="181" t="s">
        <v>506</v>
      </c>
      <c r="D192" s="233" t="str">
        <f t="shared" si="11"/>
        <v>3</v>
      </c>
      <c r="E192" s="181">
        <v>344</v>
      </c>
      <c r="F192" s="182" t="s">
        <v>73</v>
      </c>
      <c r="G192" s="140">
        <v>30000</v>
      </c>
      <c r="H192" s="183"/>
      <c r="I192" s="184"/>
      <c r="J192" s="185"/>
      <c r="K192" s="185"/>
      <c r="L192" s="183"/>
      <c r="M192" s="184"/>
      <c r="N192" s="183"/>
      <c r="O192" s="184"/>
      <c r="P192" s="183"/>
      <c r="Q192" s="186">
        <f t="shared" si="9"/>
        <v>30000</v>
      </c>
      <c r="R192" s="225"/>
    </row>
    <row r="193" spans="1:18" s="187" customFormat="1" ht="14.45" customHeight="1" x14ac:dyDescent="0.25">
      <c r="A193" s="180">
        <v>174</v>
      </c>
      <c r="B193" s="153">
        <v>11</v>
      </c>
      <c r="C193" s="181" t="s">
        <v>506</v>
      </c>
      <c r="D193" s="233" t="str">
        <f t="shared" si="11"/>
        <v>3</v>
      </c>
      <c r="E193" s="181">
        <v>345</v>
      </c>
      <c r="F193" s="182" t="s">
        <v>74</v>
      </c>
      <c r="G193" s="140">
        <v>180000</v>
      </c>
      <c r="H193" s="183"/>
      <c r="I193" s="184"/>
      <c r="J193" s="185"/>
      <c r="K193" s="185"/>
      <c r="L193" s="183"/>
      <c r="M193" s="184"/>
      <c r="N193" s="183"/>
      <c r="O193" s="184"/>
      <c r="P193" s="183"/>
      <c r="Q193" s="186">
        <f t="shared" si="9"/>
        <v>180000</v>
      </c>
      <c r="R193" s="225"/>
    </row>
    <row r="194" spans="1:18" s="187" customFormat="1" ht="14.45" customHeight="1" x14ac:dyDescent="0.25">
      <c r="A194" s="180">
        <v>175</v>
      </c>
      <c r="B194" s="153">
        <v>11</v>
      </c>
      <c r="C194" s="181" t="s">
        <v>506</v>
      </c>
      <c r="D194" s="233" t="str">
        <f t="shared" si="11"/>
        <v>3</v>
      </c>
      <c r="E194" s="181">
        <v>351</v>
      </c>
      <c r="F194" s="182" t="s">
        <v>76</v>
      </c>
      <c r="G194" s="140">
        <v>5000</v>
      </c>
      <c r="H194" s="183"/>
      <c r="I194" s="184"/>
      <c r="J194" s="185"/>
      <c r="K194" s="185"/>
      <c r="L194" s="183"/>
      <c r="M194" s="184"/>
      <c r="N194" s="183"/>
      <c r="O194" s="184"/>
      <c r="P194" s="183"/>
      <c r="Q194" s="186">
        <f t="shared" si="9"/>
        <v>5000</v>
      </c>
      <c r="R194" s="225"/>
    </row>
    <row r="195" spans="1:18" s="187" customFormat="1" ht="14.45" customHeight="1" x14ac:dyDescent="0.25">
      <c r="A195" s="180">
        <v>176</v>
      </c>
      <c r="B195" s="153">
        <v>11</v>
      </c>
      <c r="C195" s="181" t="s">
        <v>506</v>
      </c>
      <c r="D195" s="233" t="str">
        <f t="shared" si="11"/>
        <v>3</v>
      </c>
      <c r="E195" s="181">
        <v>352</v>
      </c>
      <c r="F195" s="189" t="s">
        <v>77</v>
      </c>
      <c r="G195" s="140">
        <v>6000</v>
      </c>
      <c r="H195" s="183"/>
      <c r="I195" s="184"/>
      <c r="J195" s="185"/>
      <c r="K195" s="185"/>
      <c r="L195" s="183"/>
      <c r="M195" s="184"/>
      <c r="N195" s="183"/>
      <c r="O195" s="184"/>
      <c r="P195" s="183"/>
      <c r="Q195" s="186">
        <f t="shared" si="9"/>
        <v>6000</v>
      </c>
      <c r="R195" s="225"/>
    </row>
    <row r="196" spans="1:18" s="187" customFormat="1" ht="14.45" customHeight="1" x14ac:dyDescent="0.25">
      <c r="A196" s="180">
        <v>177</v>
      </c>
      <c r="B196" s="153">
        <v>11</v>
      </c>
      <c r="C196" s="181" t="s">
        <v>506</v>
      </c>
      <c r="D196" s="233" t="str">
        <f t="shared" si="11"/>
        <v>3</v>
      </c>
      <c r="E196" s="181">
        <v>353</v>
      </c>
      <c r="F196" s="189" t="s">
        <v>78</v>
      </c>
      <c r="G196" s="140">
        <v>12000</v>
      </c>
      <c r="H196" s="183"/>
      <c r="I196" s="184"/>
      <c r="J196" s="185"/>
      <c r="K196" s="185"/>
      <c r="L196" s="183"/>
      <c r="M196" s="184"/>
      <c r="N196" s="183"/>
      <c r="O196" s="184"/>
      <c r="P196" s="183"/>
      <c r="Q196" s="186">
        <f t="shared" si="9"/>
        <v>12000</v>
      </c>
      <c r="R196" s="225"/>
    </row>
    <row r="197" spans="1:18" s="187" customFormat="1" ht="14.45" customHeight="1" x14ac:dyDescent="0.25">
      <c r="A197" s="180">
        <v>178</v>
      </c>
      <c r="B197" s="153">
        <v>11</v>
      </c>
      <c r="C197" s="181" t="s">
        <v>506</v>
      </c>
      <c r="D197" s="233" t="str">
        <f t="shared" si="11"/>
        <v>3</v>
      </c>
      <c r="E197" s="181">
        <v>372</v>
      </c>
      <c r="F197" s="189" t="s">
        <v>91</v>
      </c>
      <c r="G197" s="140">
        <v>12000</v>
      </c>
      <c r="H197" s="183"/>
      <c r="I197" s="184"/>
      <c r="J197" s="185"/>
      <c r="K197" s="185"/>
      <c r="L197" s="183"/>
      <c r="M197" s="184"/>
      <c r="N197" s="183"/>
      <c r="O197" s="184"/>
      <c r="P197" s="183"/>
      <c r="Q197" s="186">
        <f t="shared" si="9"/>
        <v>12000</v>
      </c>
      <c r="R197" s="225"/>
    </row>
    <row r="198" spans="1:18" s="187" customFormat="1" ht="14.45" customHeight="1" x14ac:dyDescent="0.25">
      <c r="A198" s="180">
        <v>179</v>
      </c>
      <c r="B198" s="153">
        <v>11</v>
      </c>
      <c r="C198" s="181" t="s">
        <v>506</v>
      </c>
      <c r="D198" s="233" t="str">
        <f t="shared" si="11"/>
        <v>3</v>
      </c>
      <c r="E198" s="181">
        <v>375</v>
      </c>
      <c r="F198" s="182" t="s">
        <v>93</v>
      </c>
      <c r="G198" s="140">
        <v>35000</v>
      </c>
      <c r="H198" s="183"/>
      <c r="I198" s="184"/>
      <c r="J198" s="185"/>
      <c r="K198" s="185"/>
      <c r="L198" s="183"/>
      <c r="M198" s="184"/>
      <c r="N198" s="183"/>
      <c r="O198" s="184"/>
      <c r="P198" s="183"/>
      <c r="Q198" s="186">
        <f t="shared" ref="Q198:Q261" si="12">SUM(G198:P198)</f>
        <v>35000</v>
      </c>
      <c r="R198" s="225"/>
    </row>
    <row r="199" spans="1:18" s="187" customFormat="1" ht="14.45" customHeight="1" x14ac:dyDescent="0.25">
      <c r="A199" s="180">
        <v>180</v>
      </c>
      <c r="B199" s="153">
        <v>11</v>
      </c>
      <c r="C199" s="181" t="s">
        <v>506</v>
      </c>
      <c r="D199" s="233" t="str">
        <f t="shared" si="11"/>
        <v>3</v>
      </c>
      <c r="E199" s="181">
        <v>379</v>
      </c>
      <c r="F199" s="182" t="s">
        <v>96</v>
      </c>
      <c r="G199" s="140">
        <v>4000</v>
      </c>
      <c r="H199" s="183"/>
      <c r="I199" s="184"/>
      <c r="J199" s="185"/>
      <c r="K199" s="185"/>
      <c r="L199" s="183"/>
      <c r="M199" s="184"/>
      <c r="N199" s="183"/>
      <c r="O199" s="184"/>
      <c r="P199" s="183"/>
      <c r="Q199" s="186">
        <f t="shared" si="12"/>
        <v>4000</v>
      </c>
      <c r="R199" s="225"/>
    </row>
    <row r="200" spans="1:18" s="187" customFormat="1" ht="14.45" customHeight="1" x14ac:dyDescent="0.25">
      <c r="A200" s="180">
        <v>181</v>
      </c>
      <c r="B200" s="153">
        <v>11</v>
      </c>
      <c r="C200" s="181" t="s">
        <v>506</v>
      </c>
      <c r="D200" s="233" t="str">
        <f t="shared" si="11"/>
        <v>3</v>
      </c>
      <c r="E200" s="181">
        <v>395</v>
      </c>
      <c r="F200" s="182" t="s">
        <v>102</v>
      </c>
      <c r="G200" s="140">
        <v>12000</v>
      </c>
      <c r="H200" s="183"/>
      <c r="I200" s="184"/>
      <c r="J200" s="185"/>
      <c r="K200" s="185"/>
      <c r="L200" s="183"/>
      <c r="M200" s="184"/>
      <c r="N200" s="183"/>
      <c r="O200" s="184"/>
      <c r="P200" s="183"/>
      <c r="Q200" s="186">
        <f t="shared" si="12"/>
        <v>12000</v>
      </c>
      <c r="R200" s="225"/>
    </row>
    <row r="201" spans="1:18" s="187" customFormat="1" ht="14.45" customHeight="1" x14ac:dyDescent="0.25">
      <c r="A201" s="180">
        <v>182</v>
      </c>
      <c r="B201" s="153">
        <v>11</v>
      </c>
      <c r="C201" s="181" t="s">
        <v>506</v>
      </c>
      <c r="D201" s="233" t="str">
        <f t="shared" si="11"/>
        <v>5</v>
      </c>
      <c r="E201" s="181">
        <v>511</v>
      </c>
      <c r="F201" s="182" t="s">
        <v>109</v>
      </c>
      <c r="G201" s="140">
        <v>10000</v>
      </c>
      <c r="H201" s="183"/>
      <c r="I201" s="184"/>
      <c r="J201" s="185"/>
      <c r="K201" s="185"/>
      <c r="L201" s="183"/>
      <c r="M201" s="184"/>
      <c r="N201" s="183"/>
      <c r="O201" s="184"/>
      <c r="P201" s="183"/>
      <c r="Q201" s="186">
        <f t="shared" si="12"/>
        <v>10000</v>
      </c>
      <c r="R201" s="225"/>
    </row>
    <row r="202" spans="1:18" s="187" customFormat="1" ht="14.45" customHeight="1" x14ac:dyDescent="0.25">
      <c r="A202" s="180">
        <v>183</v>
      </c>
      <c r="B202" s="153">
        <v>11</v>
      </c>
      <c r="C202" s="181" t="s">
        <v>506</v>
      </c>
      <c r="D202" s="233" t="str">
        <f t="shared" si="11"/>
        <v>5</v>
      </c>
      <c r="E202" s="181">
        <v>515</v>
      </c>
      <c r="F202" s="182" t="s">
        <v>111</v>
      </c>
      <c r="G202" s="140">
        <v>20000</v>
      </c>
      <c r="H202" s="183"/>
      <c r="I202" s="184"/>
      <c r="J202" s="185"/>
      <c r="K202" s="185"/>
      <c r="L202" s="183"/>
      <c r="M202" s="184"/>
      <c r="N202" s="183"/>
      <c r="O202" s="184"/>
      <c r="P202" s="183"/>
      <c r="Q202" s="186">
        <f t="shared" si="12"/>
        <v>20000</v>
      </c>
      <c r="R202" s="225"/>
    </row>
    <row r="203" spans="1:18" s="187" customFormat="1" ht="14.45" customHeight="1" x14ac:dyDescent="0.25">
      <c r="A203" s="180">
        <v>184</v>
      </c>
      <c r="B203" s="153">
        <v>11</v>
      </c>
      <c r="C203" s="181" t="s">
        <v>506</v>
      </c>
      <c r="D203" s="233" t="str">
        <f t="shared" si="11"/>
        <v>5</v>
      </c>
      <c r="E203" s="181">
        <v>519</v>
      </c>
      <c r="F203" s="189" t="s">
        <v>112</v>
      </c>
      <c r="G203" s="140">
        <v>3000</v>
      </c>
      <c r="H203" s="183"/>
      <c r="I203" s="184"/>
      <c r="J203" s="185"/>
      <c r="K203" s="185"/>
      <c r="L203" s="183"/>
      <c r="M203" s="184"/>
      <c r="N203" s="183"/>
      <c r="O203" s="184"/>
      <c r="P203" s="183"/>
      <c r="Q203" s="186">
        <f t="shared" si="12"/>
        <v>3000</v>
      </c>
      <c r="R203" s="225"/>
    </row>
    <row r="204" spans="1:18" s="187" customFormat="1" ht="14.45" customHeight="1" x14ac:dyDescent="0.25">
      <c r="A204" s="180">
        <v>185</v>
      </c>
      <c r="B204" s="153">
        <v>11</v>
      </c>
      <c r="C204" s="181" t="s">
        <v>506</v>
      </c>
      <c r="D204" s="233" t="str">
        <f t="shared" si="11"/>
        <v>5</v>
      </c>
      <c r="E204" s="181">
        <v>566</v>
      </c>
      <c r="F204" s="182" t="s">
        <v>119</v>
      </c>
      <c r="G204" s="140">
        <v>4500</v>
      </c>
      <c r="H204" s="183"/>
      <c r="I204" s="184"/>
      <c r="J204" s="185"/>
      <c r="K204" s="185"/>
      <c r="L204" s="183"/>
      <c r="M204" s="184"/>
      <c r="N204" s="183"/>
      <c r="O204" s="184"/>
      <c r="P204" s="183"/>
      <c r="Q204" s="186">
        <f t="shared" si="12"/>
        <v>4500</v>
      </c>
      <c r="R204" s="225"/>
    </row>
    <row r="205" spans="1:18" s="187" customFormat="1" ht="14.45" customHeight="1" x14ac:dyDescent="0.25">
      <c r="A205" s="180">
        <v>186</v>
      </c>
      <c r="B205" s="153">
        <v>11</v>
      </c>
      <c r="C205" s="181" t="s">
        <v>506</v>
      </c>
      <c r="D205" s="233" t="str">
        <f t="shared" si="11"/>
        <v>9</v>
      </c>
      <c r="E205" s="181">
        <v>911</v>
      </c>
      <c r="F205" s="182" t="s">
        <v>315</v>
      </c>
      <c r="G205" s="140"/>
      <c r="H205" s="183"/>
      <c r="I205" s="184"/>
      <c r="J205" s="185">
        <f>+DEUDA!J60</f>
        <v>1059322.0799999998</v>
      </c>
      <c r="K205" s="185"/>
      <c r="L205" s="183"/>
      <c r="M205" s="184"/>
      <c r="N205" s="183"/>
      <c r="O205" s="184"/>
      <c r="P205" s="183"/>
      <c r="Q205" s="186">
        <f t="shared" si="12"/>
        <v>1059322.0799999998</v>
      </c>
      <c r="R205" s="225"/>
    </row>
    <row r="206" spans="1:18" s="187" customFormat="1" ht="14.45" customHeight="1" x14ac:dyDescent="0.25">
      <c r="A206" s="180">
        <v>187</v>
      </c>
      <c r="B206" s="153">
        <v>11</v>
      </c>
      <c r="C206" s="181" t="s">
        <v>506</v>
      </c>
      <c r="D206" s="233" t="str">
        <f t="shared" si="11"/>
        <v>9</v>
      </c>
      <c r="E206" s="181">
        <v>921</v>
      </c>
      <c r="F206" s="182" t="s">
        <v>316</v>
      </c>
      <c r="G206" s="140"/>
      <c r="H206" s="183"/>
      <c r="I206" s="184"/>
      <c r="J206" s="185">
        <f>+DEUDA!K60</f>
        <v>161034.13</v>
      </c>
      <c r="K206" s="185"/>
      <c r="L206" s="183"/>
      <c r="M206" s="184"/>
      <c r="N206" s="183"/>
      <c r="O206" s="184"/>
      <c r="P206" s="183"/>
      <c r="Q206" s="186">
        <f t="shared" si="12"/>
        <v>161034.13</v>
      </c>
      <c r="R206" s="225"/>
    </row>
    <row r="207" spans="1:18" s="187" customFormat="1" ht="14.45" customHeight="1" x14ac:dyDescent="0.25">
      <c r="A207" s="180">
        <v>188</v>
      </c>
      <c r="B207" s="153">
        <v>11</v>
      </c>
      <c r="C207" s="181" t="s">
        <v>506</v>
      </c>
      <c r="D207" s="233" t="str">
        <f t="shared" si="11"/>
        <v>9</v>
      </c>
      <c r="E207" s="181">
        <v>991</v>
      </c>
      <c r="F207" s="182" t="s">
        <v>125</v>
      </c>
      <c r="G207" s="140">
        <v>747673</v>
      </c>
      <c r="H207" s="183"/>
      <c r="I207" s="184"/>
      <c r="J207" s="185"/>
      <c r="K207" s="185"/>
      <c r="L207" s="183"/>
      <c r="M207" s="184"/>
      <c r="N207" s="183"/>
      <c r="O207" s="184"/>
      <c r="P207" s="183"/>
      <c r="Q207" s="186">
        <f t="shared" si="12"/>
        <v>747673</v>
      </c>
      <c r="R207" s="225"/>
    </row>
    <row r="208" spans="1:18" s="187" customFormat="1" ht="14.45" customHeight="1" x14ac:dyDescent="0.25">
      <c r="A208" s="180">
        <v>189</v>
      </c>
      <c r="B208" s="153">
        <v>12</v>
      </c>
      <c r="C208" s="181" t="s">
        <v>512</v>
      </c>
      <c r="D208" s="233">
        <v>1</v>
      </c>
      <c r="E208" s="181">
        <v>113</v>
      </c>
      <c r="F208" s="182" t="s">
        <v>11</v>
      </c>
      <c r="G208" s="140">
        <v>423089.00160000002</v>
      </c>
      <c r="H208" s="183"/>
      <c r="I208" s="184"/>
      <c r="J208" s="185"/>
      <c r="K208" s="185"/>
      <c r="L208" s="183"/>
      <c r="M208" s="184"/>
      <c r="N208" s="183"/>
      <c r="O208" s="184"/>
      <c r="P208" s="183"/>
      <c r="Q208" s="186">
        <f t="shared" si="12"/>
        <v>423089.00160000002</v>
      </c>
      <c r="R208" s="225"/>
    </row>
    <row r="209" spans="1:18" s="187" customFormat="1" ht="14.45" customHeight="1" x14ac:dyDescent="0.25">
      <c r="A209" s="180">
        <v>190</v>
      </c>
      <c r="B209" s="153">
        <v>12</v>
      </c>
      <c r="C209" s="181" t="s">
        <v>512</v>
      </c>
      <c r="D209" s="233">
        <v>1</v>
      </c>
      <c r="E209" s="181">
        <v>122</v>
      </c>
      <c r="F209" s="188" t="s">
        <v>12</v>
      </c>
      <c r="G209" s="140">
        <v>71676.024000000005</v>
      </c>
      <c r="H209" s="183"/>
      <c r="I209" s="184"/>
      <c r="J209" s="185"/>
      <c r="K209" s="185"/>
      <c r="L209" s="183"/>
      <c r="M209" s="184"/>
      <c r="N209" s="183"/>
      <c r="O209" s="184"/>
      <c r="P209" s="183"/>
      <c r="Q209" s="186">
        <f t="shared" si="12"/>
        <v>71676.024000000005</v>
      </c>
      <c r="R209" s="225"/>
    </row>
    <row r="210" spans="1:18" s="187" customFormat="1" ht="14.45" customHeight="1" x14ac:dyDescent="0.25">
      <c r="A210" s="180">
        <v>191</v>
      </c>
      <c r="B210" s="153">
        <v>12</v>
      </c>
      <c r="C210" s="181" t="s">
        <v>512</v>
      </c>
      <c r="D210" s="233">
        <v>1</v>
      </c>
      <c r="E210" s="181">
        <v>132</v>
      </c>
      <c r="F210" s="188" t="s">
        <v>13</v>
      </c>
      <c r="G210" s="140">
        <v>63753.276960607036</v>
      </c>
      <c r="H210" s="183"/>
      <c r="I210" s="184"/>
      <c r="J210" s="185"/>
      <c r="K210" s="185"/>
      <c r="L210" s="183"/>
      <c r="M210" s="184"/>
      <c r="N210" s="183"/>
      <c r="O210" s="184"/>
      <c r="P210" s="183"/>
      <c r="Q210" s="186">
        <f t="shared" si="12"/>
        <v>63753.276960607036</v>
      </c>
      <c r="R210" s="225"/>
    </row>
    <row r="211" spans="1:18" s="187" customFormat="1" ht="14.45" customHeight="1" x14ac:dyDescent="0.25">
      <c r="A211" s="180">
        <v>192</v>
      </c>
      <c r="B211" s="153">
        <v>12</v>
      </c>
      <c r="C211" s="181" t="s">
        <v>512</v>
      </c>
      <c r="D211" s="233">
        <v>1</v>
      </c>
      <c r="E211" s="181">
        <v>132</v>
      </c>
      <c r="F211" s="188" t="s">
        <v>13</v>
      </c>
      <c r="G211" s="140">
        <v>10800.520439496855</v>
      </c>
      <c r="H211" s="183"/>
      <c r="I211" s="184"/>
      <c r="J211" s="185"/>
      <c r="K211" s="185"/>
      <c r="L211" s="183"/>
      <c r="M211" s="184"/>
      <c r="N211" s="183"/>
      <c r="O211" s="184"/>
      <c r="P211" s="183"/>
      <c r="Q211" s="186">
        <f t="shared" si="12"/>
        <v>10800.520439496855</v>
      </c>
      <c r="R211" s="225"/>
    </row>
    <row r="212" spans="1:18" s="187" customFormat="1" ht="14.45" customHeight="1" x14ac:dyDescent="0.25">
      <c r="A212" s="180">
        <v>193</v>
      </c>
      <c r="B212" s="153">
        <v>12</v>
      </c>
      <c r="C212" s="181" t="s">
        <v>512</v>
      </c>
      <c r="D212" s="233" t="str">
        <f>MID(E212,1,1)</f>
        <v>2</v>
      </c>
      <c r="E212" s="181">
        <v>211</v>
      </c>
      <c r="F212" s="182" t="s">
        <v>19</v>
      </c>
      <c r="G212" s="140">
        <v>6000</v>
      </c>
      <c r="H212" s="183"/>
      <c r="I212" s="184"/>
      <c r="J212" s="185"/>
      <c r="K212" s="185"/>
      <c r="L212" s="183"/>
      <c r="M212" s="184"/>
      <c r="N212" s="183"/>
      <c r="O212" s="184"/>
      <c r="P212" s="183"/>
      <c r="Q212" s="186">
        <f t="shared" si="12"/>
        <v>6000</v>
      </c>
      <c r="R212" s="225"/>
    </row>
    <row r="213" spans="1:18" s="187" customFormat="1" ht="14.45" customHeight="1" x14ac:dyDescent="0.25">
      <c r="A213" s="180">
        <v>194</v>
      </c>
      <c r="B213" s="153">
        <v>12</v>
      </c>
      <c r="C213" s="181" t="s">
        <v>512</v>
      </c>
      <c r="D213" s="233" t="str">
        <f>MID(E213,1,1)</f>
        <v>2</v>
      </c>
      <c r="E213" s="181">
        <v>212</v>
      </c>
      <c r="F213" s="182" t="s">
        <v>20</v>
      </c>
      <c r="G213" s="140">
        <v>6564</v>
      </c>
      <c r="H213" s="183"/>
      <c r="I213" s="184"/>
      <c r="J213" s="185"/>
      <c r="K213" s="185"/>
      <c r="L213" s="183"/>
      <c r="M213" s="184"/>
      <c r="N213" s="183"/>
      <c r="O213" s="184"/>
      <c r="P213" s="183"/>
      <c r="Q213" s="186">
        <f t="shared" si="12"/>
        <v>6564</v>
      </c>
      <c r="R213" s="225"/>
    </row>
    <row r="214" spans="1:18" s="187" customFormat="1" ht="14.45" customHeight="1" x14ac:dyDescent="0.25">
      <c r="A214" s="180">
        <v>195</v>
      </c>
      <c r="B214" s="153">
        <v>12</v>
      </c>
      <c r="C214" s="181" t="s">
        <v>512</v>
      </c>
      <c r="D214" s="233" t="str">
        <f>MID(E214,1,1)</f>
        <v>3</v>
      </c>
      <c r="E214" s="181">
        <v>315</v>
      </c>
      <c r="F214" s="182" t="s">
        <v>59</v>
      </c>
      <c r="G214" s="140">
        <v>6564</v>
      </c>
      <c r="H214" s="183"/>
      <c r="I214" s="184"/>
      <c r="J214" s="185"/>
      <c r="K214" s="185"/>
      <c r="L214" s="183"/>
      <c r="M214" s="184"/>
      <c r="N214" s="183"/>
      <c r="O214" s="184"/>
      <c r="P214" s="183"/>
      <c r="Q214" s="186">
        <f t="shared" si="12"/>
        <v>6564</v>
      </c>
      <c r="R214" s="225"/>
    </row>
    <row r="215" spans="1:18" s="187" customFormat="1" ht="14.45" customHeight="1" x14ac:dyDescent="0.25">
      <c r="A215" s="180">
        <v>196</v>
      </c>
      <c r="B215" s="153">
        <v>12</v>
      </c>
      <c r="C215" s="181" t="s">
        <v>512</v>
      </c>
      <c r="D215" s="233" t="str">
        <f>MID(E215,1,1)</f>
        <v>3</v>
      </c>
      <c r="E215" s="181">
        <v>375</v>
      </c>
      <c r="F215" s="182" t="s">
        <v>93</v>
      </c>
      <c r="G215" s="140">
        <v>4920</v>
      </c>
      <c r="H215" s="183"/>
      <c r="I215" s="184"/>
      <c r="J215" s="185"/>
      <c r="K215" s="185"/>
      <c r="L215" s="183"/>
      <c r="M215" s="184"/>
      <c r="N215" s="183"/>
      <c r="O215" s="184"/>
      <c r="P215" s="183"/>
      <c r="Q215" s="186">
        <f t="shared" si="12"/>
        <v>4920</v>
      </c>
      <c r="R215" s="225"/>
    </row>
    <row r="216" spans="1:18" s="187" customFormat="1" ht="14.45" customHeight="1" x14ac:dyDescent="0.25">
      <c r="A216" s="180">
        <v>197</v>
      </c>
      <c r="B216" s="153">
        <v>13</v>
      </c>
      <c r="C216" s="181" t="s">
        <v>212</v>
      </c>
      <c r="D216" s="233">
        <v>1</v>
      </c>
      <c r="E216" s="181">
        <v>113</v>
      </c>
      <c r="F216" s="182" t="s">
        <v>11</v>
      </c>
      <c r="G216" s="140">
        <v>661210.00559999992</v>
      </c>
      <c r="H216" s="183"/>
      <c r="I216" s="184"/>
      <c r="J216" s="185"/>
      <c r="K216" s="185"/>
      <c r="L216" s="183"/>
      <c r="M216" s="184"/>
      <c r="N216" s="183"/>
      <c r="O216" s="184"/>
      <c r="P216" s="183"/>
      <c r="Q216" s="186">
        <f t="shared" si="12"/>
        <v>661210.00559999992</v>
      </c>
      <c r="R216" s="225"/>
    </row>
    <row r="217" spans="1:18" s="187" customFormat="1" ht="14.45" customHeight="1" x14ac:dyDescent="0.25">
      <c r="A217" s="180">
        <v>198</v>
      </c>
      <c r="B217" s="153">
        <v>13</v>
      </c>
      <c r="C217" s="181" t="s">
        <v>212</v>
      </c>
      <c r="D217" s="233">
        <v>1</v>
      </c>
      <c r="E217" s="181">
        <v>132</v>
      </c>
      <c r="F217" s="190" t="s">
        <v>13</v>
      </c>
      <c r="G217" s="140">
        <v>99634.602782691029</v>
      </c>
      <c r="H217" s="183"/>
      <c r="I217" s="184"/>
      <c r="J217" s="185"/>
      <c r="K217" s="185"/>
      <c r="L217" s="183"/>
      <c r="M217" s="184"/>
      <c r="N217" s="183"/>
      <c r="O217" s="184"/>
      <c r="P217" s="183"/>
      <c r="Q217" s="186">
        <f t="shared" si="12"/>
        <v>99634.602782691029</v>
      </c>
      <c r="R217" s="225"/>
    </row>
    <row r="218" spans="1:18" s="187" customFormat="1" ht="14.45" customHeight="1" x14ac:dyDescent="0.25">
      <c r="A218" s="180">
        <v>199</v>
      </c>
      <c r="B218" s="153">
        <v>13</v>
      </c>
      <c r="C218" s="181" t="s">
        <v>212</v>
      </c>
      <c r="D218" s="233" t="str">
        <f>MID(E218,1,1)</f>
        <v>2</v>
      </c>
      <c r="E218" s="181">
        <v>211</v>
      </c>
      <c r="F218" s="189" t="s">
        <v>19</v>
      </c>
      <c r="G218" s="140">
        <v>9960</v>
      </c>
      <c r="H218" s="183"/>
      <c r="I218" s="184">
        <v>0</v>
      </c>
      <c r="J218" s="185">
        <v>0</v>
      </c>
      <c r="K218" s="185">
        <v>0</v>
      </c>
      <c r="L218" s="183">
        <v>0</v>
      </c>
      <c r="M218" s="184">
        <v>0</v>
      </c>
      <c r="N218" s="183">
        <v>0</v>
      </c>
      <c r="O218" s="184">
        <v>0</v>
      </c>
      <c r="P218" s="183">
        <v>0</v>
      </c>
      <c r="Q218" s="186">
        <f t="shared" si="12"/>
        <v>9960</v>
      </c>
      <c r="R218" s="225"/>
    </row>
    <row r="219" spans="1:18" s="187" customFormat="1" ht="14.45" customHeight="1" x14ac:dyDescent="0.25">
      <c r="A219" s="180">
        <v>200</v>
      </c>
      <c r="B219" s="153">
        <v>13</v>
      </c>
      <c r="C219" s="181" t="s">
        <v>212</v>
      </c>
      <c r="D219" s="233" t="str">
        <f>MID(E219,1,1)</f>
        <v>2</v>
      </c>
      <c r="E219" s="181">
        <v>213</v>
      </c>
      <c r="F219" s="189" t="s">
        <v>21</v>
      </c>
      <c r="G219" s="140">
        <v>5760</v>
      </c>
      <c r="H219" s="183"/>
      <c r="I219" s="184">
        <v>0</v>
      </c>
      <c r="J219" s="185">
        <v>0</v>
      </c>
      <c r="K219" s="185">
        <v>0</v>
      </c>
      <c r="L219" s="183">
        <v>0</v>
      </c>
      <c r="M219" s="184">
        <v>0</v>
      </c>
      <c r="N219" s="183">
        <v>0</v>
      </c>
      <c r="O219" s="184">
        <v>0</v>
      </c>
      <c r="P219" s="183">
        <v>0</v>
      </c>
      <c r="Q219" s="186">
        <f t="shared" si="12"/>
        <v>5760</v>
      </c>
      <c r="R219" s="225"/>
    </row>
    <row r="220" spans="1:18" s="187" customFormat="1" ht="14.45" customHeight="1" x14ac:dyDescent="0.25">
      <c r="A220" s="180">
        <v>201</v>
      </c>
      <c r="B220" s="153">
        <v>13</v>
      </c>
      <c r="C220" s="181" t="s">
        <v>212</v>
      </c>
      <c r="D220" s="233">
        <v>2</v>
      </c>
      <c r="E220" s="181">
        <v>218</v>
      </c>
      <c r="F220" s="189" t="s">
        <v>26</v>
      </c>
      <c r="G220" s="140">
        <v>100000</v>
      </c>
      <c r="H220" s="183"/>
      <c r="I220" s="184"/>
      <c r="J220" s="185"/>
      <c r="K220" s="185"/>
      <c r="L220" s="183"/>
      <c r="M220" s="184"/>
      <c r="N220" s="183"/>
      <c r="O220" s="184"/>
      <c r="P220" s="183"/>
      <c r="Q220" s="186">
        <f t="shared" si="12"/>
        <v>100000</v>
      </c>
      <c r="R220" s="225"/>
    </row>
    <row r="221" spans="1:18" s="187" customFormat="1" ht="14.45" customHeight="1" x14ac:dyDescent="0.25">
      <c r="A221" s="180">
        <v>202</v>
      </c>
      <c r="B221" s="153">
        <v>13</v>
      </c>
      <c r="C221" s="181" t="s">
        <v>212</v>
      </c>
      <c r="D221" s="233" t="str">
        <f t="shared" ref="D221:D228" si="13">MID(E221,1,1)</f>
        <v>2</v>
      </c>
      <c r="E221" s="181">
        <v>261</v>
      </c>
      <c r="F221" s="182" t="s">
        <v>43</v>
      </c>
      <c r="G221" s="140">
        <v>7200</v>
      </c>
      <c r="H221" s="183"/>
      <c r="I221" s="184">
        <v>0</v>
      </c>
      <c r="J221" s="185">
        <v>0</v>
      </c>
      <c r="K221" s="185">
        <v>0</v>
      </c>
      <c r="L221" s="183">
        <v>0</v>
      </c>
      <c r="M221" s="184">
        <v>0</v>
      </c>
      <c r="N221" s="183">
        <v>0</v>
      </c>
      <c r="O221" s="184">
        <v>0</v>
      </c>
      <c r="P221" s="183">
        <v>0</v>
      </c>
      <c r="Q221" s="186">
        <f t="shared" si="12"/>
        <v>7200</v>
      </c>
      <c r="R221" s="225"/>
    </row>
    <row r="222" spans="1:18" s="187" customFormat="1" ht="14.45" customHeight="1" x14ac:dyDescent="0.25">
      <c r="A222" s="180">
        <v>203</v>
      </c>
      <c r="B222" s="153">
        <v>13</v>
      </c>
      <c r="C222" s="181" t="s">
        <v>212</v>
      </c>
      <c r="D222" s="233" t="str">
        <f t="shared" si="13"/>
        <v>2</v>
      </c>
      <c r="E222" s="181">
        <v>294</v>
      </c>
      <c r="F222" s="182" t="s">
        <v>52</v>
      </c>
      <c r="G222" s="140">
        <v>2000</v>
      </c>
      <c r="H222" s="183"/>
      <c r="I222" s="184">
        <v>0</v>
      </c>
      <c r="J222" s="185">
        <v>0</v>
      </c>
      <c r="K222" s="185">
        <v>0</v>
      </c>
      <c r="L222" s="183">
        <v>0</v>
      </c>
      <c r="M222" s="184">
        <v>0</v>
      </c>
      <c r="N222" s="183">
        <v>0</v>
      </c>
      <c r="O222" s="184">
        <v>0</v>
      </c>
      <c r="P222" s="183">
        <v>0</v>
      </c>
      <c r="Q222" s="186">
        <f t="shared" si="12"/>
        <v>2000</v>
      </c>
      <c r="R222" s="225"/>
    </row>
    <row r="223" spans="1:18" s="187" customFormat="1" ht="14.45" customHeight="1" x14ac:dyDescent="0.25">
      <c r="A223" s="180">
        <v>204</v>
      </c>
      <c r="B223" s="153">
        <v>13</v>
      </c>
      <c r="C223" s="181" t="s">
        <v>212</v>
      </c>
      <c r="D223" s="233" t="str">
        <f t="shared" si="13"/>
        <v>3</v>
      </c>
      <c r="E223" s="181">
        <v>318</v>
      </c>
      <c r="F223" s="182" t="s">
        <v>62</v>
      </c>
      <c r="G223" s="140">
        <v>2640</v>
      </c>
      <c r="H223" s="183"/>
      <c r="I223" s="184">
        <v>0</v>
      </c>
      <c r="J223" s="185">
        <v>0</v>
      </c>
      <c r="K223" s="185">
        <v>0</v>
      </c>
      <c r="L223" s="183">
        <v>0</v>
      </c>
      <c r="M223" s="184">
        <v>0</v>
      </c>
      <c r="N223" s="183">
        <v>0</v>
      </c>
      <c r="O223" s="184">
        <v>0</v>
      </c>
      <c r="P223" s="183">
        <v>0</v>
      </c>
      <c r="Q223" s="186">
        <f t="shared" si="12"/>
        <v>2640</v>
      </c>
      <c r="R223" s="225"/>
    </row>
    <row r="224" spans="1:18" s="187" customFormat="1" ht="14.45" customHeight="1" x14ac:dyDescent="0.25">
      <c r="A224" s="180">
        <v>205</v>
      </c>
      <c r="B224" s="153">
        <v>13</v>
      </c>
      <c r="C224" s="181" t="s">
        <v>212</v>
      </c>
      <c r="D224" s="233" t="str">
        <f t="shared" si="13"/>
        <v>3</v>
      </c>
      <c r="E224" s="181">
        <v>353</v>
      </c>
      <c r="F224" s="182" t="s">
        <v>78</v>
      </c>
      <c r="G224" s="140">
        <v>8000</v>
      </c>
      <c r="H224" s="183"/>
      <c r="I224" s="184">
        <v>0</v>
      </c>
      <c r="J224" s="185">
        <v>0</v>
      </c>
      <c r="K224" s="185">
        <v>0</v>
      </c>
      <c r="L224" s="183">
        <v>0</v>
      </c>
      <c r="M224" s="184">
        <v>0</v>
      </c>
      <c r="N224" s="183">
        <v>0</v>
      </c>
      <c r="O224" s="184">
        <v>0</v>
      </c>
      <c r="P224" s="183">
        <v>0</v>
      </c>
      <c r="Q224" s="186">
        <f t="shared" si="12"/>
        <v>8000</v>
      </c>
      <c r="R224" s="225"/>
    </row>
    <row r="225" spans="1:18" s="187" customFormat="1" ht="14.45" customHeight="1" x14ac:dyDescent="0.25">
      <c r="A225" s="180">
        <v>206</v>
      </c>
      <c r="B225" s="153">
        <v>13</v>
      </c>
      <c r="C225" s="181" t="s">
        <v>212</v>
      </c>
      <c r="D225" s="233" t="str">
        <f t="shared" si="13"/>
        <v>3</v>
      </c>
      <c r="E225" s="181">
        <v>361</v>
      </c>
      <c r="F225" s="182" t="s">
        <v>83</v>
      </c>
      <c r="G225" s="140">
        <v>3000</v>
      </c>
      <c r="H225" s="183"/>
      <c r="I225" s="184">
        <v>0</v>
      </c>
      <c r="J225" s="185">
        <v>0</v>
      </c>
      <c r="K225" s="185">
        <v>0</v>
      </c>
      <c r="L225" s="183">
        <v>0</v>
      </c>
      <c r="M225" s="184">
        <v>0</v>
      </c>
      <c r="N225" s="183">
        <v>0</v>
      </c>
      <c r="O225" s="184">
        <v>0</v>
      </c>
      <c r="P225" s="183">
        <v>0</v>
      </c>
      <c r="Q225" s="186">
        <f t="shared" si="12"/>
        <v>3000</v>
      </c>
      <c r="R225" s="225"/>
    </row>
    <row r="226" spans="1:18" s="187" customFormat="1" ht="14.45" customHeight="1" x14ac:dyDescent="0.25">
      <c r="A226" s="180">
        <v>207</v>
      </c>
      <c r="B226" s="153">
        <v>13</v>
      </c>
      <c r="C226" s="181" t="s">
        <v>212</v>
      </c>
      <c r="D226" s="233" t="str">
        <f t="shared" si="13"/>
        <v>3</v>
      </c>
      <c r="E226" s="181">
        <v>372</v>
      </c>
      <c r="F226" s="182" t="s">
        <v>91</v>
      </c>
      <c r="G226" s="140">
        <v>2400</v>
      </c>
      <c r="H226" s="183"/>
      <c r="I226" s="184">
        <v>0</v>
      </c>
      <c r="J226" s="185">
        <v>0</v>
      </c>
      <c r="K226" s="185">
        <v>0</v>
      </c>
      <c r="L226" s="183">
        <v>0</v>
      </c>
      <c r="M226" s="184">
        <v>0</v>
      </c>
      <c r="N226" s="183">
        <v>0</v>
      </c>
      <c r="O226" s="184">
        <v>0</v>
      </c>
      <c r="P226" s="183">
        <v>0</v>
      </c>
      <c r="Q226" s="186">
        <f t="shared" si="12"/>
        <v>2400</v>
      </c>
      <c r="R226" s="225"/>
    </row>
    <row r="227" spans="1:18" s="187" customFormat="1" ht="14.45" customHeight="1" x14ac:dyDescent="0.25">
      <c r="A227" s="180">
        <v>208</v>
      </c>
      <c r="B227" s="153">
        <v>13</v>
      </c>
      <c r="C227" s="181" t="s">
        <v>212</v>
      </c>
      <c r="D227" s="233" t="str">
        <f t="shared" si="13"/>
        <v>3</v>
      </c>
      <c r="E227" s="181">
        <v>375</v>
      </c>
      <c r="F227" s="182" t="s">
        <v>93</v>
      </c>
      <c r="G227" s="140">
        <v>3000</v>
      </c>
      <c r="H227" s="183"/>
      <c r="I227" s="184">
        <v>0</v>
      </c>
      <c r="J227" s="185">
        <v>0</v>
      </c>
      <c r="K227" s="185">
        <v>0</v>
      </c>
      <c r="L227" s="183">
        <v>0</v>
      </c>
      <c r="M227" s="184">
        <v>0</v>
      </c>
      <c r="N227" s="183">
        <v>0</v>
      </c>
      <c r="O227" s="184">
        <v>0</v>
      </c>
      <c r="P227" s="183">
        <v>0</v>
      </c>
      <c r="Q227" s="186">
        <f t="shared" si="12"/>
        <v>3000</v>
      </c>
      <c r="R227" s="225"/>
    </row>
    <row r="228" spans="1:18" s="187" customFormat="1" ht="14.45" customHeight="1" x14ac:dyDescent="0.25">
      <c r="A228" s="180">
        <v>209</v>
      </c>
      <c r="B228" s="153">
        <v>13</v>
      </c>
      <c r="C228" s="181" t="s">
        <v>212</v>
      </c>
      <c r="D228" s="233" t="str">
        <f t="shared" si="13"/>
        <v>5</v>
      </c>
      <c r="E228" s="181">
        <v>519</v>
      </c>
      <c r="F228" s="182" t="s">
        <v>112</v>
      </c>
      <c r="G228" s="140">
        <v>3600</v>
      </c>
      <c r="H228" s="183"/>
      <c r="I228" s="184">
        <v>0</v>
      </c>
      <c r="J228" s="185">
        <v>0</v>
      </c>
      <c r="K228" s="185">
        <v>0</v>
      </c>
      <c r="L228" s="183">
        <v>0</v>
      </c>
      <c r="M228" s="184">
        <v>0</v>
      </c>
      <c r="N228" s="183">
        <v>0</v>
      </c>
      <c r="O228" s="184">
        <v>0</v>
      </c>
      <c r="P228" s="183">
        <v>0</v>
      </c>
      <c r="Q228" s="186">
        <f t="shared" si="12"/>
        <v>3600</v>
      </c>
      <c r="R228" s="225"/>
    </row>
    <row r="229" spans="1:18" s="187" customFormat="1" ht="14.45" customHeight="1" x14ac:dyDescent="0.25">
      <c r="A229" s="180">
        <v>210</v>
      </c>
      <c r="B229" s="153">
        <v>14</v>
      </c>
      <c r="C229" s="181" t="s">
        <v>206</v>
      </c>
      <c r="D229" s="233">
        <v>1</v>
      </c>
      <c r="E229" s="181">
        <v>113</v>
      </c>
      <c r="F229" s="182" t="s">
        <v>11</v>
      </c>
      <c r="G229" s="140">
        <v>3947781.3096000007</v>
      </c>
      <c r="H229" s="183"/>
      <c r="I229" s="184"/>
      <c r="J229" s="185"/>
      <c r="K229" s="185"/>
      <c r="L229" s="183"/>
      <c r="M229" s="184"/>
      <c r="N229" s="183"/>
      <c r="O229" s="184"/>
      <c r="P229" s="183"/>
      <c r="Q229" s="186">
        <f t="shared" si="12"/>
        <v>3947781.3096000007</v>
      </c>
      <c r="R229" s="225"/>
    </row>
    <row r="230" spans="1:18" s="187" customFormat="1" ht="14.45" customHeight="1" x14ac:dyDescent="0.25">
      <c r="A230" s="180">
        <v>211</v>
      </c>
      <c r="B230" s="153">
        <v>14</v>
      </c>
      <c r="C230" s="181" t="s">
        <v>206</v>
      </c>
      <c r="D230" s="233">
        <v>1</v>
      </c>
      <c r="E230" s="181">
        <v>113</v>
      </c>
      <c r="F230" s="182" t="s">
        <v>11</v>
      </c>
      <c r="G230" s="140">
        <v>769151</v>
      </c>
      <c r="H230" s="183"/>
      <c r="I230" s="184"/>
      <c r="J230" s="185"/>
      <c r="K230" s="185"/>
      <c r="L230" s="183"/>
      <c r="M230" s="184"/>
      <c r="N230" s="183"/>
      <c r="O230" s="184"/>
      <c r="P230" s="183"/>
      <c r="Q230" s="186">
        <f t="shared" si="12"/>
        <v>769151</v>
      </c>
      <c r="R230" s="225"/>
    </row>
    <row r="231" spans="1:18" s="187" customFormat="1" ht="14.45" customHeight="1" x14ac:dyDescent="0.25">
      <c r="A231" s="180">
        <v>212</v>
      </c>
      <c r="B231" s="153">
        <v>14</v>
      </c>
      <c r="C231" s="181" t="s">
        <v>206</v>
      </c>
      <c r="D231" s="233">
        <v>1</v>
      </c>
      <c r="E231" s="181">
        <v>122</v>
      </c>
      <c r="F231" s="188" t="s">
        <v>12</v>
      </c>
      <c r="G231" s="140">
        <v>238395.8676</v>
      </c>
      <c r="H231" s="183"/>
      <c r="I231" s="184"/>
      <c r="J231" s="185"/>
      <c r="K231" s="185"/>
      <c r="L231" s="183"/>
      <c r="M231" s="184"/>
      <c r="N231" s="183"/>
      <c r="O231" s="184"/>
      <c r="P231" s="183"/>
      <c r="Q231" s="186">
        <f t="shared" si="12"/>
        <v>238395.8676</v>
      </c>
      <c r="R231" s="225"/>
    </row>
    <row r="232" spans="1:18" s="187" customFormat="1" ht="14.45" customHeight="1" x14ac:dyDescent="0.25">
      <c r="A232" s="180">
        <v>213</v>
      </c>
      <c r="B232" s="153">
        <v>14</v>
      </c>
      <c r="C232" s="181" t="s">
        <v>206</v>
      </c>
      <c r="D232" s="233">
        <v>1</v>
      </c>
      <c r="E232" s="181">
        <v>132</v>
      </c>
      <c r="F232" s="188" t="s">
        <v>13</v>
      </c>
      <c r="G232" s="140">
        <v>594872.46007114532</v>
      </c>
      <c r="H232" s="183"/>
      <c r="I232" s="184"/>
      <c r="J232" s="185"/>
      <c r="K232" s="185"/>
      <c r="L232" s="183"/>
      <c r="M232" s="184"/>
      <c r="N232" s="183"/>
      <c r="O232" s="184"/>
      <c r="P232" s="183"/>
      <c r="Q232" s="186">
        <f t="shared" si="12"/>
        <v>594872.46007114532</v>
      </c>
      <c r="R232" s="225"/>
    </row>
    <row r="233" spans="1:18" s="187" customFormat="1" ht="14.45" customHeight="1" x14ac:dyDescent="0.25">
      <c r="A233" s="180">
        <v>214</v>
      </c>
      <c r="B233" s="153">
        <v>14</v>
      </c>
      <c r="C233" s="181" t="s">
        <v>206</v>
      </c>
      <c r="D233" s="233">
        <v>1</v>
      </c>
      <c r="E233" s="181">
        <v>132</v>
      </c>
      <c r="F233" s="188" t="s">
        <v>13</v>
      </c>
      <c r="G233" s="140">
        <v>35922.743715602664</v>
      </c>
      <c r="H233" s="183"/>
      <c r="I233" s="184"/>
      <c r="J233" s="185"/>
      <c r="K233" s="185"/>
      <c r="L233" s="183"/>
      <c r="M233" s="184"/>
      <c r="N233" s="183"/>
      <c r="O233" s="184"/>
      <c r="P233" s="183"/>
      <c r="Q233" s="186">
        <f t="shared" si="12"/>
        <v>35922.743715602664</v>
      </c>
      <c r="R233" s="225"/>
    </row>
    <row r="234" spans="1:18" s="187" customFormat="1" ht="14.45" customHeight="1" x14ac:dyDescent="0.25">
      <c r="A234" s="180">
        <v>215</v>
      </c>
      <c r="B234" s="153">
        <v>14</v>
      </c>
      <c r="C234" s="181" t="s">
        <v>206</v>
      </c>
      <c r="D234" s="233">
        <v>1</v>
      </c>
      <c r="E234" s="181">
        <v>132</v>
      </c>
      <c r="F234" s="188" t="s">
        <v>13</v>
      </c>
      <c r="G234" s="140">
        <v>115899.72</v>
      </c>
      <c r="H234" s="183"/>
      <c r="I234" s="184"/>
      <c r="J234" s="185"/>
      <c r="K234" s="185"/>
      <c r="L234" s="183"/>
      <c r="M234" s="184"/>
      <c r="N234" s="183"/>
      <c r="O234" s="184"/>
      <c r="P234" s="183"/>
      <c r="Q234" s="186">
        <f t="shared" si="12"/>
        <v>115899.72</v>
      </c>
      <c r="R234" s="225"/>
    </row>
    <row r="235" spans="1:18" s="187" customFormat="1" x14ac:dyDescent="0.25">
      <c r="A235" s="180">
        <v>216</v>
      </c>
      <c r="B235" s="153">
        <v>14</v>
      </c>
      <c r="C235" s="181" t="s">
        <v>206</v>
      </c>
      <c r="D235" s="233" t="str">
        <f t="shared" ref="D235:D264" si="14">MID(E235,1,1)</f>
        <v>2</v>
      </c>
      <c r="E235" s="181">
        <v>242</v>
      </c>
      <c r="F235" s="182" t="s">
        <v>32</v>
      </c>
      <c r="G235" s="140">
        <v>400000</v>
      </c>
      <c r="H235" s="183"/>
      <c r="I235" s="184">
        <v>0</v>
      </c>
      <c r="J235" s="185">
        <v>0</v>
      </c>
      <c r="K235" s="185">
        <v>0</v>
      </c>
      <c r="L235" s="183">
        <v>0</v>
      </c>
      <c r="M235" s="184">
        <v>0</v>
      </c>
      <c r="N235" s="183">
        <v>0</v>
      </c>
      <c r="O235" s="184">
        <v>0</v>
      </c>
      <c r="P235" s="183">
        <v>0</v>
      </c>
      <c r="Q235" s="186">
        <f t="shared" si="12"/>
        <v>400000</v>
      </c>
      <c r="R235" s="225"/>
    </row>
    <row r="236" spans="1:18" s="187" customFormat="1" ht="14.45" customHeight="1" x14ac:dyDescent="0.25">
      <c r="A236" s="180">
        <v>217</v>
      </c>
      <c r="B236" s="153">
        <v>14</v>
      </c>
      <c r="C236" s="181" t="s">
        <v>206</v>
      </c>
      <c r="D236" s="233" t="str">
        <f t="shared" si="14"/>
        <v>2</v>
      </c>
      <c r="E236" s="181">
        <v>243</v>
      </c>
      <c r="F236" s="182" t="s">
        <v>33</v>
      </c>
      <c r="G236" s="140">
        <v>10000</v>
      </c>
      <c r="H236" s="183"/>
      <c r="I236" s="184">
        <v>0</v>
      </c>
      <c r="J236" s="185">
        <v>0</v>
      </c>
      <c r="K236" s="185">
        <v>0</v>
      </c>
      <c r="L236" s="183">
        <v>0</v>
      </c>
      <c r="M236" s="184">
        <v>0</v>
      </c>
      <c r="N236" s="183">
        <v>0</v>
      </c>
      <c r="O236" s="184">
        <v>0</v>
      </c>
      <c r="P236" s="183">
        <v>0</v>
      </c>
      <c r="Q236" s="186">
        <f t="shared" si="12"/>
        <v>10000</v>
      </c>
      <c r="R236" s="225"/>
    </row>
    <row r="237" spans="1:18" s="187" customFormat="1" ht="14.45" customHeight="1" x14ac:dyDescent="0.25">
      <c r="A237" s="180">
        <v>218</v>
      </c>
      <c r="B237" s="153">
        <v>14</v>
      </c>
      <c r="C237" s="181" t="s">
        <v>206</v>
      </c>
      <c r="D237" s="233" t="str">
        <f t="shared" si="14"/>
        <v>2</v>
      </c>
      <c r="E237" s="181">
        <v>244</v>
      </c>
      <c r="F237" s="182" t="s">
        <v>34</v>
      </c>
      <c r="G237" s="140">
        <v>50000</v>
      </c>
      <c r="H237" s="183"/>
      <c r="I237" s="184">
        <v>0</v>
      </c>
      <c r="J237" s="185">
        <v>0</v>
      </c>
      <c r="K237" s="185">
        <v>0</v>
      </c>
      <c r="L237" s="183">
        <v>0</v>
      </c>
      <c r="M237" s="184">
        <v>0</v>
      </c>
      <c r="N237" s="183">
        <v>0</v>
      </c>
      <c r="O237" s="184">
        <v>0</v>
      </c>
      <c r="P237" s="183">
        <v>0</v>
      </c>
      <c r="Q237" s="186">
        <f t="shared" si="12"/>
        <v>50000</v>
      </c>
      <c r="R237" s="225"/>
    </row>
    <row r="238" spans="1:18" s="187" customFormat="1" ht="14.45" customHeight="1" x14ac:dyDescent="0.25">
      <c r="A238" s="180">
        <v>219</v>
      </c>
      <c r="B238" s="153">
        <v>14</v>
      </c>
      <c r="C238" s="181" t="s">
        <v>206</v>
      </c>
      <c r="D238" s="233" t="str">
        <f t="shared" si="14"/>
        <v>2</v>
      </c>
      <c r="E238" s="181">
        <v>245</v>
      </c>
      <c r="F238" s="182" t="s">
        <v>35</v>
      </c>
      <c r="G238" s="140">
        <v>10000</v>
      </c>
      <c r="H238" s="183"/>
      <c r="I238" s="184">
        <v>0</v>
      </c>
      <c r="J238" s="185">
        <v>0</v>
      </c>
      <c r="K238" s="185">
        <v>0</v>
      </c>
      <c r="L238" s="183">
        <v>0</v>
      </c>
      <c r="M238" s="184">
        <v>0</v>
      </c>
      <c r="N238" s="183">
        <v>0</v>
      </c>
      <c r="O238" s="184">
        <v>0</v>
      </c>
      <c r="P238" s="183">
        <v>0</v>
      </c>
      <c r="Q238" s="186">
        <f t="shared" si="12"/>
        <v>10000</v>
      </c>
      <c r="R238" s="225"/>
    </row>
    <row r="239" spans="1:18" s="187" customFormat="1" ht="14.45" customHeight="1" x14ac:dyDescent="0.25">
      <c r="A239" s="180">
        <v>220</v>
      </c>
      <c r="B239" s="153">
        <v>14</v>
      </c>
      <c r="C239" s="181" t="s">
        <v>206</v>
      </c>
      <c r="D239" s="233" t="str">
        <f t="shared" si="14"/>
        <v>2</v>
      </c>
      <c r="E239" s="181">
        <v>247</v>
      </c>
      <c r="F239" s="182" t="s">
        <v>37</v>
      </c>
      <c r="G239" s="140">
        <v>315000</v>
      </c>
      <c r="H239" s="183"/>
      <c r="I239" s="184">
        <v>0</v>
      </c>
      <c r="J239" s="185">
        <v>0</v>
      </c>
      <c r="K239" s="185">
        <v>0</v>
      </c>
      <c r="L239" s="183">
        <v>0</v>
      </c>
      <c r="M239" s="184">
        <v>0</v>
      </c>
      <c r="N239" s="183">
        <v>0</v>
      </c>
      <c r="O239" s="184">
        <v>0</v>
      </c>
      <c r="P239" s="183">
        <v>0</v>
      </c>
      <c r="Q239" s="186">
        <f t="shared" si="12"/>
        <v>315000</v>
      </c>
      <c r="R239" s="225"/>
    </row>
    <row r="240" spans="1:18" s="187" customFormat="1" ht="14.45" customHeight="1" x14ac:dyDescent="0.25">
      <c r="A240" s="180">
        <v>221</v>
      </c>
      <c r="B240" s="153">
        <v>14</v>
      </c>
      <c r="C240" s="181" t="s">
        <v>206</v>
      </c>
      <c r="D240" s="233" t="str">
        <f t="shared" si="14"/>
        <v>2</v>
      </c>
      <c r="E240" s="181">
        <v>248</v>
      </c>
      <c r="F240" s="182" t="s">
        <v>38</v>
      </c>
      <c r="G240" s="140">
        <v>50000</v>
      </c>
      <c r="H240" s="183"/>
      <c r="I240" s="184">
        <v>0</v>
      </c>
      <c r="J240" s="185">
        <v>0</v>
      </c>
      <c r="K240" s="185">
        <v>0</v>
      </c>
      <c r="L240" s="183">
        <v>0</v>
      </c>
      <c r="M240" s="184">
        <v>0</v>
      </c>
      <c r="N240" s="183">
        <v>0</v>
      </c>
      <c r="O240" s="184">
        <v>0</v>
      </c>
      <c r="P240" s="183">
        <v>0</v>
      </c>
      <c r="Q240" s="186">
        <f t="shared" si="12"/>
        <v>50000</v>
      </c>
      <c r="R240" s="225"/>
    </row>
    <row r="241" spans="1:18" s="187" customFormat="1" ht="14.45" customHeight="1" x14ac:dyDescent="0.25">
      <c r="A241" s="180">
        <v>222</v>
      </c>
      <c r="B241" s="153">
        <v>14</v>
      </c>
      <c r="C241" s="181" t="s">
        <v>206</v>
      </c>
      <c r="D241" s="233" t="str">
        <f t="shared" si="14"/>
        <v>2</v>
      </c>
      <c r="E241" s="181">
        <v>249</v>
      </c>
      <c r="F241" s="182" t="s">
        <v>39</v>
      </c>
      <c r="G241" s="140">
        <v>350000</v>
      </c>
      <c r="H241" s="183"/>
      <c r="I241" s="184">
        <v>0</v>
      </c>
      <c r="J241" s="185">
        <v>0</v>
      </c>
      <c r="K241" s="185">
        <v>0</v>
      </c>
      <c r="L241" s="183">
        <v>0</v>
      </c>
      <c r="M241" s="184">
        <v>0</v>
      </c>
      <c r="N241" s="183">
        <v>0</v>
      </c>
      <c r="O241" s="184">
        <v>0</v>
      </c>
      <c r="P241" s="183">
        <v>0</v>
      </c>
      <c r="Q241" s="186">
        <f t="shared" si="12"/>
        <v>350000</v>
      </c>
      <c r="R241" s="225"/>
    </row>
    <row r="242" spans="1:18" s="187" customFormat="1" ht="14.45" customHeight="1" x14ac:dyDescent="0.25">
      <c r="A242" s="180">
        <v>223</v>
      </c>
      <c r="B242" s="153">
        <v>14</v>
      </c>
      <c r="C242" s="181" t="s">
        <v>206</v>
      </c>
      <c r="D242" s="233" t="str">
        <f t="shared" si="14"/>
        <v>2</v>
      </c>
      <c r="E242" s="181">
        <v>261</v>
      </c>
      <c r="F242" s="182" t="s">
        <v>43</v>
      </c>
      <c r="G242" s="140">
        <v>1500000</v>
      </c>
      <c r="H242" s="183"/>
      <c r="I242" s="184">
        <v>0</v>
      </c>
      <c r="J242" s="185">
        <v>0</v>
      </c>
      <c r="K242" s="185">
        <v>0</v>
      </c>
      <c r="L242" s="183">
        <v>0</v>
      </c>
      <c r="M242" s="184">
        <v>0</v>
      </c>
      <c r="N242" s="183">
        <v>0</v>
      </c>
      <c r="O242" s="184">
        <v>0</v>
      </c>
      <c r="P242" s="183">
        <v>0</v>
      </c>
      <c r="Q242" s="186">
        <f t="shared" si="12"/>
        <v>1500000</v>
      </c>
      <c r="R242" s="225"/>
    </row>
    <row r="243" spans="1:18" s="187" customFormat="1" ht="14.45" customHeight="1" x14ac:dyDescent="0.25">
      <c r="A243" s="180">
        <v>224</v>
      </c>
      <c r="B243" s="153">
        <v>14</v>
      </c>
      <c r="C243" s="181" t="s">
        <v>206</v>
      </c>
      <c r="D243" s="233" t="str">
        <f t="shared" si="14"/>
        <v>2</v>
      </c>
      <c r="E243" s="181">
        <v>272</v>
      </c>
      <c r="F243" s="182" t="s">
        <v>45</v>
      </c>
      <c r="G243" s="140">
        <v>50000</v>
      </c>
      <c r="H243" s="183"/>
      <c r="I243" s="184">
        <v>0</v>
      </c>
      <c r="J243" s="185">
        <v>0</v>
      </c>
      <c r="K243" s="185">
        <v>0</v>
      </c>
      <c r="L243" s="183">
        <v>0</v>
      </c>
      <c r="M243" s="184">
        <v>0</v>
      </c>
      <c r="N243" s="183">
        <v>0</v>
      </c>
      <c r="O243" s="184">
        <v>0</v>
      </c>
      <c r="P243" s="183">
        <v>0</v>
      </c>
      <c r="Q243" s="186">
        <f t="shared" si="12"/>
        <v>50000</v>
      </c>
      <c r="R243" s="225"/>
    </row>
    <row r="244" spans="1:18" s="187" customFormat="1" ht="14.45" customHeight="1" x14ac:dyDescent="0.25">
      <c r="A244" s="180">
        <v>225</v>
      </c>
      <c r="B244" s="153">
        <v>14</v>
      </c>
      <c r="C244" s="181" t="s">
        <v>206</v>
      </c>
      <c r="D244" s="233" t="str">
        <f t="shared" si="14"/>
        <v>2</v>
      </c>
      <c r="E244" s="181">
        <v>291</v>
      </c>
      <c r="F244" s="182" t="s">
        <v>49</v>
      </c>
      <c r="G244" s="140">
        <v>120000</v>
      </c>
      <c r="H244" s="183"/>
      <c r="I244" s="184">
        <v>0</v>
      </c>
      <c r="J244" s="185">
        <v>0</v>
      </c>
      <c r="K244" s="185">
        <v>0</v>
      </c>
      <c r="L244" s="183">
        <v>0</v>
      </c>
      <c r="M244" s="184">
        <v>0</v>
      </c>
      <c r="N244" s="183">
        <v>0</v>
      </c>
      <c r="O244" s="184">
        <v>0</v>
      </c>
      <c r="P244" s="183">
        <v>0</v>
      </c>
      <c r="Q244" s="186">
        <f t="shared" si="12"/>
        <v>120000</v>
      </c>
      <c r="R244" s="225"/>
    </row>
    <row r="245" spans="1:18" s="187" customFormat="1" ht="14.45" customHeight="1" x14ac:dyDescent="0.25">
      <c r="A245" s="180">
        <v>226</v>
      </c>
      <c r="B245" s="153">
        <v>14</v>
      </c>
      <c r="C245" s="181" t="s">
        <v>206</v>
      </c>
      <c r="D245" s="233" t="str">
        <f t="shared" si="14"/>
        <v>2</v>
      </c>
      <c r="E245" s="181">
        <v>296</v>
      </c>
      <c r="F245" s="182" t="s">
        <v>53</v>
      </c>
      <c r="G245" s="140">
        <v>300000</v>
      </c>
      <c r="H245" s="183"/>
      <c r="I245" s="184">
        <v>0</v>
      </c>
      <c r="J245" s="185">
        <v>0</v>
      </c>
      <c r="K245" s="185">
        <v>0</v>
      </c>
      <c r="L245" s="183">
        <v>0</v>
      </c>
      <c r="M245" s="184">
        <v>0</v>
      </c>
      <c r="N245" s="183">
        <v>0</v>
      </c>
      <c r="O245" s="184">
        <v>0</v>
      </c>
      <c r="P245" s="183">
        <v>0</v>
      </c>
      <c r="Q245" s="186">
        <f t="shared" si="12"/>
        <v>300000</v>
      </c>
      <c r="R245" s="225"/>
    </row>
    <row r="246" spans="1:18" s="187" customFormat="1" ht="14.45" customHeight="1" x14ac:dyDescent="0.25">
      <c r="A246" s="180">
        <v>227</v>
      </c>
      <c r="B246" s="153">
        <v>14</v>
      </c>
      <c r="C246" s="181" t="s">
        <v>206</v>
      </c>
      <c r="D246" s="233" t="str">
        <f t="shared" si="14"/>
        <v>2</v>
      </c>
      <c r="E246" s="181">
        <v>298</v>
      </c>
      <c r="F246" s="182" t="s">
        <v>54</v>
      </c>
      <c r="G246" s="140">
        <v>500000</v>
      </c>
      <c r="H246" s="183"/>
      <c r="I246" s="184">
        <v>0</v>
      </c>
      <c r="J246" s="185">
        <v>0</v>
      </c>
      <c r="K246" s="185">
        <v>0</v>
      </c>
      <c r="L246" s="183">
        <v>0</v>
      </c>
      <c r="M246" s="184">
        <v>0</v>
      </c>
      <c r="N246" s="183">
        <v>0</v>
      </c>
      <c r="O246" s="184">
        <v>0</v>
      </c>
      <c r="P246" s="183">
        <v>0</v>
      </c>
      <c r="Q246" s="186">
        <f t="shared" si="12"/>
        <v>500000</v>
      </c>
      <c r="R246" s="225"/>
    </row>
    <row r="247" spans="1:18" s="187" customFormat="1" ht="14.45" customHeight="1" x14ac:dyDescent="0.25">
      <c r="A247" s="180">
        <v>228</v>
      </c>
      <c r="B247" s="153">
        <v>14</v>
      </c>
      <c r="C247" s="181" t="s">
        <v>206</v>
      </c>
      <c r="D247" s="233" t="str">
        <f t="shared" si="14"/>
        <v>3</v>
      </c>
      <c r="E247" s="181">
        <v>326</v>
      </c>
      <c r="F247" s="182" t="s">
        <v>66</v>
      </c>
      <c r="G247" s="140">
        <v>360000</v>
      </c>
      <c r="H247" s="183"/>
      <c r="I247" s="184">
        <v>0</v>
      </c>
      <c r="J247" s="185">
        <v>0</v>
      </c>
      <c r="K247" s="185">
        <v>0</v>
      </c>
      <c r="L247" s="183">
        <v>0</v>
      </c>
      <c r="M247" s="184">
        <v>0</v>
      </c>
      <c r="N247" s="183">
        <v>0</v>
      </c>
      <c r="O247" s="184">
        <v>0</v>
      </c>
      <c r="P247" s="183">
        <v>0</v>
      </c>
      <c r="Q247" s="186">
        <f t="shared" si="12"/>
        <v>360000</v>
      </c>
      <c r="R247" s="225"/>
    </row>
    <row r="248" spans="1:18" s="187" customFormat="1" ht="14.45" customHeight="1" x14ac:dyDescent="0.25">
      <c r="A248" s="180">
        <v>229</v>
      </c>
      <c r="B248" s="153">
        <v>14</v>
      </c>
      <c r="C248" s="181" t="s">
        <v>206</v>
      </c>
      <c r="D248" s="233" t="str">
        <f t="shared" si="14"/>
        <v>3</v>
      </c>
      <c r="E248" s="181">
        <v>357</v>
      </c>
      <c r="F248" s="182" t="s">
        <v>80</v>
      </c>
      <c r="G248" s="140">
        <v>300000</v>
      </c>
      <c r="H248" s="183"/>
      <c r="I248" s="184">
        <v>0</v>
      </c>
      <c r="J248" s="185">
        <v>0</v>
      </c>
      <c r="K248" s="185">
        <v>0</v>
      </c>
      <c r="L248" s="183">
        <v>0</v>
      </c>
      <c r="M248" s="184">
        <v>0</v>
      </c>
      <c r="N248" s="183">
        <v>0</v>
      </c>
      <c r="O248" s="184">
        <v>0</v>
      </c>
      <c r="P248" s="183">
        <v>0</v>
      </c>
      <c r="Q248" s="186">
        <f t="shared" si="12"/>
        <v>300000</v>
      </c>
      <c r="R248" s="225"/>
    </row>
    <row r="249" spans="1:18" s="187" customFormat="1" x14ac:dyDescent="0.25">
      <c r="A249" s="180">
        <v>230</v>
      </c>
      <c r="B249" s="153">
        <v>14</v>
      </c>
      <c r="C249" s="181" t="s">
        <v>206</v>
      </c>
      <c r="D249" s="233" t="str">
        <f t="shared" si="14"/>
        <v>3</v>
      </c>
      <c r="E249" s="181">
        <v>375</v>
      </c>
      <c r="F249" s="182" t="s">
        <v>93</v>
      </c>
      <c r="G249" s="140">
        <v>15000</v>
      </c>
      <c r="H249" s="183"/>
      <c r="I249" s="184">
        <v>0</v>
      </c>
      <c r="J249" s="185">
        <v>0</v>
      </c>
      <c r="K249" s="185">
        <v>0</v>
      </c>
      <c r="L249" s="183">
        <v>0</v>
      </c>
      <c r="M249" s="184">
        <v>0</v>
      </c>
      <c r="N249" s="183">
        <v>0</v>
      </c>
      <c r="O249" s="184">
        <v>0</v>
      </c>
      <c r="P249" s="183">
        <v>0</v>
      </c>
      <c r="Q249" s="186">
        <f t="shared" si="12"/>
        <v>15000</v>
      </c>
      <c r="R249" s="225"/>
    </row>
    <row r="250" spans="1:18" s="187" customFormat="1" ht="14.45" customHeight="1" x14ac:dyDescent="0.25">
      <c r="A250" s="180">
        <v>231</v>
      </c>
      <c r="B250" s="153">
        <v>14</v>
      </c>
      <c r="C250" s="181" t="s">
        <v>206</v>
      </c>
      <c r="D250" s="233" t="str">
        <f t="shared" si="14"/>
        <v>4</v>
      </c>
      <c r="E250" s="181">
        <v>441</v>
      </c>
      <c r="F250" s="182" t="s">
        <v>332</v>
      </c>
      <c r="G250" s="140"/>
      <c r="H250" s="183"/>
      <c r="I250" s="184">
        <v>840000</v>
      </c>
      <c r="J250" s="185"/>
      <c r="K250" s="185"/>
      <c r="L250" s="183"/>
      <c r="M250" s="184"/>
      <c r="N250" s="183"/>
      <c r="O250" s="184"/>
      <c r="P250" s="183"/>
      <c r="Q250" s="186">
        <f t="shared" si="12"/>
        <v>840000</v>
      </c>
      <c r="R250" s="225"/>
    </row>
    <row r="251" spans="1:18" s="187" customFormat="1" ht="14.45" customHeight="1" x14ac:dyDescent="0.25">
      <c r="A251" s="180">
        <v>232</v>
      </c>
      <c r="B251" s="153">
        <v>14</v>
      </c>
      <c r="C251" s="181" t="s">
        <v>206</v>
      </c>
      <c r="D251" s="233" t="str">
        <f t="shared" si="14"/>
        <v>4</v>
      </c>
      <c r="E251" s="181">
        <v>441</v>
      </c>
      <c r="F251" s="182" t="s">
        <v>333</v>
      </c>
      <c r="G251" s="140"/>
      <c r="H251" s="183"/>
      <c r="I251" s="184">
        <v>150000</v>
      </c>
      <c r="J251" s="185"/>
      <c r="K251" s="185"/>
      <c r="L251" s="183"/>
      <c r="M251" s="184"/>
      <c r="N251" s="183"/>
      <c r="O251" s="184"/>
      <c r="P251" s="183"/>
      <c r="Q251" s="186">
        <f t="shared" si="12"/>
        <v>150000</v>
      </c>
      <c r="R251" s="225"/>
    </row>
    <row r="252" spans="1:18" s="187" customFormat="1" ht="14.45" customHeight="1" x14ac:dyDescent="0.25">
      <c r="A252" s="180">
        <v>233</v>
      </c>
      <c r="B252" s="153">
        <v>14</v>
      </c>
      <c r="C252" s="181" t="s">
        <v>206</v>
      </c>
      <c r="D252" s="233" t="str">
        <f t="shared" si="14"/>
        <v>6</v>
      </c>
      <c r="E252" s="181">
        <v>611</v>
      </c>
      <c r="F252" s="189" t="s">
        <v>334</v>
      </c>
      <c r="G252" s="140"/>
      <c r="H252" s="183"/>
      <c r="I252" s="184">
        <v>126000</v>
      </c>
      <c r="J252" s="185"/>
      <c r="K252" s="185"/>
      <c r="L252" s="183"/>
      <c r="M252" s="184"/>
      <c r="N252" s="183"/>
      <c r="O252" s="184"/>
      <c r="P252" s="183"/>
      <c r="Q252" s="186">
        <f t="shared" si="12"/>
        <v>126000</v>
      </c>
      <c r="R252" s="225"/>
    </row>
    <row r="253" spans="1:18" s="187" customFormat="1" ht="14.45" customHeight="1" x14ac:dyDescent="0.25">
      <c r="A253" s="180">
        <v>234</v>
      </c>
      <c r="B253" s="153">
        <v>14</v>
      </c>
      <c r="C253" s="181" t="s">
        <v>206</v>
      </c>
      <c r="D253" s="233" t="str">
        <f t="shared" si="14"/>
        <v>6</v>
      </c>
      <c r="E253" s="181">
        <v>612</v>
      </c>
      <c r="F253" s="189" t="s">
        <v>326</v>
      </c>
      <c r="G253" s="140"/>
      <c r="H253" s="183"/>
      <c r="I253" s="184"/>
      <c r="J253" s="185"/>
      <c r="K253" s="185"/>
      <c r="L253" s="183"/>
      <c r="M253" s="184"/>
      <c r="N253" s="183">
        <v>3000000</v>
      </c>
      <c r="O253" s="184"/>
      <c r="P253" s="183"/>
      <c r="Q253" s="186">
        <f t="shared" si="12"/>
        <v>3000000</v>
      </c>
      <c r="R253" s="225"/>
    </row>
    <row r="254" spans="1:18" s="187" customFormat="1" ht="14.45" customHeight="1" x14ac:dyDescent="0.25">
      <c r="A254" s="180">
        <v>235</v>
      </c>
      <c r="B254" s="153">
        <v>14</v>
      </c>
      <c r="C254" s="181" t="s">
        <v>206</v>
      </c>
      <c r="D254" s="233" t="str">
        <f t="shared" si="14"/>
        <v>6</v>
      </c>
      <c r="E254" s="181">
        <v>612</v>
      </c>
      <c r="F254" s="189" t="s">
        <v>337</v>
      </c>
      <c r="G254" s="140"/>
      <c r="H254" s="183"/>
      <c r="I254" s="184"/>
      <c r="J254" s="185"/>
      <c r="K254" s="185"/>
      <c r="L254" s="191">
        <v>450951</v>
      </c>
      <c r="M254" s="184"/>
      <c r="N254" s="183"/>
      <c r="O254" s="184"/>
      <c r="P254" s="183"/>
      <c r="Q254" s="186">
        <f t="shared" si="12"/>
        <v>450951</v>
      </c>
      <c r="R254" s="225"/>
    </row>
    <row r="255" spans="1:18" s="187" customFormat="1" ht="14.45" customHeight="1" x14ac:dyDescent="0.25">
      <c r="A255" s="180">
        <v>236</v>
      </c>
      <c r="B255" s="153">
        <v>14</v>
      </c>
      <c r="C255" s="181" t="s">
        <v>206</v>
      </c>
      <c r="D255" s="233" t="str">
        <f t="shared" si="14"/>
        <v>6</v>
      </c>
      <c r="E255" s="181">
        <v>612</v>
      </c>
      <c r="F255" s="182" t="s">
        <v>339</v>
      </c>
      <c r="G255" s="140"/>
      <c r="H255" s="183"/>
      <c r="I255" s="184"/>
      <c r="J255" s="185"/>
      <c r="K255" s="185"/>
      <c r="L255" s="183"/>
      <c r="M255" s="184"/>
      <c r="N255" s="183"/>
      <c r="O255" s="184">
        <v>3833333</v>
      </c>
      <c r="P255" s="183"/>
      <c r="Q255" s="186">
        <f t="shared" si="12"/>
        <v>3833333</v>
      </c>
      <c r="R255" s="225"/>
    </row>
    <row r="256" spans="1:18" s="187" customFormat="1" ht="14.45" customHeight="1" x14ac:dyDescent="0.25">
      <c r="A256" s="180">
        <v>237</v>
      </c>
      <c r="B256" s="153">
        <v>14</v>
      </c>
      <c r="C256" s="181" t="s">
        <v>206</v>
      </c>
      <c r="D256" s="233" t="str">
        <f t="shared" si="14"/>
        <v>6</v>
      </c>
      <c r="E256" s="181">
        <v>613</v>
      </c>
      <c r="F256" s="182" t="s">
        <v>327</v>
      </c>
      <c r="G256" s="140"/>
      <c r="H256" s="183"/>
      <c r="I256" s="184">
        <v>325000</v>
      </c>
      <c r="J256" s="185"/>
      <c r="K256" s="185"/>
      <c r="L256" s="183"/>
      <c r="M256" s="184"/>
      <c r="N256" s="183"/>
      <c r="O256" s="184"/>
      <c r="P256" s="183"/>
      <c r="Q256" s="186">
        <f t="shared" si="12"/>
        <v>325000</v>
      </c>
      <c r="R256" s="225"/>
    </row>
    <row r="257" spans="1:18" s="187" customFormat="1" ht="14.45" customHeight="1" x14ac:dyDescent="0.25">
      <c r="A257" s="180">
        <v>238</v>
      </c>
      <c r="B257" s="153">
        <v>14</v>
      </c>
      <c r="C257" s="181" t="s">
        <v>206</v>
      </c>
      <c r="D257" s="233" t="str">
        <f t="shared" si="14"/>
        <v>6</v>
      </c>
      <c r="E257" s="181">
        <v>613</v>
      </c>
      <c r="F257" s="182" t="s">
        <v>328</v>
      </c>
      <c r="G257" s="140"/>
      <c r="H257" s="183"/>
      <c r="I257" s="184">
        <v>180000</v>
      </c>
      <c r="J257" s="185"/>
      <c r="K257" s="185"/>
      <c r="L257" s="183"/>
      <c r="M257" s="184"/>
      <c r="N257" s="183"/>
      <c r="O257" s="184"/>
      <c r="P257" s="183"/>
      <c r="Q257" s="186">
        <f t="shared" si="12"/>
        <v>180000</v>
      </c>
      <c r="R257" s="225"/>
    </row>
    <row r="258" spans="1:18" s="187" customFormat="1" ht="14.45" customHeight="1" x14ac:dyDescent="0.25">
      <c r="A258" s="180">
        <v>239</v>
      </c>
      <c r="B258" s="153">
        <v>14</v>
      </c>
      <c r="C258" s="181" t="s">
        <v>206</v>
      </c>
      <c r="D258" s="233" t="str">
        <f t="shared" si="14"/>
        <v>6</v>
      </c>
      <c r="E258" s="181">
        <v>613</v>
      </c>
      <c r="F258" s="182" t="s">
        <v>329</v>
      </c>
      <c r="G258" s="140"/>
      <c r="H258" s="183"/>
      <c r="I258" s="184">
        <v>300000</v>
      </c>
      <c r="J258" s="185"/>
      <c r="K258" s="185"/>
      <c r="L258" s="183"/>
      <c r="M258" s="184"/>
      <c r="N258" s="183"/>
      <c r="O258" s="184"/>
      <c r="P258" s="183"/>
      <c r="Q258" s="186">
        <f t="shared" si="12"/>
        <v>300000</v>
      </c>
      <c r="R258" s="225"/>
    </row>
    <row r="259" spans="1:18" s="187" customFormat="1" ht="14.45" customHeight="1" x14ac:dyDescent="0.25">
      <c r="A259" s="180">
        <v>240</v>
      </c>
      <c r="B259" s="153">
        <v>14</v>
      </c>
      <c r="C259" s="181" t="s">
        <v>206</v>
      </c>
      <c r="D259" s="233" t="str">
        <f t="shared" si="14"/>
        <v>6</v>
      </c>
      <c r="E259" s="181">
        <v>613</v>
      </c>
      <c r="F259" s="182" t="s">
        <v>330</v>
      </c>
      <c r="G259" s="140"/>
      <c r="H259" s="183"/>
      <c r="I259" s="184">
        <v>250000</v>
      </c>
      <c r="J259" s="185"/>
      <c r="K259" s="185"/>
      <c r="L259" s="183"/>
      <c r="M259" s="184"/>
      <c r="N259" s="183"/>
      <c r="O259" s="184"/>
      <c r="P259" s="183"/>
      <c r="Q259" s="186">
        <f t="shared" si="12"/>
        <v>250000</v>
      </c>
      <c r="R259" s="225"/>
    </row>
    <row r="260" spans="1:18" s="187" customFormat="1" ht="14.45" customHeight="1" x14ac:dyDescent="0.25">
      <c r="A260" s="180">
        <v>241</v>
      </c>
      <c r="B260" s="153">
        <v>14</v>
      </c>
      <c r="C260" s="181" t="s">
        <v>206</v>
      </c>
      <c r="D260" s="233" t="str">
        <f t="shared" si="14"/>
        <v>6</v>
      </c>
      <c r="E260" s="181">
        <v>613</v>
      </c>
      <c r="F260" s="182" t="s">
        <v>331</v>
      </c>
      <c r="G260" s="140"/>
      <c r="H260" s="183"/>
      <c r="I260" s="184">
        <v>500000</v>
      </c>
      <c r="J260" s="185"/>
      <c r="K260" s="185"/>
      <c r="L260" s="183"/>
      <c r="M260" s="184"/>
      <c r="N260" s="183"/>
      <c r="O260" s="184"/>
      <c r="P260" s="183"/>
      <c r="Q260" s="186">
        <f t="shared" si="12"/>
        <v>500000</v>
      </c>
      <c r="R260" s="225"/>
    </row>
    <row r="261" spans="1:18" s="187" customFormat="1" ht="14.45" customHeight="1" x14ac:dyDescent="0.25">
      <c r="A261" s="180">
        <v>242</v>
      </c>
      <c r="B261" s="153">
        <v>14</v>
      </c>
      <c r="C261" s="181" t="s">
        <v>206</v>
      </c>
      <c r="D261" s="233" t="str">
        <f t="shared" si="14"/>
        <v>6</v>
      </c>
      <c r="E261" s="181">
        <v>613</v>
      </c>
      <c r="F261" s="182" t="s">
        <v>338</v>
      </c>
      <c r="G261" s="140"/>
      <c r="H261" s="183"/>
      <c r="I261" s="184"/>
      <c r="J261" s="185"/>
      <c r="K261" s="185"/>
      <c r="L261" s="183"/>
      <c r="M261" s="184"/>
      <c r="N261" s="183"/>
      <c r="O261" s="184">
        <v>1666667</v>
      </c>
      <c r="P261" s="183"/>
      <c r="Q261" s="186">
        <f t="shared" si="12"/>
        <v>1666667</v>
      </c>
      <c r="R261" s="225"/>
    </row>
    <row r="262" spans="1:18" s="187" customFormat="1" ht="14.45" customHeight="1" x14ac:dyDescent="0.25">
      <c r="A262" s="180">
        <v>243</v>
      </c>
      <c r="B262" s="153">
        <v>14</v>
      </c>
      <c r="C262" s="181" t="s">
        <v>206</v>
      </c>
      <c r="D262" s="233" t="str">
        <f t="shared" si="14"/>
        <v>6</v>
      </c>
      <c r="E262" s="181">
        <v>615</v>
      </c>
      <c r="F262" s="189" t="s">
        <v>325</v>
      </c>
      <c r="G262" s="140"/>
      <c r="H262" s="183"/>
      <c r="I262" s="192">
        <v>650000</v>
      </c>
      <c r="J262" s="185"/>
      <c r="K262" s="185"/>
      <c r="L262" s="183"/>
      <c r="M262" s="184"/>
      <c r="N262" s="183"/>
      <c r="O262" s="184"/>
      <c r="P262" s="183"/>
      <c r="Q262" s="186">
        <f t="shared" ref="Q262:Q325" si="15">SUM(G262:P262)</f>
        <v>650000</v>
      </c>
      <c r="R262" s="225"/>
    </row>
    <row r="263" spans="1:18" s="187" customFormat="1" ht="14.45" customHeight="1" x14ac:dyDescent="0.25">
      <c r="A263" s="180">
        <v>244</v>
      </c>
      <c r="B263" s="153">
        <v>14</v>
      </c>
      <c r="C263" s="181" t="s">
        <v>206</v>
      </c>
      <c r="D263" s="233" t="str">
        <f t="shared" si="14"/>
        <v>6</v>
      </c>
      <c r="E263" s="181">
        <v>616</v>
      </c>
      <c r="F263" s="189" t="s">
        <v>335</v>
      </c>
      <c r="G263" s="140"/>
      <c r="H263" s="183"/>
      <c r="I263" s="184">
        <v>1074281</v>
      </c>
      <c r="J263" s="185"/>
      <c r="K263" s="185"/>
      <c r="L263" s="183"/>
      <c r="M263" s="184"/>
      <c r="N263" s="183"/>
      <c r="O263" s="184"/>
      <c r="P263" s="183"/>
      <c r="Q263" s="186">
        <f t="shared" si="15"/>
        <v>1074281</v>
      </c>
      <c r="R263" s="225"/>
    </row>
    <row r="264" spans="1:18" s="187" customFormat="1" ht="14.45" customHeight="1" x14ac:dyDescent="0.25">
      <c r="A264" s="180">
        <v>245</v>
      </c>
      <c r="B264" s="153">
        <v>14</v>
      </c>
      <c r="C264" s="181" t="s">
        <v>206</v>
      </c>
      <c r="D264" s="233" t="str">
        <f t="shared" si="14"/>
        <v>6</v>
      </c>
      <c r="E264" s="181">
        <v>619</v>
      </c>
      <c r="F264" s="189" t="s">
        <v>340</v>
      </c>
      <c r="G264" s="140"/>
      <c r="H264" s="183"/>
      <c r="I264" s="184"/>
      <c r="J264" s="185"/>
      <c r="K264" s="185"/>
      <c r="L264" s="183"/>
      <c r="M264" s="184"/>
      <c r="N264" s="183"/>
      <c r="O264" s="184">
        <v>1000000</v>
      </c>
      <c r="P264" s="183"/>
      <c r="Q264" s="186">
        <f t="shared" si="15"/>
        <v>1000000</v>
      </c>
      <c r="R264" s="225"/>
    </row>
    <row r="265" spans="1:18" s="187" customFormat="1" ht="14.45" customHeight="1" x14ac:dyDescent="0.25">
      <c r="A265" s="180">
        <v>246</v>
      </c>
      <c r="B265" s="153">
        <v>15</v>
      </c>
      <c r="C265" s="181" t="s">
        <v>321</v>
      </c>
      <c r="D265" s="233">
        <v>1</v>
      </c>
      <c r="E265" s="181">
        <v>113</v>
      </c>
      <c r="F265" s="182" t="s">
        <v>11</v>
      </c>
      <c r="G265" s="140">
        <v>275184.00480000005</v>
      </c>
      <c r="H265" s="183"/>
      <c r="I265" s="184"/>
      <c r="J265" s="185"/>
      <c r="K265" s="185"/>
      <c r="L265" s="183"/>
      <c r="M265" s="184"/>
      <c r="N265" s="183"/>
      <c r="O265" s="184"/>
      <c r="P265" s="183"/>
      <c r="Q265" s="186">
        <f t="shared" si="15"/>
        <v>275184.00480000005</v>
      </c>
      <c r="R265" s="225"/>
    </row>
    <row r="266" spans="1:18" s="187" customFormat="1" ht="14.45" customHeight="1" x14ac:dyDescent="0.25">
      <c r="A266" s="180">
        <v>247</v>
      </c>
      <c r="B266" s="153">
        <v>15</v>
      </c>
      <c r="C266" s="181" t="s">
        <v>321</v>
      </c>
      <c r="D266" s="233">
        <v>1</v>
      </c>
      <c r="E266" s="181">
        <v>122</v>
      </c>
      <c r="F266" s="188" t="s">
        <v>12</v>
      </c>
      <c r="G266" s="140">
        <v>299034</v>
      </c>
      <c r="H266" s="183"/>
      <c r="I266" s="184"/>
      <c r="J266" s="185"/>
      <c r="K266" s="185"/>
      <c r="L266" s="183"/>
      <c r="M266" s="184"/>
      <c r="N266" s="183"/>
      <c r="O266" s="184"/>
      <c r="P266" s="183"/>
      <c r="Q266" s="186">
        <f t="shared" si="15"/>
        <v>299034</v>
      </c>
      <c r="R266" s="225"/>
    </row>
    <row r="267" spans="1:18" s="187" customFormat="1" ht="14.45" customHeight="1" x14ac:dyDescent="0.25">
      <c r="A267" s="180">
        <v>248</v>
      </c>
      <c r="B267" s="153">
        <v>15</v>
      </c>
      <c r="C267" s="181" t="s">
        <v>321</v>
      </c>
      <c r="D267" s="233">
        <v>1</v>
      </c>
      <c r="E267" s="181">
        <v>132</v>
      </c>
      <c r="F267" s="188" t="s">
        <v>13</v>
      </c>
      <c r="G267" s="140">
        <v>41466.173799832992</v>
      </c>
      <c r="H267" s="183"/>
      <c r="I267" s="184"/>
      <c r="J267" s="185"/>
      <c r="K267" s="185"/>
      <c r="L267" s="183"/>
      <c r="M267" s="184"/>
      <c r="N267" s="183"/>
      <c r="O267" s="184"/>
      <c r="P267" s="183"/>
      <c r="Q267" s="186">
        <f t="shared" si="15"/>
        <v>41466.173799832992</v>
      </c>
      <c r="R267" s="225" t="s">
        <v>312</v>
      </c>
    </row>
    <row r="268" spans="1:18" s="187" customFormat="1" ht="14.45" customHeight="1" x14ac:dyDescent="0.25">
      <c r="A268" s="180">
        <v>249</v>
      </c>
      <c r="B268" s="153">
        <v>15</v>
      </c>
      <c r="C268" s="181" t="s">
        <v>321</v>
      </c>
      <c r="D268" s="233">
        <v>1</v>
      </c>
      <c r="E268" s="181">
        <v>132</v>
      </c>
      <c r="F268" s="188" t="s">
        <v>13</v>
      </c>
      <c r="G268" s="140">
        <v>45060.01656989933</v>
      </c>
      <c r="H268" s="183"/>
      <c r="I268" s="184"/>
      <c r="J268" s="185"/>
      <c r="K268" s="185"/>
      <c r="L268" s="183"/>
      <c r="M268" s="184"/>
      <c r="N268" s="183"/>
      <c r="O268" s="184"/>
      <c r="P268" s="183"/>
      <c r="Q268" s="186">
        <f t="shared" si="15"/>
        <v>45060.01656989933</v>
      </c>
      <c r="R268" s="225"/>
    </row>
    <row r="269" spans="1:18" s="187" customFormat="1" ht="14.45" customHeight="1" x14ac:dyDescent="0.25">
      <c r="A269" s="180">
        <v>250</v>
      </c>
      <c r="B269" s="153">
        <v>15</v>
      </c>
      <c r="C269" s="181" t="s">
        <v>321</v>
      </c>
      <c r="D269" s="233" t="str">
        <f t="shared" ref="D269:D274" si="16">MID(E269,1,1)</f>
        <v>2</v>
      </c>
      <c r="E269" s="181">
        <v>241</v>
      </c>
      <c r="F269" s="182" t="s">
        <v>31</v>
      </c>
      <c r="G269" s="140">
        <v>133000</v>
      </c>
      <c r="H269" s="183"/>
      <c r="I269" s="184"/>
      <c r="J269" s="185"/>
      <c r="K269" s="185"/>
      <c r="L269" s="183"/>
      <c r="M269" s="184"/>
      <c r="N269" s="183"/>
      <c r="O269" s="184"/>
      <c r="P269" s="183"/>
      <c r="Q269" s="186">
        <f t="shared" si="15"/>
        <v>133000</v>
      </c>
      <c r="R269" s="225"/>
    </row>
    <row r="270" spans="1:18" s="187" customFormat="1" ht="14.45" customHeight="1" x14ac:dyDescent="0.25">
      <c r="A270" s="180">
        <v>251</v>
      </c>
      <c r="B270" s="153">
        <v>15</v>
      </c>
      <c r="C270" s="181" t="s">
        <v>321</v>
      </c>
      <c r="D270" s="233" t="str">
        <f t="shared" si="16"/>
        <v>2</v>
      </c>
      <c r="E270" s="181">
        <v>242</v>
      </c>
      <c r="F270" s="182" t="s">
        <v>32</v>
      </c>
      <c r="G270" s="140">
        <v>30000</v>
      </c>
      <c r="H270" s="183"/>
      <c r="I270" s="184"/>
      <c r="J270" s="185"/>
      <c r="K270" s="185"/>
      <c r="L270" s="183"/>
      <c r="M270" s="184"/>
      <c r="N270" s="183"/>
      <c r="O270" s="184"/>
      <c r="P270" s="183"/>
      <c r="Q270" s="186">
        <f t="shared" si="15"/>
        <v>30000</v>
      </c>
      <c r="R270" s="225"/>
    </row>
    <row r="271" spans="1:18" s="187" customFormat="1" ht="14.45" customHeight="1" x14ac:dyDescent="0.25">
      <c r="A271" s="180">
        <v>252</v>
      </c>
      <c r="B271" s="153">
        <v>15</v>
      </c>
      <c r="C271" s="181" t="s">
        <v>321</v>
      </c>
      <c r="D271" s="233" t="str">
        <f t="shared" si="16"/>
        <v>2</v>
      </c>
      <c r="E271" s="181">
        <v>243</v>
      </c>
      <c r="F271" s="182" t="s">
        <v>33</v>
      </c>
      <c r="G271" s="140">
        <v>8500</v>
      </c>
      <c r="H271" s="183"/>
      <c r="I271" s="184"/>
      <c r="J271" s="185"/>
      <c r="K271" s="185"/>
      <c r="L271" s="183"/>
      <c r="M271" s="184"/>
      <c r="N271" s="183"/>
      <c r="O271" s="184"/>
      <c r="P271" s="183"/>
      <c r="Q271" s="186">
        <f t="shared" si="15"/>
        <v>8500</v>
      </c>
      <c r="R271" s="225"/>
    </row>
    <row r="272" spans="1:18" s="187" customFormat="1" ht="14.45" customHeight="1" x14ac:dyDescent="0.25">
      <c r="A272" s="180">
        <v>253</v>
      </c>
      <c r="B272" s="153">
        <v>15</v>
      </c>
      <c r="C272" s="181" t="s">
        <v>321</v>
      </c>
      <c r="D272" s="233" t="str">
        <f t="shared" si="16"/>
        <v>2</v>
      </c>
      <c r="E272" s="181">
        <v>247</v>
      </c>
      <c r="F272" s="182" t="s">
        <v>37</v>
      </c>
      <c r="G272" s="140">
        <v>15000</v>
      </c>
      <c r="H272" s="183"/>
      <c r="I272" s="184"/>
      <c r="J272" s="185"/>
      <c r="K272" s="185"/>
      <c r="L272" s="183"/>
      <c r="M272" s="184"/>
      <c r="N272" s="183"/>
      <c r="O272" s="184"/>
      <c r="P272" s="183"/>
      <c r="Q272" s="186">
        <f t="shared" si="15"/>
        <v>15000</v>
      </c>
      <c r="R272" s="225"/>
    </row>
    <row r="273" spans="1:18" s="187" customFormat="1" ht="14.45" customHeight="1" x14ac:dyDescent="0.25">
      <c r="A273" s="180">
        <v>254</v>
      </c>
      <c r="B273" s="153">
        <v>15</v>
      </c>
      <c r="C273" s="181" t="s">
        <v>321</v>
      </c>
      <c r="D273" s="233" t="str">
        <f t="shared" si="16"/>
        <v>2</v>
      </c>
      <c r="E273" s="181">
        <v>249</v>
      </c>
      <c r="F273" s="193" t="s">
        <v>322</v>
      </c>
      <c r="G273" s="140">
        <v>13000</v>
      </c>
      <c r="H273" s="183"/>
      <c r="I273" s="184"/>
      <c r="J273" s="185"/>
      <c r="K273" s="185"/>
      <c r="L273" s="183"/>
      <c r="M273" s="184"/>
      <c r="N273" s="183"/>
      <c r="O273" s="184"/>
      <c r="P273" s="183"/>
      <c r="Q273" s="186">
        <f t="shared" si="15"/>
        <v>13000</v>
      </c>
      <c r="R273" s="225"/>
    </row>
    <row r="274" spans="1:18" s="187" customFormat="1" ht="14.45" customHeight="1" x14ac:dyDescent="0.25">
      <c r="A274" s="180">
        <v>255</v>
      </c>
      <c r="B274" s="153">
        <v>15</v>
      </c>
      <c r="C274" s="181" t="s">
        <v>321</v>
      </c>
      <c r="D274" s="233" t="str">
        <f t="shared" si="16"/>
        <v>2</v>
      </c>
      <c r="E274" s="181">
        <v>291</v>
      </c>
      <c r="F274" s="193" t="s">
        <v>49</v>
      </c>
      <c r="G274" s="140">
        <v>2500</v>
      </c>
      <c r="H274" s="183"/>
      <c r="I274" s="184"/>
      <c r="J274" s="185"/>
      <c r="K274" s="185"/>
      <c r="L274" s="183"/>
      <c r="M274" s="184"/>
      <c r="N274" s="183"/>
      <c r="O274" s="184"/>
      <c r="P274" s="183"/>
      <c r="Q274" s="186">
        <f t="shared" si="15"/>
        <v>2500</v>
      </c>
      <c r="R274" s="225"/>
    </row>
    <row r="275" spans="1:18" s="187" customFormat="1" ht="14.45" customHeight="1" x14ac:dyDescent="0.25">
      <c r="A275" s="180">
        <v>256</v>
      </c>
      <c r="B275" s="153">
        <v>16</v>
      </c>
      <c r="C275" s="181" t="s">
        <v>217</v>
      </c>
      <c r="D275" s="233">
        <v>1</v>
      </c>
      <c r="E275" s="181">
        <v>113</v>
      </c>
      <c r="F275" s="182" t="s">
        <v>11</v>
      </c>
      <c r="G275" s="140">
        <v>1780479.0072000001</v>
      </c>
      <c r="H275" s="183"/>
      <c r="I275" s="184"/>
      <c r="J275" s="185"/>
      <c r="K275" s="185"/>
      <c r="L275" s="183"/>
      <c r="M275" s="184"/>
      <c r="N275" s="183"/>
      <c r="O275" s="184"/>
      <c r="P275" s="183"/>
      <c r="Q275" s="186">
        <f t="shared" si="15"/>
        <v>1780479.0072000001</v>
      </c>
      <c r="R275" s="225"/>
    </row>
    <row r="276" spans="1:18" s="187" customFormat="1" ht="14.45" customHeight="1" x14ac:dyDescent="0.25">
      <c r="A276" s="180">
        <v>257</v>
      </c>
      <c r="B276" s="153">
        <v>16</v>
      </c>
      <c r="C276" s="181" t="s">
        <v>217</v>
      </c>
      <c r="D276" s="233">
        <v>1</v>
      </c>
      <c r="E276" s="181">
        <v>122</v>
      </c>
      <c r="F276" s="188" t="s">
        <v>12</v>
      </c>
      <c r="G276" s="140">
        <v>109422.45000000001</v>
      </c>
      <c r="H276" s="183"/>
      <c r="I276" s="184"/>
      <c r="J276" s="185"/>
      <c r="K276" s="185"/>
      <c r="L276" s="183"/>
      <c r="M276" s="184"/>
      <c r="N276" s="183"/>
      <c r="O276" s="184"/>
      <c r="P276" s="183"/>
      <c r="Q276" s="186">
        <f t="shared" si="15"/>
        <v>109422.45000000001</v>
      </c>
      <c r="R276" s="225"/>
    </row>
    <row r="277" spans="1:18" s="187" customFormat="1" ht="14.45" customHeight="1" x14ac:dyDescent="0.25">
      <c r="A277" s="180">
        <v>258</v>
      </c>
      <c r="B277" s="153">
        <v>16</v>
      </c>
      <c r="C277" s="181" t="s">
        <v>217</v>
      </c>
      <c r="D277" s="233">
        <v>1</v>
      </c>
      <c r="E277" s="181">
        <v>132</v>
      </c>
      <c r="F277" s="188" t="s">
        <v>13</v>
      </c>
      <c r="G277" s="140">
        <v>268291.94528645545</v>
      </c>
      <c r="H277" s="183"/>
      <c r="I277" s="184"/>
      <c r="J277" s="185"/>
      <c r="K277" s="185"/>
      <c r="L277" s="183"/>
      <c r="M277" s="184"/>
      <c r="N277" s="183"/>
      <c r="O277" s="184"/>
      <c r="P277" s="183"/>
      <c r="Q277" s="186">
        <f t="shared" si="15"/>
        <v>268291.94528645545</v>
      </c>
      <c r="R277" s="225"/>
    </row>
    <row r="278" spans="1:18" s="187" customFormat="1" ht="14.45" customHeight="1" x14ac:dyDescent="0.25">
      <c r="A278" s="180">
        <v>259</v>
      </c>
      <c r="B278" s="153">
        <v>16</v>
      </c>
      <c r="C278" s="181" t="s">
        <v>217</v>
      </c>
      <c r="D278" s="233">
        <v>1</v>
      </c>
      <c r="E278" s="181">
        <v>132</v>
      </c>
      <c r="F278" s="188" t="s">
        <v>13</v>
      </c>
      <c r="G278" s="140">
        <v>16488.350522412104</v>
      </c>
      <c r="H278" s="183"/>
      <c r="I278" s="184"/>
      <c r="J278" s="185"/>
      <c r="K278" s="185"/>
      <c r="L278" s="183"/>
      <c r="M278" s="184"/>
      <c r="N278" s="183"/>
      <c r="O278" s="184"/>
      <c r="P278" s="183"/>
      <c r="Q278" s="186">
        <f t="shared" si="15"/>
        <v>16488.350522412104</v>
      </c>
      <c r="R278" s="225"/>
    </row>
    <row r="279" spans="1:18" s="187" customFormat="1" ht="14.45" customHeight="1" x14ac:dyDescent="0.25">
      <c r="A279" s="180">
        <v>260</v>
      </c>
      <c r="B279" s="153">
        <v>16</v>
      </c>
      <c r="C279" s="181" t="s">
        <v>217</v>
      </c>
      <c r="D279" s="233" t="str">
        <f t="shared" ref="D279:D294" si="17">MID(E279,1,1)</f>
        <v>2</v>
      </c>
      <c r="E279" s="181">
        <v>211</v>
      </c>
      <c r="F279" s="182" t="s">
        <v>19</v>
      </c>
      <c r="G279" s="140">
        <v>6500</v>
      </c>
      <c r="H279" s="183"/>
      <c r="I279" s="184">
        <v>0</v>
      </c>
      <c r="J279" s="185">
        <v>0</v>
      </c>
      <c r="K279" s="185">
        <v>0</v>
      </c>
      <c r="L279" s="183">
        <v>0</v>
      </c>
      <c r="M279" s="184">
        <v>0</v>
      </c>
      <c r="N279" s="183">
        <v>0</v>
      </c>
      <c r="O279" s="184">
        <v>0</v>
      </c>
      <c r="P279" s="183">
        <v>0</v>
      </c>
      <c r="Q279" s="186">
        <f t="shared" si="15"/>
        <v>6500</v>
      </c>
      <c r="R279" s="225"/>
    </row>
    <row r="280" spans="1:18" s="187" customFormat="1" ht="14.45" customHeight="1" x14ac:dyDescent="0.25">
      <c r="A280" s="180">
        <v>261</v>
      </c>
      <c r="B280" s="153">
        <v>16</v>
      </c>
      <c r="C280" s="181" t="s">
        <v>217</v>
      </c>
      <c r="D280" s="233" t="str">
        <f t="shared" si="17"/>
        <v>2</v>
      </c>
      <c r="E280" s="181">
        <v>216</v>
      </c>
      <c r="F280" s="182" t="s">
        <v>24</v>
      </c>
      <c r="G280" s="140">
        <v>8000</v>
      </c>
      <c r="H280" s="183"/>
      <c r="I280" s="184">
        <v>0</v>
      </c>
      <c r="J280" s="185">
        <v>0</v>
      </c>
      <c r="K280" s="185">
        <v>0</v>
      </c>
      <c r="L280" s="183">
        <v>0</v>
      </c>
      <c r="M280" s="184">
        <v>0</v>
      </c>
      <c r="N280" s="183">
        <v>0</v>
      </c>
      <c r="O280" s="184">
        <v>0</v>
      </c>
      <c r="P280" s="183">
        <v>0</v>
      </c>
      <c r="Q280" s="186">
        <f t="shared" si="15"/>
        <v>8000</v>
      </c>
      <c r="R280" s="225"/>
    </row>
    <row r="281" spans="1:18" s="187" customFormat="1" ht="14.45" customHeight="1" x14ac:dyDescent="0.25">
      <c r="A281" s="180">
        <v>262</v>
      </c>
      <c r="B281" s="153">
        <v>16</v>
      </c>
      <c r="C281" s="181" t="s">
        <v>217</v>
      </c>
      <c r="D281" s="233" t="str">
        <f t="shared" si="17"/>
        <v>2</v>
      </c>
      <c r="E281" s="181">
        <v>249</v>
      </c>
      <c r="F281" s="182" t="s">
        <v>39</v>
      </c>
      <c r="G281" s="140">
        <v>8000</v>
      </c>
      <c r="H281" s="183"/>
      <c r="I281" s="184">
        <v>0</v>
      </c>
      <c r="J281" s="185">
        <v>0</v>
      </c>
      <c r="K281" s="185">
        <v>0</v>
      </c>
      <c r="L281" s="183">
        <v>0</v>
      </c>
      <c r="M281" s="184">
        <v>0</v>
      </c>
      <c r="N281" s="183">
        <v>0</v>
      </c>
      <c r="O281" s="184">
        <v>0</v>
      </c>
      <c r="P281" s="183">
        <v>0</v>
      </c>
      <c r="Q281" s="186">
        <f t="shared" si="15"/>
        <v>8000</v>
      </c>
      <c r="R281" s="225"/>
    </row>
    <row r="282" spans="1:18" s="187" customFormat="1" ht="14.45" customHeight="1" x14ac:dyDescent="0.25">
      <c r="A282" s="180">
        <v>263</v>
      </c>
      <c r="B282" s="153">
        <v>16</v>
      </c>
      <c r="C282" s="181" t="s">
        <v>217</v>
      </c>
      <c r="D282" s="233" t="str">
        <f t="shared" si="17"/>
        <v>2</v>
      </c>
      <c r="E282" s="181">
        <v>261</v>
      </c>
      <c r="F282" s="189" t="s">
        <v>43</v>
      </c>
      <c r="G282" s="140">
        <v>38700</v>
      </c>
      <c r="H282" s="183"/>
      <c r="I282" s="184">
        <v>0</v>
      </c>
      <c r="J282" s="185">
        <v>0</v>
      </c>
      <c r="K282" s="185">
        <v>0</v>
      </c>
      <c r="L282" s="183">
        <v>0</v>
      </c>
      <c r="M282" s="184">
        <v>0</v>
      </c>
      <c r="N282" s="183">
        <v>0</v>
      </c>
      <c r="O282" s="184">
        <v>0</v>
      </c>
      <c r="P282" s="183">
        <v>0</v>
      </c>
      <c r="Q282" s="186">
        <f t="shared" si="15"/>
        <v>38700</v>
      </c>
      <c r="R282" s="225"/>
    </row>
    <row r="283" spans="1:18" s="187" customFormat="1" ht="14.45" customHeight="1" x14ac:dyDescent="0.25">
      <c r="A283" s="180">
        <v>264</v>
      </c>
      <c r="B283" s="153">
        <v>16</v>
      </c>
      <c r="C283" s="181" t="s">
        <v>217</v>
      </c>
      <c r="D283" s="233" t="str">
        <f t="shared" si="17"/>
        <v>2</v>
      </c>
      <c r="E283" s="181">
        <v>291</v>
      </c>
      <c r="F283" s="182" t="s">
        <v>49</v>
      </c>
      <c r="G283" s="140">
        <v>16000</v>
      </c>
      <c r="H283" s="183"/>
      <c r="I283" s="184">
        <v>0</v>
      </c>
      <c r="J283" s="185">
        <v>0</v>
      </c>
      <c r="K283" s="185">
        <v>0</v>
      </c>
      <c r="L283" s="183">
        <v>0</v>
      </c>
      <c r="M283" s="184">
        <v>0</v>
      </c>
      <c r="N283" s="183">
        <v>0</v>
      </c>
      <c r="O283" s="184">
        <v>0</v>
      </c>
      <c r="P283" s="183">
        <v>0</v>
      </c>
      <c r="Q283" s="186">
        <f t="shared" si="15"/>
        <v>16000</v>
      </c>
      <c r="R283" s="225"/>
    </row>
    <row r="284" spans="1:18" s="187" customFormat="1" ht="14.45" customHeight="1" x14ac:dyDescent="0.25">
      <c r="A284" s="180">
        <v>265</v>
      </c>
      <c r="B284" s="153">
        <v>16</v>
      </c>
      <c r="C284" s="181" t="s">
        <v>217</v>
      </c>
      <c r="D284" s="233" t="str">
        <f t="shared" si="17"/>
        <v>2</v>
      </c>
      <c r="E284" s="181">
        <v>296</v>
      </c>
      <c r="F284" s="182" t="s">
        <v>53</v>
      </c>
      <c r="G284" s="140">
        <v>5000</v>
      </c>
      <c r="H284" s="183"/>
      <c r="I284" s="184">
        <v>0</v>
      </c>
      <c r="J284" s="185">
        <v>0</v>
      </c>
      <c r="K284" s="185">
        <v>0</v>
      </c>
      <c r="L284" s="183">
        <v>0</v>
      </c>
      <c r="M284" s="184">
        <v>0</v>
      </c>
      <c r="N284" s="183">
        <v>0</v>
      </c>
      <c r="O284" s="184">
        <v>0</v>
      </c>
      <c r="P284" s="183">
        <v>0</v>
      </c>
      <c r="Q284" s="186">
        <f t="shared" si="15"/>
        <v>5000</v>
      </c>
      <c r="R284" s="225"/>
    </row>
    <row r="285" spans="1:18" s="187" customFormat="1" ht="14.45" customHeight="1" x14ac:dyDescent="0.25">
      <c r="A285" s="180">
        <v>266</v>
      </c>
      <c r="B285" s="153">
        <v>16</v>
      </c>
      <c r="C285" s="181" t="s">
        <v>217</v>
      </c>
      <c r="D285" s="233" t="str">
        <f t="shared" si="17"/>
        <v>3</v>
      </c>
      <c r="E285" s="181">
        <v>312</v>
      </c>
      <c r="F285" s="182" t="s">
        <v>56</v>
      </c>
      <c r="G285" s="140">
        <v>60000</v>
      </c>
      <c r="H285" s="183"/>
      <c r="I285" s="184">
        <v>0</v>
      </c>
      <c r="J285" s="185">
        <v>0</v>
      </c>
      <c r="K285" s="185">
        <v>0</v>
      </c>
      <c r="L285" s="183">
        <v>0</v>
      </c>
      <c r="M285" s="184">
        <v>0</v>
      </c>
      <c r="N285" s="183">
        <v>0</v>
      </c>
      <c r="O285" s="184">
        <v>0</v>
      </c>
      <c r="P285" s="183">
        <v>0</v>
      </c>
      <c r="Q285" s="186">
        <f t="shared" si="15"/>
        <v>60000</v>
      </c>
      <c r="R285" s="225"/>
    </row>
    <row r="286" spans="1:18" s="187" customFormat="1" ht="14.45" customHeight="1" x14ac:dyDescent="0.25">
      <c r="A286" s="180">
        <v>267</v>
      </c>
      <c r="B286" s="153">
        <v>16</v>
      </c>
      <c r="C286" s="181" t="s">
        <v>217</v>
      </c>
      <c r="D286" s="233" t="str">
        <f t="shared" si="17"/>
        <v>3</v>
      </c>
      <c r="E286" s="181">
        <v>314</v>
      </c>
      <c r="F286" s="182" t="s">
        <v>58</v>
      </c>
      <c r="G286" s="140">
        <v>9600</v>
      </c>
      <c r="H286" s="183"/>
      <c r="I286" s="184">
        <v>0</v>
      </c>
      <c r="J286" s="185">
        <v>0</v>
      </c>
      <c r="K286" s="185">
        <v>0</v>
      </c>
      <c r="L286" s="183">
        <v>0</v>
      </c>
      <c r="M286" s="184">
        <v>0</v>
      </c>
      <c r="N286" s="183">
        <v>0</v>
      </c>
      <c r="O286" s="184">
        <v>0</v>
      </c>
      <c r="P286" s="183">
        <v>0</v>
      </c>
      <c r="Q286" s="186">
        <f t="shared" si="15"/>
        <v>9600</v>
      </c>
      <c r="R286" s="225"/>
    </row>
    <row r="287" spans="1:18" s="187" customFormat="1" ht="14.45" customHeight="1" x14ac:dyDescent="0.25">
      <c r="A287" s="180">
        <v>268</v>
      </c>
      <c r="B287" s="153">
        <v>16</v>
      </c>
      <c r="C287" s="181" t="s">
        <v>217</v>
      </c>
      <c r="D287" s="233" t="str">
        <f t="shared" si="17"/>
        <v>3</v>
      </c>
      <c r="E287" s="181">
        <v>355</v>
      </c>
      <c r="F287" s="182" t="s">
        <v>79</v>
      </c>
      <c r="G287" s="140">
        <v>5000</v>
      </c>
      <c r="H287" s="183"/>
      <c r="I287" s="184">
        <v>0</v>
      </c>
      <c r="J287" s="185">
        <v>0</v>
      </c>
      <c r="K287" s="185">
        <v>0</v>
      </c>
      <c r="L287" s="183">
        <v>0</v>
      </c>
      <c r="M287" s="184">
        <v>0</v>
      </c>
      <c r="N287" s="183">
        <v>0</v>
      </c>
      <c r="O287" s="184">
        <v>0</v>
      </c>
      <c r="P287" s="183">
        <v>0</v>
      </c>
      <c r="Q287" s="186">
        <f t="shared" si="15"/>
        <v>5000</v>
      </c>
      <c r="R287" s="225"/>
    </row>
    <row r="288" spans="1:18" s="187" customFormat="1" ht="14.45" customHeight="1" x14ac:dyDescent="0.25">
      <c r="A288" s="180">
        <v>269</v>
      </c>
      <c r="B288" s="153">
        <v>16</v>
      </c>
      <c r="C288" s="181" t="s">
        <v>217</v>
      </c>
      <c r="D288" s="233" t="str">
        <f t="shared" si="17"/>
        <v>3</v>
      </c>
      <c r="E288" s="181">
        <v>359</v>
      </c>
      <c r="F288" s="182" t="s">
        <v>82</v>
      </c>
      <c r="G288" s="140">
        <v>2000</v>
      </c>
      <c r="H288" s="183"/>
      <c r="I288" s="184">
        <v>0</v>
      </c>
      <c r="J288" s="185">
        <v>0</v>
      </c>
      <c r="K288" s="185">
        <v>0</v>
      </c>
      <c r="L288" s="183">
        <v>0</v>
      </c>
      <c r="M288" s="184">
        <v>0</v>
      </c>
      <c r="N288" s="183">
        <v>0</v>
      </c>
      <c r="O288" s="184">
        <v>0</v>
      </c>
      <c r="P288" s="183">
        <v>0</v>
      </c>
      <c r="Q288" s="186">
        <f t="shared" si="15"/>
        <v>2000</v>
      </c>
      <c r="R288" s="225"/>
    </row>
    <row r="289" spans="1:18" s="187" customFormat="1" ht="14.45" customHeight="1" x14ac:dyDescent="0.25">
      <c r="A289" s="180">
        <v>270</v>
      </c>
      <c r="B289" s="153">
        <v>16</v>
      </c>
      <c r="C289" s="181" t="s">
        <v>217</v>
      </c>
      <c r="D289" s="233" t="str">
        <f t="shared" si="17"/>
        <v>3</v>
      </c>
      <c r="E289" s="181">
        <v>372</v>
      </c>
      <c r="F289" s="182" t="s">
        <v>91</v>
      </c>
      <c r="G289" s="140">
        <v>5000</v>
      </c>
      <c r="H289" s="183"/>
      <c r="I289" s="184">
        <v>0</v>
      </c>
      <c r="J289" s="185">
        <v>0</v>
      </c>
      <c r="K289" s="185">
        <v>0</v>
      </c>
      <c r="L289" s="183">
        <v>0</v>
      </c>
      <c r="M289" s="184">
        <v>0</v>
      </c>
      <c r="N289" s="183">
        <v>0</v>
      </c>
      <c r="O289" s="184">
        <v>0</v>
      </c>
      <c r="P289" s="183">
        <v>0</v>
      </c>
      <c r="Q289" s="186">
        <f t="shared" si="15"/>
        <v>5000</v>
      </c>
      <c r="R289" s="225"/>
    </row>
    <row r="290" spans="1:18" s="187" customFormat="1" ht="14.45" customHeight="1" x14ac:dyDescent="0.25">
      <c r="A290" s="180">
        <v>271</v>
      </c>
      <c r="B290" s="153">
        <v>16</v>
      </c>
      <c r="C290" s="181" t="s">
        <v>217</v>
      </c>
      <c r="D290" s="233" t="str">
        <f t="shared" si="17"/>
        <v>3</v>
      </c>
      <c r="E290" s="181">
        <v>375</v>
      </c>
      <c r="F290" s="182" t="s">
        <v>93</v>
      </c>
      <c r="G290" s="140">
        <v>10000</v>
      </c>
      <c r="H290" s="183"/>
      <c r="I290" s="184">
        <v>0</v>
      </c>
      <c r="J290" s="185">
        <v>0</v>
      </c>
      <c r="K290" s="185">
        <v>0</v>
      </c>
      <c r="L290" s="183">
        <v>0</v>
      </c>
      <c r="M290" s="184">
        <v>0</v>
      </c>
      <c r="N290" s="183">
        <v>0</v>
      </c>
      <c r="O290" s="184">
        <v>0</v>
      </c>
      <c r="P290" s="183">
        <v>0</v>
      </c>
      <c r="Q290" s="186">
        <f t="shared" si="15"/>
        <v>10000</v>
      </c>
      <c r="R290" s="225"/>
    </row>
    <row r="291" spans="1:18" s="187" customFormat="1" ht="14.45" customHeight="1" x14ac:dyDescent="0.25">
      <c r="A291" s="180">
        <v>272</v>
      </c>
      <c r="B291" s="153">
        <v>16</v>
      </c>
      <c r="C291" s="181" t="s">
        <v>217</v>
      </c>
      <c r="D291" s="233" t="str">
        <f t="shared" si="17"/>
        <v>5</v>
      </c>
      <c r="E291" s="181">
        <v>511</v>
      </c>
      <c r="F291" s="182" t="s">
        <v>109</v>
      </c>
      <c r="G291" s="140">
        <v>26500</v>
      </c>
      <c r="H291" s="183"/>
      <c r="I291" s="184">
        <v>0</v>
      </c>
      <c r="J291" s="185">
        <v>0</v>
      </c>
      <c r="K291" s="185">
        <v>0</v>
      </c>
      <c r="L291" s="183">
        <v>0</v>
      </c>
      <c r="M291" s="184">
        <v>0</v>
      </c>
      <c r="N291" s="183">
        <v>0</v>
      </c>
      <c r="O291" s="184">
        <v>0</v>
      </c>
      <c r="P291" s="183">
        <v>0</v>
      </c>
      <c r="Q291" s="186">
        <f t="shared" si="15"/>
        <v>26500</v>
      </c>
      <c r="R291" s="225"/>
    </row>
    <row r="292" spans="1:18" s="187" customFormat="1" ht="14.45" customHeight="1" x14ac:dyDescent="0.25">
      <c r="A292" s="180">
        <v>273</v>
      </c>
      <c r="B292" s="153">
        <v>16</v>
      </c>
      <c r="C292" s="181" t="s">
        <v>217</v>
      </c>
      <c r="D292" s="233" t="str">
        <f t="shared" si="17"/>
        <v>5</v>
      </c>
      <c r="E292" s="181">
        <v>515</v>
      </c>
      <c r="F292" s="182" t="s">
        <v>111</v>
      </c>
      <c r="G292" s="140">
        <v>10000</v>
      </c>
      <c r="H292" s="183"/>
      <c r="I292" s="184">
        <v>0</v>
      </c>
      <c r="J292" s="185">
        <v>0</v>
      </c>
      <c r="K292" s="185">
        <v>0</v>
      </c>
      <c r="L292" s="183">
        <v>0</v>
      </c>
      <c r="M292" s="184">
        <v>0</v>
      </c>
      <c r="N292" s="183">
        <v>0</v>
      </c>
      <c r="O292" s="184">
        <v>0</v>
      </c>
      <c r="P292" s="183">
        <v>0</v>
      </c>
      <c r="Q292" s="186">
        <f t="shared" si="15"/>
        <v>10000</v>
      </c>
      <c r="R292" s="225"/>
    </row>
    <row r="293" spans="1:18" s="187" customFormat="1" ht="14.45" customHeight="1" x14ac:dyDescent="0.25">
      <c r="A293" s="194">
        <v>274</v>
      </c>
      <c r="B293" s="195">
        <v>16</v>
      </c>
      <c r="C293" s="196" t="s">
        <v>217</v>
      </c>
      <c r="D293" s="234" t="str">
        <f t="shared" si="17"/>
        <v>5</v>
      </c>
      <c r="E293" s="196">
        <v>567</v>
      </c>
      <c r="F293" s="197" t="s">
        <v>120</v>
      </c>
      <c r="G293" s="198">
        <v>31400</v>
      </c>
      <c r="H293" s="199"/>
      <c r="I293" s="200">
        <v>0</v>
      </c>
      <c r="J293" s="201">
        <v>0</v>
      </c>
      <c r="K293" s="201">
        <v>0</v>
      </c>
      <c r="L293" s="199">
        <v>0</v>
      </c>
      <c r="M293" s="200">
        <v>0</v>
      </c>
      <c r="N293" s="199">
        <v>0</v>
      </c>
      <c r="O293" s="200">
        <v>0</v>
      </c>
      <c r="P293" s="199">
        <v>0</v>
      </c>
      <c r="Q293" s="202">
        <f t="shared" si="15"/>
        <v>31400</v>
      </c>
      <c r="R293" s="226"/>
    </row>
    <row r="294" spans="1:18" s="187" customFormat="1" ht="14.45" customHeight="1" x14ac:dyDescent="0.25">
      <c r="A294" s="203">
        <v>275</v>
      </c>
      <c r="B294" s="204">
        <v>17</v>
      </c>
      <c r="C294" s="205" t="s">
        <v>508</v>
      </c>
      <c r="D294" s="235" t="str">
        <f t="shared" si="17"/>
        <v>2</v>
      </c>
      <c r="E294" s="205">
        <v>216</v>
      </c>
      <c r="F294" s="206" t="s">
        <v>24</v>
      </c>
      <c r="G294" s="207">
        <v>30000</v>
      </c>
      <c r="H294" s="208"/>
      <c r="I294" s="209"/>
      <c r="J294" s="210"/>
      <c r="K294" s="210"/>
      <c r="L294" s="208"/>
      <c r="M294" s="209"/>
      <c r="N294" s="208"/>
      <c r="O294" s="209"/>
      <c r="P294" s="208"/>
      <c r="Q294" s="211">
        <f t="shared" si="15"/>
        <v>30000</v>
      </c>
      <c r="R294" s="227"/>
    </row>
    <row r="295" spans="1:18" s="187" customFormat="1" ht="14.45" customHeight="1" x14ac:dyDescent="0.25">
      <c r="A295" s="212">
        <v>276</v>
      </c>
      <c r="B295" s="213">
        <v>18</v>
      </c>
      <c r="C295" s="214" t="s">
        <v>210</v>
      </c>
      <c r="D295" s="236">
        <v>1</v>
      </c>
      <c r="E295" s="214">
        <v>113</v>
      </c>
      <c r="F295" s="215" t="s">
        <v>11</v>
      </c>
      <c r="G295" s="177">
        <v>909515.00399999996</v>
      </c>
      <c r="H295" s="216"/>
      <c r="I295" s="217"/>
      <c r="J295" s="218"/>
      <c r="K295" s="218"/>
      <c r="L295" s="216"/>
      <c r="M295" s="217"/>
      <c r="N295" s="216"/>
      <c r="O295" s="217"/>
      <c r="P295" s="216"/>
      <c r="Q295" s="219">
        <f t="shared" si="15"/>
        <v>909515.00399999996</v>
      </c>
      <c r="R295" s="228"/>
    </row>
    <row r="296" spans="1:18" s="187" customFormat="1" ht="14.45" customHeight="1" x14ac:dyDescent="0.25">
      <c r="A296" s="180">
        <v>277</v>
      </c>
      <c r="B296" s="153">
        <v>18</v>
      </c>
      <c r="C296" s="181" t="s">
        <v>210</v>
      </c>
      <c r="D296" s="233">
        <v>1</v>
      </c>
      <c r="E296" s="181">
        <v>132</v>
      </c>
      <c r="F296" s="188" t="s">
        <v>13</v>
      </c>
      <c r="G296" s="140">
        <v>137050.50646686347</v>
      </c>
      <c r="H296" s="183"/>
      <c r="I296" s="184"/>
      <c r="J296" s="185"/>
      <c r="K296" s="185"/>
      <c r="L296" s="183"/>
      <c r="M296" s="184"/>
      <c r="N296" s="183"/>
      <c r="O296" s="184"/>
      <c r="P296" s="183"/>
      <c r="Q296" s="186">
        <f t="shared" si="15"/>
        <v>137050.50646686347</v>
      </c>
      <c r="R296" s="225"/>
    </row>
    <row r="297" spans="1:18" s="187" customFormat="1" ht="14.45" customHeight="1" x14ac:dyDescent="0.25">
      <c r="A297" s="180">
        <v>278</v>
      </c>
      <c r="B297" s="153">
        <v>18</v>
      </c>
      <c r="C297" s="181" t="s">
        <v>210</v>
      </c>
      <c r="D297" s="233" t="str">
        <f t="shared" ref="D297:D320" si="18">MID(E297,1,1)</f>
        <v>2</v>
      </c>
      <c r="E297" s="181">
        <v>261</v>
      </c>
      <c r="F297" s="182" t="s">
        <v>43</v>
      </c>
      <c r="G297" s="140">
        <v>500000</v>
      </c>
      <c r="H297" s="183"/>
      <c r="I297" s="184">
        <v>0</v>
      </c>
      <c r="J297" s="185">
        <v>0</v>
      </c>
      <c r="K297" s="185">
        <v>0</v>
      </c>
      <c r="L297" s="183">
        <v>0</v>
      </c>
      <c r="M297" s="184">
        <v>0</v>
      </c>
      <c r="N297" s="183">
        <v>0</v>
      </c>
      <c r="O297" s="184">
        <v>0</v>
      </c>
      <c r="P297" s="183">
        <v>0</v>
      </c>
      <c r="Q297" s="186">
        <f t="shared" si="15"/>
        <v>500000</v>
      </c>
      <c r="R297" s="225"/>
    </row>
    <row r="298" spans="1:18" s="187" customFormat="1" ht="14.45" customHeight="1" x14ac:dyDescent="0.25">
      <c r="A298" s="180">
        <v>279</v>
      </c>
      <c r="B298" s="153">
        <v>18</v>
      </c>
      <c r="C298" s="181" t="s">
        <v>210</v>
      </c>
      <c r="D298" s="233" t="str">
        <f t="shared" si="18"/>
        <v>2</v>
      </c>
      <c r="E298" s="181">
        <v>272</v>
      </c>
      <c r="F298" s="182" t="s">
        <v>45</v>
      </c>
      <c r="G298" s="140">
        <v>45000</v>
      </c>
      <c r="H298" s="183"/>
      <c r="I298" s="184">
        <v>0</v>
      </c>
      <c r="J298" s="185">
        <v>0</v>
      </c>
      <c r="K298" s="185">
        <v>0</v>
      </c>
      <c r="L298" s="183">
        <v>0</v>
      </c>
      <c r="M298" s="184">
        <v>0</v>
      </c>
      <c r="N298" s="183">
        <v>0</v>
      </c>
      <c r="O298" s="184">
        <v>0</v>
      </c>
      <c r="P298" s="183">
        <v>0</v>
      </c>
      <c r="Q298" s="186">
        <f t="shared" si="15"/>
        <v>45000</v>
      </c>
      <c r="R298" s="225"/>
    </row>
    <row r="299" spans="1:18" s="187" customFormat="1" ht="14.45" customHeight="1" x14ac:dyDescent="0.25">
      <c r="A299" s="180">
        <v>280</v>
      </c>
      <c r="B299" s="153">
        <v>18</v>
      </c>
      <c r="C299" s="181" t="s">
        <v>210</v>
      </c>
      <c r="D299" s="233" t="str">
        <f t="shared" si="18"/>
        <v>2</v>
      </c>
      <c r="E299" s="181">
        <v>296</v>
      </c>
      <c r="F299" s="182" t="s">
        <v>53</v>
      </c>
      <c r="G299" s="140">
        <v>300000</v>
      </c>
      <c r="H299" s="183"/>
      <c r="I299" s="184">
        <v>0</v>
      </c>
      <c r="J299" s="185">
        <v>0</v>
      </c>
      <c r="K299" s="185">
        <v>0</v>
      </c>
      <c r="L299" s="183">
        <v>0</v>
      </c>
      <c r="M299" s="184">
        <v>0</v>
      </c>
      <c r="N299" s="183">
        <v>0</v>
      </c>
      <c r="O299" s="184">
        <v>0</v>
      </c>
      <c r="P299" s="183">
        <v>0</v>
      </c>
      <c r="Q299" s="186">
        <f t="shared" si="15"/>
        <v>300000</v>
      </c>
      <c r="R299" s="225"/>
    </row>
    <row r="300" spans="1:18" s="187" customFormat="1" ht="14.45" customHeight="1" x14ac:dyDescent="0.25">
      <c r="A300" s="180">
        <v>281</v>
      </c>
      <c r="B300" s="153">
        <v>18</v>
      </c>
      <c r="C300" s="181" t="s">
        <v>210</v>
      </c>
      <c r="D300" s="233" t="str">
        <f t="shared" si="18"/>
        <v>3</v>
      </c>
      <c r="E300" s="181">
        <v>355</v>
      </c>
      <c r="F300" s="182" t="s">
        <v>79</v>
      </c>
      <c r="G300" s="140">
        <v>300000</v>
      </c>
      <c r="H300" s="183"/>
      <c r="I300" s="184">
        <v>0</v>
      </c>
      <c r="J300" s="185">
        <v>0</v>
      </c>
      <c r="K300" s="185">
        <v>0</v>
      </c>
      <c r="L300" s="183">
        <v>0</v>
      </c>
      <c r="M300" s="184">
        <v>0</v>
      </c>
      <c r="N300" s="183">
        <v>0</v>
      </c>
      <c r="O300" s="184">
        <v>0</v>
      </c>
      <c r="P300" s="183">
        <v>0</v>
      </c>
      <c r="Q300" s="186">
        <f t="shared" si="15"/>
        <v>300000</v>
      </c>
      <c r="R300" s="225"/>
    </row>
    <row r="301" spans="1:18" s="187" customFormat="1" ht="14.45" customHeight="1" x14ac:dyDescent="0.25">
      <c r="A301" s="194">
        <v>282</v>
      </c>
      <c r="B301" s="195">
        <v>18</v>
      </c>
      <c r="C301" s="196" t="s">
        <v>210</v>
      </c>
      <c r="D301" s="234" t="str">
        <f t="shared" si="18"/>
        <v>5</v>
      </c>
      <c r="E301" s="196">
        <v>567</v>
      </c>
      <c r="F301" s="197" t="s">
        <v>120</v>
      </c>
      <c r="G301" s="198">
        <v>120000</v>
      </c>
      <c r="H301" s="199"/>
      <c r="I301" s="200">
        <v>0</v>
      </c>
      <c r="J301" s="201">
        <v>0</v>
      </c>
      <c r="K301" s="201">
        <v>0</v>
      </c>
      <c r="L301" s="199">
        <v>0</v>
      </c>
      <c r="M301" s="200">
        <v>0</v>
      </c>
      <c r="N301" s="199">
        <v>0</v>
      </c>
      <c r="O301" s="200">
        <v>0</v>
      </c>
      <c r="P301" s="199">
        <v>0</v>
      </c>
      <c r="Q301" s="202">
        <f t="shared" si="15"/>
        <v>120000</v>
      </c>
      <c r="R301" s="226"/>
    </row>
    <row r="302" spans="1:18" s="187" customFormat="1" ht="14.45" customHeight="1" x14ac:dyDescent="0.25">
      <c r="A302" s="212">
        <v>458</v>
      </c>
      <c r="B302" s="213">
        <v>19</v>
      </c>
      <c r="C302" s="214" t="s">
        <v>215</v>
      </c>
      <c r="D302" s="236" t="str">
        <f t="shared" si="18"/>
        <v>2</v>
      </c>
      <c r="E302" s="214">
        <v>242</v>
      </c>
      <c r="F302" s="215" t="s">
        <v>32</v>
      </c>
      <c r="G302" s="177">
        <v>23000</v>
      </c>
      <c r="H302" s="216"/>
      <c r="I302" s="217">
        <v>0</v>
      </c>
      <c r="J302" s="218">
        <v>0</v>
      </c>
      <c r="K302" s="218">
        <v>0</v>
      </c>
      <c r="L302" s="216">
        <v>0</v>
      </c>
      <c r="M302" s="217">
        <v>0</v>
      </c>
      <c r="N302" s="216">
        <v>0</v>
      </c>
      <c r="O302" s="217">
        <v>0</v>
      </c>
      <c r="P302" s="216">
        <v>0</v>
      </c>
      <c r="Q302" s="219">
        <f t="shared" si="15"/>
        <v>23000</v>
      </c>
      <c r="R302" s="228"/>
    </row>
    <row r="303" spans="1:18" s="187" customFormat="1" ht="14.45" customHeight="1" x14ac:dyDescent="0.25">
      <c r="A303" s="180">
        <v>460</v>
      </c>
      <c r="B303" s="153">
        <v>19</v>
      </c>
      <c r="C303" s="181" t="s">
        <v>215</v>
      </c>
      <c r="D303" s="233" t="str">
        <f t="shared" si="18"/>
        <v>2</v>
      </c>
      <c r="E303" s="181">
        <v>243</v>
      </c>
      <c r="F303" s="182" t="s">
        <v>33</v>
      </c>
      <c r="G303" s="140">
        <v>4500</v>
      </c>
      <c r="H303" s="183"/>
      <c r="I303" s="184">
        <v>0</v>
      </c>
      <c r="J303" s="185">
        <v>0</v>
      </c>
      <c r="K303" s="185">
        <v>0</v>
      </c>
      <c r="L303" s="183">
        <v>0</v>
      </c>
      <c r="M303" s="184">
        <v>0</v>
      </c>
      <c r="N303" s="183">
        <v>0</v>
      </c>
      <c r="O303" s="184">
        <v>0</v>
      </c>
      <c r="P303" s="183">
        <v>0</v>
      </c>
      <c r="Q303" s="186">
        <f t="shared" si="15"/>
        <v>4500</v>
      </c>
      <c r="R303" s="225"/>
    </row>
    <row r="304" spans="1:18" s="187" customFormat="1" ht="14.45" customHeight="1" x14ac:dyDescent="0.25">
      <c r="A304" s="180">
        <v>463</v>
      </c>
      <c r="B304" s="153">
        <v>19</v>
      </c>
      <c r="C304" s="181" t="s">
        <v>215</v>
      </c>
      <c r="D304" s="233" t="str">
        <f t="shared" si="18"/>
        <v>2</v>
      </c>
      <c r="E304" s="181">
        <v>249</v>
      </c>
      <c r="F304" s="189" t="s">
        <v>39</v>
      </c>
      <c r="G304" s="140">
        <v>5000</v>
      </c>
      <c r="H304" s="183"/>
      <c r="I304" s="184">
        <v>0</v>
      </c>
      <c r="J304" s="185">
        <v>0</v>
      </c>
      <c r="K304" s="185">
        <v>0</v>
      </c>
      <c r="L304" s="183">
        <v>0</v>
      </c>
      <c r="M304" s="184">
        <v>0</v>
      </c>
      <c r="N304" s="183">
        <v>0</v>
      </c>
      <c r="O304" s="184">
        <v>0</v>
      </c>
      <c r="P304" s="183">
        <v>0</v>
      </c>
      <c r="Q304" s="186">
        <f t="shared" si="15"/>
        <v>5000</v>
      </c>
      <c r="R304" s="225"/>
    </row>
    <row r="305" spans="1:18" s="187" customFormat="1" ht="14.45" customHeight="1" x14ac:dyDescent="0.25">
      <c r="A305" s="180">
        <v>464</v>
      </c>
      <c r="B305" s="153">
        <v>19</v>
      </c>
      <c r="C305" s="181" t="s">
        <v>215</v>
      </c>
      <c r="D305" s="233" t="str">
        <f t="shared" si="18"/>
        <v>2</v>
      </c>
      <c r="E305" s="181">
        <v>252</v>
      </c>
      <c r="F305" s="189" t="s">
        <v>40</v>
      </c>
      <c r="G305" s="140">
        <v>95200</v>
      </c>
      <c r="H305" s="183"/>
      <c r="I305" s="184">
        <v>0</v>
      </c>
      <c r="J305" s="185">
        <v>0</v>
      </c>
      <c r="K305" s="185">
        <v>0</v>
      </c>
      <c r="L305" s="183">
        <v>0</v>
      </c>
      <c r="M305" s="184">
        <v>0</v>
      </c>
      <c r="N305" s="183">
        <v>0</v>
      </c>
      <c r="O305" s="184">
        <v>0</v>
      </c>
      <c r="P305" s="183">
        <v>0</v>
      </c>
      <c r="Q305" s="186">
        <f t="shared" si="15"/>
        <v>95200</v>
      </c>
      <c r="R305" s="225"/>
    </row>
    <row r="306" spans="1:18" s="187" customFormat="1" ht="14.45" customHeight="1" x14ac:dyDescent="0.25">
      <c r="A306" s="180">
        <v>467</v>
      </c>
      <c r="B306" s="153">
        <v>19</v>
      </c>
      <c r="C306" s="181" t="s">
        <v>215</v>
      </c>
      <c r="D306" s="233" t="str">
        <f t="shared" si="18"/>
        <v>2</v>
      </c>
      <c r="E306" s="181">
        <v>261</v>
      </c>
      <c r="F306" s="189" t="s">
        <v>43</v>
      </c>
      <c r="G306" s="140">
        <v>130000</v>
      </c>
      <c r="H306" s="183"/>
      <c r="I306" s="184">
        <v>0</v>
      </c>
      <c r="J306" s="185">
        <v>0</v>
      </c>
      <c r="K306" s="185">
        <v>0</v>
      </c>
      <c r="L306" s="183">
        <v>0</v>
      </c>
      <c r="M306" s="184">
        <v>0</v>
      </c>
      <c r="N306" s="183">
        <v>0</v>
      </c>
      <c r="O306" s="184">
        <v>0</v>
      </c>
      <c r="P306" s="183">
        <v>0</v>
      </c>
      <c r="Q306" s="186">
        <f t="shared" si="15"/>
        <v>130000</v>
      </c>
      <c r="R306" s="225"/>
    </row>
    <row r="307" spans="1:18" s="187" customFormat="1" ht="14.45" customHeight="1" x14ac:dyDescent="0.25">
      <c r="A307" s="180">
        <v>469</v>
      </c>
      <c r="B307" s="153">
        <v>19</v>
      </c>
      <c r="C307" s="181" t="s">
        <v>215</v>
      </c>
      <c r="D307" s="233" t="str">
        <f t="shared" si="18"/>
        <v>2</v>
      </c>
      <c r="E307" s="181">
        <v>272</v>
      </c>
      <c r="F307" s="182" t="s">
        <v>45</v>
      </c>
      <c r="G307" s="140">
        <v>15000</v>
      </c>
      <c r="H307" s="183"/>
      <c r="I307" s="184">
        <v>0</v>
      </c>
      <c r="J307" s="185">
        <v>0</v>
      </c>
      <c r="K307" s="185">
        <v>0</v>
      </c>
      <c r="L307" s="183">
        <v>0</v>
      </c>
      <c r="M307" s="184">
        <v>0</v>
      </c>
      <c r="N307" s="183">
        <v>0</v>
      </c>
      <c r="O307" s="184">
        <v>0</v>
      </c>
      <c r="P307" s="183">
        <v>0</v>
      </c>
      <c r="Q307" s="186">
        <f t="shared" si="15"/>
        <v>15000</v>
      </c>
      <c r="R307" s="225"/>
    </row>
    <row r="308" spans="1:18" s="187" customFormat="1" ht="14.45" customHeight="1" x14ac:dyDescent="0.25">
      <c r="A308" s="180">
        <v>471</v>
      </c>
      <c r="B308" s="153">
        <v>19</v>
      </c>
      <c r="C308" s="181" t="s">
        <v>215</v>
      </c>
      <c r="D308" s="233" t="str">
        <f t="shared" si="18"/>
        <v>2</v>
      </c>
      <c r="E308" s="181">
        <v>291</v>
      </c>
      <c r="F308" s="189" t="s">
        <v>49</v>
      </c>
      <c r="G308" s="140">
        <v>15700</v>
      </c>
      <c r="H308" s="183"/>
      <c r="I308" s="184">
        <v>0</v>
      </c>
      <c r="J308" s="185">
        <v>0</v>
      </c>
      <c r="K308" s="185">
        <v>0</v>
      </c>
      <c r="L308" s="183">
        <v>0</v>
      </c>
      <c r="M308" s="184">
        <v>0</v>
      </c>
      <c r="N308" s="183">
        <v>0</v>
      </c>
      <c r="O308" s="184">
        <v>0</v>
      </c>
      <c r="P308" s="183">
        <v>0</v>
      </c>
      <c r="Q308" s="186">
        <f t="shared" si="15"/>
        <v>15700</v>
      </c>
      <c r="R308" s="225"/>
    </row>
    <row r="309" spans="1:18" s="187" customFormat="1" ht="14.45" customHeight="1" x14ac:dyDescent="0.25">
      <c r="A309" s="180">
        <v>474</v>
      </c>
      <c r="B309" s="153">
        <v>19</v>
      </c>
      <c r="C309" s="181" t="s">
        <v>215</v>
      </c>
      <c r="D309" s="233" t="str">
        <f t="shared" si="18"/>
        <v>2</v>
      </c>
      <c r="E309" s="181">
        <v>296</v>
      </c>
      <c r="F309" s="189" t="s">
        <v>53</v>
      </c>
      <c r="G309" s="140">
        <v>50000</v>
      </c>
      <c r="H309" s="183"/>
      <c r="I309" s="184">
        <v>0</v>
      </c>
      <c r="J309" s="185">
        <v>0</v>
      </c>
      <c r="K309" s="185">
        <v>0</v>
      </c>
      <c r="L309" s="183">
        <v>0</v>
      </c>
      <c r="M309" s="184">
        <v>0</v>
      </c>
      <c r="N309" s="183">
        <v>0</v>
      </c>
      <c r="O309" s="184">
        <v>0</v>
      </c>
      <c r="P309" s="183">
        <v>0</v>
      </c>
      <c r="Q309" s="186">
        <f t="shared" si="15"/>
        <v>50000</v>
      </c>
      <c r="R309" s="225"/>
    </row>
    <row r="310" spans="1:18" s="187" customFormat="1" ht="14.45" customHeight="1" x14ac:dyDescent="0.25">
      <c r="A310" s="180">
        <v>283</v>
      </c>
      <c r="B310" s="153">
        <v>19</v>
      </c>
      <c r="C310" s="181" t="s">
        <v>215</v>
      </c>
      <c r="D310" s="233" t="str">
        <f t="shared" si="18"/>
        <v>2</v>
      </c>
      <c r="E310" s="181">
        <v>298</v>
      </c>
      <c r="F310" s="189" t="s">
        <v>54</v>
      </c>
      <c r="G310" s="140">
        <v>23800</v>
      </c>
      <c r="H310" s="183"/>
      <c r="I310" s="184">
        <v>0</v>
      </c>
      <c r="J310" s="185">
        <v>0</v>
      </c>
      <c r="K310" s="185">
        <v>0</v>
      </c>
      <c r="L310" s="183">
        <v>0</v>
      </c>
      <c r="M310" s="184">
        <v>0</v>
      </c>
      <c r="N310" s="183">
        <v>0</v>
      </c>
      <c r="O310" s="184">
        <v>0</v>
      </c>
      <c r="P310" s="183">
        <v>0</v>
      </c>
      <c r="Q310" s="186">
        <f t="shared" si="15"/>
        <v>23800</v>
      </c>
      <c r="R310" s="225"/>
    </row>
    <row r="311" spans="1:18" s="187" customFormat="1" ht="14.45" customHeight="1" x14ac:dyDescent="0.25">
      <c r="A311" s="180">
        <v>284</v>
      </c>
      <c r="B311" s="153">
        <v>19</v>
      </c>
      <c r="C311" s="181" t="s">
        <v>215</v>
      </c>
      <c r="D311" s="233" t="str">
        <f t="shared" si="18"/>
        <v>3</v>
      </c>
      <c r="E311" s="181">
        <v>355</v>
      </c>
      <c r="F311" s="182" t="s">
        <v>79</v>
      </c>
      <c r="G311" s="140">
        <v>70000</v>
      </c>
      <c r="H311" s="183"/>
      <c r="I311" s="184">
        <v>0</v>
      </c>
      <c r="J311" s="185">
        <v>0</v>
      </c>
      <c r="K311" s="185">
        <v>0</v>
      </c>
      <c r="L311" s="183">
        <v>0</v>
      </c>
      <c r="M311" s="184">
        <v>0</v>
      </c>
      <c r="N311" s="183">
        <v>0</v>
      </c>
      <c r="O311" s="184">
        <v>0</v>
      </c>
      <c r="P311" s="183">
        <v>0</v>
      </c>
      <c r="Q311" s="186">
        <f t="shared" si="15"/>
        <v>70000</v>
      </c>
      <c r="R311" s="225"/>
    </row>
    <row r="312" spans="1:18" s="187" customFormat="1" ht="14.45" customHeight="1" x14ac:dyDescent="0.25">
      <c r="A312" s="180">
        <v>285</v>
      </c>
      <c r="B312" s="153">
        <v>19</v>
      </c>
      <c r="C312" s="181" t="s">
        <v>215</v>
      </c>
      <c r="D312" s="233" t="str">
        <f t="shared" si="18"/>
        <v>3</v>
      </c>
      <c r="E312" s="181">
        <v>357</v>
      </c>
      <c r="F312" s="182" t="s">
        <v>80</v>
      </c>
      <c r="G312" s="140">
        <v>50000</v>
      </c>
      <c r="H312" s="183"/>
      <c r="I312" s="184">
        <v>0</v>
      </c>
      <c r="J312" s="185">
        <v>0</v>
      </c>
      <c r="K312" s="185">
        <v>0</v>
      </c>
      <c r="L312" s="183">
        <v>0</v>
      </c>
      <c r="M312" s="184">
        <v>0</v>
      </c>
      <c r="N312" s="183">
        <v>0</v>
      </c>
      <c r="O312" s="184">
        <v>0</v>
      </c>
      <c r="P312" s="183">
        <v>0</v>
      </c>
      <c r="Q312" s="186">
        <f t="shared" si="15"/>
        <v>50000</v>
      </c>
      <c r="R312" s="225"/>
    </row>
    <row r="313" spans="1:18" s="187" customFormat="1" ht="14.45" customHeight="1" x14ac:dyDescent="0.25">
      <c r="A313" s="180">
        <v>286</v>
      </c>
      <c r="B313" s="153">
        <v>19</v>
      </c>
      <c r="C313" s="181" t="s">
        <v>215</v>
      </c>
      <c r="D313" s="233" t="str">
        <f t="shared" si="18"/>
        <v>5</v>
      </c>
      <c r="E313" s="181">
        <v>567</v>
      </c>
      <c r="F313" s="182" t="s">
        <v>120</v>
      </c>
      <c r="G313" s="140">
        <v>60000</v>
      </c>
      <c r="H313" s="183"/>
      <c r="I313" s="184">
        <v>0</v>
      </c>
      <c r="J313" s="185">
        <v>0</v>
      </c>
      <c r="K313" s="185">
        <v>0</v>
      </c>
      <c r="L313" s="183">
        <v>0</v>
      </c>
      <c r="M313" s="184">
        <v>0</v>
      </c>
      <c r="N313" s="183">
        <v>0</v>
      </c>
      <c r="O313" s="184">
        <v>0</v>
      </c>
      <c r="P313" s="183">
        <v>0</v>
      </c>
      <c r="Q313" s="186">
        <f t="shared" si="15"/>
        <v>60000</v>
      </c>
      <c r="R313" s="225"/>
    </row>
    <row r="314" spans="1:18" s="187" customFormat="1" ht="14.45" customHeight="1" x14ac:dyDescent="0.25">
      <c r="A314" s="194">
        <v>287</v>
      </c>
      <c r="B314" s="195">
        <v>19</v>
      </c>
      <c r="C314" s="196" t="s">
        <v>215</v>
      </c>
      <c r="D314" s="234" t="str">
        <f t="shared" si="18"/>
        <v>5</v>
      </c>
      <c r="E314" s="196">
        <v>578</v>
      </c>
      <c r="F314" s="197" t="s">
        <v>121</v>
      </c>
      <c r="G314" s="198">
        <v>92000</v>
      </c>
      <c r="H314" s="199"/>
      <c r="I314" s="200">
        <v>0</v>
      </c>
      <c r="J314" s="201">
        <v>0</v>
      </c>
      <c r="K314" s="201">
        <v>0</v>
      </c>
      <c r="L314" s="199">
        <v>0</v>
      </c>
      <c r="M314" s="200">
        <v>0</v>
      </c>
      <c r="N314" s="199">
        <v>0</v>
      </c>
      <c r="O314" s="200">
        <v>0</v>
      </c>
      <c r="P314" s="199">
        <v>0</v>
      </c>
      <c r="Q314" s="202">
        <f t="shared" si="15"/>
        <v>92000</v>
      </c>
      <c r="R314" s="226"/>
    </row>
    <row r="315" spans="1:18" s="187" customFormat="1" ht="14.45" customHeight="1" x14ac:dyDescent="0.25">
      <c r="A315" s="203">
        <v>288</v>
      </c>
      <c r="B315" s="204">
        <v>20</v>
      </c>
      <c r="C315" s="205" t="s">
        <v>513</v>
      </c>
      <c r="D315" s="235" t="str">
        <f t="shared" si="18"/>
        <v>2</v>
      </c>
      <c r="E315" s="205">
        <v>249</v>
      </c>
      <c r="F315" s="206" t="s">
        <v>39</v>
      </c>
      <c r="G315" s="207">
        <v>15000</v>
      </c>
      <c r="H315" s="208"/>
      <c r="I315" s="209"/>
      <c r="J315" s="210"/>
      <c r="K315" s="210"/>
      <c r="L315" s="208"/>
      <c r="M315" s="209"/>
      <c r="N315" s="208"/>
      <c r="O315" s="209"/>
      <c r="P315" s="208"/>
      <c r="Q315" s="211">
        <f t="shared" si="15"/>
        <v>15000</v>
      </c>
      <c r="R315" s="227"/>
    </row>
    <row r="316" spans="1:18" s="187" customFormat="1" ht="14.45" customHeight="1" x14ac:dyDescent="0.25">
      <c r="A316" s="212">
        <v>289</v>
      </c>
      <c r="B316" s="213">
        <v>21</v>
      </c>
      <c r="C316" s="214" t="s">
        <v>203</v>
      </c>
      <c r="D316" s="236" t="str">
        <f t="shared" si="18"/>
        <v>2</v>
      </c>
      <c r="E316" s="214">
        <v>246</v>
      </c>
      <c r="F316" s="215" t="s">
        <v>36</v>
      </c>
      <c r="G316" s="177">
        <v>360000</v>
      </c>
      <c r="H316" s="216"/>
      <c r="I316" s="217">
        <v>0</v>
      </c>
      <c r="J316" s="218">
        <v>0</v>
      </c>
      <c r="K316" s="218">
        <v>0</v>
      </c>
      <c r="L316" s="216">
        <v>0</v>
      </c>
      <c r="M316" s="217">
        <v>0</v>
      </c>
      <c r="N316" s="216">
        <v>0</v>
      </c>
      <c r="O316" s="217">
        <v>0</v>
      </c>
      <c r="P316" s="216">
        <v>0</v>
      </c>
      <c r="Q316" s="219">
        <f t="shared" si="15"/>
        <v>360000</v>
      </c>
      <c r="R316" s="228"/>
    </row>
    <row r="317" spans="1:18" s="187" customFormat="1" ht="14.45" customHeight="1" x14ac:dyDescent="0.25">
      <c r="A317" s="180">
        <v>290</v>
      </c>
      <c r="B317" s="153">
        <v>21</v>
      </c>
      <c r="C317" s="181" t="s">
        <v>203</v>
      </c>
      <c r="D317" s="233" t="str">
        <f t="shared" si="18"/>
        <v>2</v>
      </c>
      <c r="E317" s="181">
        <v>261</v>
      </c>
      <c r="F317" s="182" t="s">
        <v>43</v>
      </c>
      <c r="G317" s="140">
        <v>100000</v>
      </c>
      <c r="H317" s="183"/>
      <c r="I317" s="184">
        <v>0</v>
      </c>
      <c r="J317" s="185">
        <v>0</v>
      </c>
      <c r="K317" s="185">
        <v>0</v>
      </c>
      <c r="L317" s="183">
        <v>0</v>
      </c>
      <c r="M317" s="184">
        <v>0</v>
      </c>
      <c r="N317" s="183">
        <v>0</v>
      </c>
      <c r="O317" s="184">
        <v>0</v>
      </c>
      <c r="P317" s="183">
        <v>0</v>
      </c>
      <c r="Q317" s="186">
        <f t="shared" si="15"/>
        <v>100000</v>
      </c>
      <c r="R317" s="225"/>
    </row>
    <row r="318" spans="1:18" s="187" customFormat="1" ht="14.45" customHeight="1" x14ac:dyDescent="0.25">
      <c r="A318" s="180">
        <v>291</v>
      </c>
      <c r="B318" s="153">
        <v>21</v>
      </c>
      <c r="C318" s="181" t="s">
        <v>203</v>
      </c>
      <c r="D318" s="233" t="str">
        <f t="shared" si="18"/>
        <v>2</v>
      </c>
      <c r="E318" s="181">
        <v>272</v>
      </c>
      <c r="F318" s="182" t="s">
        <v>45</v>
      </c>
      <c r="G318" s="140">
        <v>10000</v>
      </c>
      <c r="H318" s="183"/>
      <c r="I318" s="184">
        <v>0</v>
      </c>
      <c r="J318" s="185">
        <v>0</v>
      </c>
      <c r="K318" s="185">
        <v>0</v>
      </c>
      <c r="L318" s="183">
        <v>0</v>
      </c>
      <c r="M318" s="184">
        <v>0</v>
      </c>
      <c r="N318" s="183">
        <v>0</v>
      </c>
      <c r="O318" s="184">
        <v>0</v>
      </c>
      <c r="P318" s="183">
        <v>0</v>
      </c>
      <c r="Q318" s="186">
        <f t="shared" si="15"/>
        <v>10000</v>
      </c>
      <c r="R318" s="225"/>
    </row>
    <row r="319" spans="1:18" s="187" customFormat="1" ht="14.45" customHeight="1" x14ac:dyDescent="0.25">
      <c r="A319" s="180">
        <v>292</v>
      </c>
      <c r="B319" s="153">
        <v>21</v>
      </c>
      <c r="C319" s="181" t="s">
        <v>203</v>
      </c>
      <c r="D319" s="233" t="str">
        <f t="shared" si="18"/>
        <v>2</v>
      </c>
      <c r="E319" s="181">
        <v>291</v>
      </c>
      <c r="F319" s="189" t="s">
        <v>49</v>
      </c>
      <c r="G319" s="140">
        <v>12000</v>
      </c>
      <c r="H319" s="183"/>
      <c r="I319" s="184">
        <v>0</v>
      </c>
      <c r="J319" s="185">
        <v>0</v>
      </c>
      <c r="K319" s="185">
        <v>0</v>
      </c>
      <c r="L319" s="183">
        <v>0</v>
      </c>
      <c r="M319" s="184">
        <v>0</v>
      </c>
      <c r="N319" s="183">
        <v>0</v>
      </c>
      <c r="O319" s="184">
        <v>0</v>
      </c>
      <c r="P319" s="183">
        <v>0</v>
      </c>
      <c r="Q319" s="186">
        <f t="shared" si="15"/>
        <v>12000</v>
      </c>
      <c r="R319" s="225"/>
    </row>
    <row r="320" spans="1:18" s="187" customFormat="1" ht="14.45" customHeight="1" x14ac:dyDescent="0.25">
      <c r="A320" s="180">
        <v>293</v>
      </c>
      <c r="B320" s="153">
        <v>21</v>
      </c>
      <c r="C320" s="181" t="s">
        <v>203</v>
      </c>
      <c r="D320" s="233" t="str">
        <f t="shared" si="18"/>
        <v>2</v>
      </c>
      <c r="E320" s="181">
        <v>296</v>
      </c>
      <c r="F320" s="182" t="s">
        <v>53</v>
      </c>
      <c r="G320" s="140">
        <v>24000</v>
      </c>
      <c r="H320" s="183"/>
      <c r="I320" s="184">
        <v>0</v>
      </c>
      <c r="J320" s="185">
        <v>0</v>
      </c>
      <c r="K320" s="185">
        <v>0</v>
      </c>
      <c r="L320" s="183">
        <v>0</v>
      </c>
      <c r="M320" s="184">
        <v>0</v>
      </c>
      <c r="N320" s="183">
        <v>0</v>
      </c>
      <c r="O320" s="184">
        <v>0</v>
      </c>
      <c r="P320" s="183">
        <v>0</v>
      </c>
      <c r="Q320" s="186">
        <f t="shared" si="15"/>
        <v>24000</v>
      </c>
      <c r="R320" s="225"/>
    </row>
    <row r="321" spans="1:18" s="187" customFormat="1" ht="14.45" customHeight="1" x14ac:dyDescent="0.25">
      <c r="A321" s="180">
        <v>294</v>
      </c>
      <c r="B321" s="153">
        <v>21</v>
      </c>
      <c r="C321" s="181" t="s">
        <v>203</v>
      </c>
      <c r="D321" s="233">
        <v>3</v>
      </c>
      <c r="E321" s="181">
        <v>311</v>
      </c>
      <c r="F321" s="182" t="s">
        <v>370</v>
      </c>
      <c r="G321" s="140">
        <f>1300000-1061329.9</f>
        <v>238670.10000000009</v>
      </c>
      <c r="H321" s="183"/>
      <c r="I321" s="184"/>
      <c r="J321" s="185">
        <f>1179594+7341.63+1061329.9</f>
        <v>2248265.5299999998</v>
      </c>
      <c r="K321" s="185"/>
      <c r="L321" s="183"/>
      <c r="M321" s="184"/>
      <c r="N321" s="183"/>
      <c r="O321" s="184"/>
      <c r="P321" s="183"/>
      <c r="Q321" s="186">
        <f t="shared" si="15"/>
        <v>2486935.63</v>
      </c>
      <c r="R321" s="225"/>
    </row>
    <row r="322" spans="1:18" s="187" customFormat="1" ht="14.45" customHeight="1" x14ac:dyDescent="0.25">
      <c r="A322" s="180">
        <v>295</v>
      </c>
      <c r="B322" s="153">
        <v>21</v>
      </c>
      <c r="C322" s="181" t="s">
        <v>203</v>
      </c>
      <c r="D322" s="233" t="str">
        <f>MID(E322,1,1)</f>
        <v>3</v>
      </c>
      <c r="E322" s="181">
        <v>355</v>
      </c>
      <c r="F322" s="182" t="s">
        <v>80</v>
      </c>
      <c r="G322" s="140">
        <v>30000</v>
      </c>
      <c r="H322" s="183"/>
      <c r="I322" s="184">
        <v>0</v>
      </c>
      <c r="J322" s="185">
        <v>0</v>
      </c>
      <c r="K322" s="185">
        <v>0</v>
      </c>
      <c r="L322" s="183">
        <v>0</v>
      </c>
      <c r="M322" s="184">
        <v>0</v>
      </c>
      <c r="N322" s="183">
        <v>0</v>
      </c>
      <c r="O322" s="184">
        <v>0</v>
      </c>
      <c r="P322" s="183">
        <v>0</v>
      </c>
      <c r="Q322" s="186">
        <f t="shared" si="15"/>
        <v>30000</v>
      </c>
      <c r="R322" s="225"/>
    </row>
    <row r="323" spans="1:18" s="187" customFormat="1" ht="14.45" customHeight="1" x14ac:dyDescent="0.25">
      <c r="A323" s="180">
        <v>296</v>
      </c>
      <c r="B323" s="153">
        <v>21</v>
      </c>
      <c r="C323" s="181" t="s">
        <v>203</v>
      </c>
      <c r="D323" s="233" t="str">
        <f>MID(E323,1,1)</f>
        <v>3</v>
      </c>
      <c r="E323" s="181">
        <v>375</v>
      </c>
      <c r="F323" s="182" t="s">
        <v>93</v>
      </c>
      <c r="G323" s="140">
        <v>12000</v>
      </c>
      <c r="H323" s="183"/>
      <c r="I323" s="184">
        <v>0</v>
      </c>
      <c r="J323" s="185">
        <v>0</v>
      </c>
      <c r="K323" s="185">
        <v>0</v>
      </c>
      <c r="L323" s="183">
        <v>0</v>
      </c>
      <c r="M323" s="184">
        <v>0</v>
      </c>
      <c r="N323" s="183">
        <v>0</v>
      </c>
      <c r="O323" s="184">
        <v>0</v>
      </c>
      <c r="P323" s="183">
        <v>0</v>
      </c>
      <c r="Q323" s="186">
        <f t="shared" si="15"/>
        <v>12000</v>
      </c>
      <c r="R323" s="225"/>
    </row>
    <row r="324" spans="1:18" s="187" customFormat="1" ht="14.45" customHeight="1" x14ac:dyDescent="0.25">
      <c r="A324" s="194">
        <v>297</v>
      </c>
      <c r="B324" s="195">
        <v>21</v>
      </c>
      <c r="C324" s="196" t="s">
        <v>203</v>
      </c>
      <c r="D324" s="234" t="str">
        <f>MID(E324,1,1)</f>
        <v>5</v>
      </c>
      <c r="E324" s="196">
        <v>566</v>
      </c>
      <c r="F324" s="197" t="s">
        <v>119</v>
      </c>
      <c r="G324" s="198">
        <v>48000</v>
      </c>
      <c r="H324" s="199"/>
      <c r="I324" s="200">
        <v>0</v>
      </c>
      <c r="J324" s="201">
        <v>0</v>
      </c>
      <c r="K324" s="201">
        <v>0</v>
      </c>
      <c r="L324" s="199">
        <v>0</v>
      </c>
      <c r="M324" s="200">
        <v>0</v>
      </c>
      <c r="N324" s="199">
        <v>0</v>
      </c>
      <c r="O324" s="200">
        <v>0</v>
      </c>
      <c r="P324" s="199">
        <v>0</v>
      </c>
      <c r="Q324" s="202">
        <f t="shared" si="15"/>
        <v>48000</v>
      </c>
      <c r="R324" s="226"/>
    </row>
    <row r="325" spans="1:18" s="187" customFormat="1" ht="14.45" customHeight="1" x14ac:dyDescent="0.25">
      <c r="A325" s="212">
        <v>298</v>
      </c>
      <c r="B325" s="213">
        <v>22</v>
      </c>
      <c r="C325" s="214" t="s">
        <v>213</v>
      </c>
      <c r="D325" s="236">
        <v>1</v>
      </c>
      <c r="E325" s="214">
        <v>113</v>
      </c>
      <c r="F325" s="215" t="s">
        <v>11</v>
      </c>
      <c r="G325" s="177">
        <v>283256.00160000002</v>
      </c>
      <c r="H325" s="216"/>
      <c r="I325" s="217"/>
      <c r="J325" s="218"/>
      <c r="K325" s="218"/>
      <c r="L325" s="216"/>
      <c r="M325" s="217"/>
      <c r="N325" s="216"/>
      <c r="O325" s="217"/>
      <c r="P325" s="216"/>
      <c r="Q325" s="219">
        <f t="shared" si="15"/>
        <v>283256.00160000002</v>
      </c>
      <c r="R325" s="228"/>
    </row>
    <row r="326" spans="1:18" s="187" customFormat="1" ht="14.45" customHeight="1" x14ac:dyDescent="0.25">
      <c r="A326" s="180">
        <v>299</v>
      </c>
      <c r="B326" s="153">
        <v>22</v>
      </c>
      <c r="C326" s="181" t="s">
        <v>213</v>
      </c>
      <c r="D326" s="233">
        <v>1</v>
      </c>
      <c r="E326" s="181">
        <v>122</v>
      </c>
      <c r="F326" s="188" t="s">
        <v>12</v>
      </c>
      <c r="G326" s="140">
        <v>173340</v>
      </c>
      <c r="H326" s="183"/>
      <c r="I326" s="184"/>
      <c r="J326" s="185"/>
      <c r="K326" s="185"/>
      <c r="L326" s="183"/>
      <c r="M326" s="184"/>
      <c r="N326" s="183"/>
      <c r="O326" s="184"/>
      <c r="P326" s="183"/>
      <c r="Q326" s="186">
        <f t="shared" ref="Q326:Q389" si="19">SUM(G326:P326)</f>
        <v>173340</v>
      </c>
      <c r="R326" s="225"/>
    </row>
    <row r="327" spans="1:18" s="187" customFormat="1" ht="14.45" customHeight="1" x14ac:dyDescent="0.25">
      <c r="A327" s="180">
        <v>300</v>
      </c>
      <c r="B327" s="153">
        <v>22</v>
      </c>
      <c r="C327" s="181" t="s">
        <v>213</v>
      </c>
      <c r="D327" s="233">
        <v>1</v>
      </c>
      <c r="E327" s="181">
        <v>132</v>
      </c>
      <c r="F327" s="188" t="s">
        <v>13</v>
      </c>
      <c r="G327" s="140">
        <v>42682.504750695341</v>
      </c>
      <c r="H327" s="183"/>
      <c r="I327" s="184"/>
      <c r="J327" s="185"/>
      <c r="K327" s="185"/>
      <c r="L327" s="183"/>
      <c r="M327" s="184"/>
      <c r="N327" s="183"/>
      <c r="O327" s="184"/>
      <c r="P327" s="183"/>
      <c r="Q327" s="186">
        <f t="shared" si="19"/>
        <v>42682.504750695341</v>
      </c>
      <c r="R327" s="225"/>
    </row>
    <row r="328" spans="1:18" s="187" customFormat="1" ht="14.45" customHeight="1" x14ac:dyDescent="0.25">
      <c r="A328" s="180">
        <v>301</v>
      </c>
      <c r="B328" s="153">
        <v>22</v>
      </c>
      <c r="C328" s="181" t="s">
        <v>213</v>
      </c>
      <c r="D328" s="233">
        <v>1</v>
      </c>
      <c r="E328" s="181">
        <v>132</v>
      </c>
      <c r="F328" s="188" t="s">
        <v>13</v>
      </c>
      <c r="G328" s="140">
        <v>26119.783276237318</v>
      </c>
      <c r="H328" s="183"/>
      <c r="I328" s="184"/>
      <c r="J328" s="185"/>
      <c r="K328" s="185"/>
      <c r="L328" s="183"/>
      <c r="M328" s="184"/>
      <c r="N328" s="183"/>
      <c r="O328" s="184"/>
      <c r="P328" s="183"/>
      <c r="Q328" s="186">
        <f t="shared" si="19"/>
        <v>26119.783276237318</v>
      </c>
      <c r="R328" s="225"/>
    </row>
    <row r="329" spans="1:18" s="187" customFormat="1" ht="14.45" customHeight="1" x14ac:dyDescent="0.25">
      <c r="A329" s="180">
        <v>448</v>
      </c>
      <c r="B329" s="153">
        <v>22</v>
      </c>
      <c r="C329" s="181" t="s">
        <v>213</v>
      </c>
      <c r="D329" s="233" t="str">
        <f t="shared" ref="D329:D343" si="20">MID(E329,1,1)</f>
        <v>2</v>
      </c>
      <c r="E329" s="181">
        <v>211</v>
      </c>
      <c r="F329" s="182" t="s">
        <v>19</v>
      </c>
      <c r="G329" s="140">
        <v>6000</v>
      </c>
      <c r="H329" s="183">
        <v>0</v>
      </c>
      <c r="I329" s="184">
        <v>0</v>
      </c>
      <c r="J329" s="185">
        <v>0</v>
      </c>
      <c r="K329" s="185">
        <v>0</v>
      </c>
      <c r="L329" s="183">
        <v>0</v>
      </c>
      <c r="M329" s="184">
        <v>0</v>
      </c>
      <c r="N329" s="183">
        <v>0</v>
      </c>
      <c r="O329" s="184">
        <v>0</v>
      </c>
      <c r="P329" s="183">
        <v>0</v>
      </c>
      <c r="Q329" s="186">
        <f t="shared" si="19"/>
        <v>6000</v>
      </c>
      <c r="R329" s="225"/>
    </row>
    <row r="330" spans="1:18" s="187" customFormat="1" ht="14.45" customHeight="1" x14ac:dyDescent="0.25">
      <c r="A330" s="180">
        <v>451</v>
      </c>
      <c r="B330" s="153">
        <v>22</v>
      </c>
      <c r="C330" s="181" t="s">
        <v>213</v>
      </c>
      <c r="D330" s="233" t="str">
        <f t="shared" si="20"/>
        <v>2</v>
      </c>
      <c r="E330" s="181">
        <v>212</v>
      </c>
      <c r="F330" s="182" t="s">
        <v>20</v>
      </c>
      <c r="G330" s="140">
        <v>4000</v>
      </c>
      <c r="H330" s="183">
        <v>0</v>
      </c>
      <c r="I330" s="184">
        <v>0</v>
      </c>
      <c r="J330" s="185">
        <v>0</v>
      </c>
      <c r="K330" s="185">
        <v>0</v>
      </c>
      <c r="L330" s="183">
        <v>0</v>
      </c>
      <c r="M330" s="184">
        <v>0</v>
      </c>
      <c r="N330" s="183">
        <v>0</v>
      </c>
      <c r="O330" s="184">
        <v>0</v>
      </c>
      <c r="P330" s="183">
        <v>0</v>
      </c>
      <c r="Q330" s="186">
        <f t="shared" si="19"/>
        <v>4000</v>
      </c>
      <c r="R330" s="225"/>
    </row>
    <row r="331" spans="1:18" s="187" customFormat="1" ht="14.45" customHeight="1" x14ac:dyDescent="0.25">
      <c r="A331" s="180">
        <v>454</v>
      </c>
      <c r="B331" s="153">
        <v>22</v>
      </c>
      <c r="C331" s="181" t="s">
        <v>213</v>
      </c>
      <c r="D331" s="233" t="str">
        <f t="shared" si="20"/>
        <v>2</v>
      </c>
      <c r="E331" s="181">
        <v>214</v>
      </c>
      <c r="F331" s="182" t="s">
        <v>22</v>
      </c>
      <c r="G331" s="140">
        <v>1000</v>
      </c>
      <c r="H331" s="183"/>
      <c r="I331" s="184">
        <v>0</v>
      </c>
      <c r="J331" s="185">
        <v>0</v>
      </c>
      <c r="K331" s="185">
        <v>0</v>
      </c>
      <c r="L331" s="183">
        <v>0</v>
      </c>
      <c r="M331" s="184">
        <v>0</v>
      </c>
      <c r="N331" s="183">
        <v>0</v>
      </c>
      <c r="O331" s="184">
        <v>0</v>
      </c>
      <c r="P331" s="183">
        <v>0</v>
      </c>
      <c r="Q331" s="186">
        <f t="shared" si="19"/>
        <v>1000</v>
      </c>
      <c r="R331" s="225"/>
    </row>
    <row r="332" spans="1:18" s="187" customFormat="1" ht="14.45" customHeight="1" x14ac:dyDescent="0.25">
      <c r="A332" s="180">
        <v>457</v>
      </c>
      <c r="B332" s="153">
        <v>22</v>
      </c>
      <c r="C332" s="181" t="s">
        <v>213</v>
      </c>
      <c r="D332" s="233" t="str">
        <f t="shared" si="20"/>
        <v>2</v>
      </c>
      <c r="E332" s="181">
        <v>221</v>
      </c>
      <c r="F332" s="182" t="s">
        <v>27</v>
      </c>
      <c r="G332" s="140">
        <v>12000</v>
      </c>
      <c r="H332" s="183">
        <v>0</v>
      </c>
      <c r="I332" s="184">
        <v>0</v>
      </c>
      <c r="J332" s="185">
        <v>0</v>
      </c>
      <c r="K332" s="185">
        <v>0</v>
      </c>
      <c r="L332" s="183">
        <v>0</v>
      </c>
      <c r="M332" s="184">
        <v>0</v>
      </c>
      <c r="N332" s="183">
        <v>0</v>
      </c>
      <c r="O332" s="184">
        <v>0</v>
      </c>
      <c r="P332" s="183">
        <v>0</v>
      </c>
      <c r="Q332" s="186">
        <f t="shared" si="19"/>
        <v>12000</v>
      </c>
      <c r="R332" s="225"/>
    </row>
    <row r="333" spans="1:18" s="187" customFormat="1" ht="14.45" customHeight="1" x14ac:dyDescent="0.25">
      <c r="A333" s="180">
        <v>459</v>
      </c>
      <c r="B333" s="153">
        <v>22</v>
      </c>
      <c r="C333" s="181" t="s">
        <v>213</v>
      </c>
      <c r="D333" s="233" t="str">
        <f t="shared" si="20"/>
        <v>2</v>
      </c>
      <c r="E333" s="181">
        <v>243</v>
      </c>
      <c r="F333" s="182" t="s">
        <v>33</v>
      </c>
      <c r="G333" s="140">
        <v>6000</v>
      </c>
      <c r="H333" s="183">
        <v>0</v>
      </c>
      <c r="I333" s="184">
        <v>0</v>
      </c>
      <c r="J333" s="185">
        <v>0</v>
      </c>
      <c r="K333" s="185">
        <v>0</v>
      </c>
      <c r="L333" s="183">
        <v>0</v>
      </c>
      <c r="M333" s="184">
        <v>0</v>
      </c>
      <c r="N333" s="183">
        <v>0</v>
      </c>
      <c r="O333" s="184">
        <v>0</v>
      </c>
      <c r="P333" s="183">
        <v>0</v>
      </c>
      <c r="Q333" s="186">
        <f t="shared" si="19"/>
        <v>6000</v>
      </c>
      <c r="R333" s="225"/>
    </row>
    <row r="334" spans="1:18" s="187" customFormat="1" ht="14.45" customHeight="1" x14ac:dyDescent="0.25">
      <c r="A334" s="180">
        <v>462</v>
      </c>
      <c r="B334" s="153">
        <v>22</v>
      </c>
      <c r="C334" s="181" t="s">
        <v>213</v>
      </c>
      <c r="D334" s="233" t="str">
        <f t="shared" si="20"/>
        <v>2</v>
      </c>
      <c r="E334" s="181">
        <v>244</v>
      </c>
      <c r="F334" s="182" t="s">
        <v>34</v>
      </c>
      <c r="G334" s="140">
        <v>3000</v>
      </c>
      <c r="H334" s="183">
        <v>0</v>
      </c>
      <c r="I334" s="184">
        <v>0</v>
      </c>
      <c r="J334" s="185">
        <v>0</v>
      </c>
      <c r="K334" s="185">
        <v>0</v>
      </c>
      <c r="L334" s="183">
        <v>0</v>
      </c>
      <c r="M334" s="184">
        <v>0</v>
      </c>
      <c r="N334" s="183">
        <v>0</v>
      </c>
      <c r="O334" s="184">
        <v>0</v>
      </c>
      <c r="P334" s="183">
        <v>0</v>
      </c>
      <c r="Q334" s="186">
        <f t="shared" si="19"/>
        <v>3000</v>
      </c>
      <c r="R334" s="225"/>
    </row>
    <row r="335" spans="1:18" s="187" customFormat="1" ht="14.45" customHeight="1" x14ac:dyDescent="0.25">
      <c r="A335" s="180">
        <v>466</v>
      </c>
      <c r="B335" s="153">
        <v>22</v>
      </c>
      <c r="C335" s="181" t="s">
        <v>213</v>
      </c>
      <c r="D335" s="233" t="str">
        <f t="shared" si="20"/>
        <v>2</v>
      </c>
      <c r="E335" s="181">
        <v>261</v>
      </c>
      <c r="F335" s="182" t="s">
        <v>43</v>
      </c>
      <c r="G335" s="140">
        <v>27000</v>
      </c>
      <c r="H335" s="183">
        <v>0</v>
      </c>
      <c r="I335" s="184">
        <v>0</v>
      </c>
      <c r="J335" s="185">
        <v>0</v>
      </c>
      <c r="K335" s="185">
        <v>0</v>
      </c>
      <c r="L335" s="183">
        <v>0</v>
      </c>
      <c r="M335" s="184">
        <v>0</v>
      </c>
      <c r="N335" s="183">
        <v>0</v>
      </c>
      <c r="O335" s="184">
        <v>0</v>
      </c>
      <c r="P335" s="183">
        <v>0</v>
      </c>
      <c r="Q335" s="186">
        <f t="shared" si="19"/>
        <v>27000</v>
      </c>
      <c r="R335" s="225"/>
    </row>
    <row r="336" spans="1:18" s="187" customFormat="1" ht="14.45" customHeight="1" x14ac:dyDescent="0.25">
      <c r="A336" s="180">
        <v>470</v>
      </c>
      <c r="B336" s="153">
        <v>22</v>
      </c>
      <c r="C336" s="181" t="s">
        <v>213</v>
      </c>
      <c r="D336" s="233" t="str">
        <f t="shared" si="20"/>
        <v>2</v>
      </c>
      <c r="E336" s="181">
        <v>273</v>
      </c>
      <c r="F336" s="182" t="s">
        <v>46</v>
      </c>
      <c r="G336" s="140">
        <v>100000</v>
      </c>
      <c r="H336" s="183">
        <v>0</v>
      </c>
      <c r="I336" s="184">
        <v>0</v>
      </c>
      <c r="J336" s="185">
        <v>0</v>
      </c>
      <c r="K336" s="185">
        <v>0</v>
      </c>
      <c r="L336" s="183">
        <v>0</v>
      </c>
      <c r="M336" s="184">
        <v>0</v>
      </c>
      <c r="N336" s="183">
        <v>0</v>
      </c>
      <c r="O336" s="184">
        <v>0</v>
      </c>
      <c r="P336" s="183">
        <v>0</v>
      </c>
      <c r="Q336" s="186">
        <f t="shared" si="19"/>
        <v>100000</v>
      </c>
      <c r="R336" s="225"/>
    </row>
    <row r="337" spans="1:18" s="187" customFormat="1" ht="14.45" customHeight="1" x14ac:dyDescent="0.25">
      <c r="A337" s="180">
        <v>472</v>
      </c>
      <c r="B337" s="153">
        <v>22</v>
      </c>
      <c r="C337" s="181" t="s">
        <v>213</v>
      </c>
      <c r="D337" s="233" t="str">
        <f t="shared" si="20"/>
        <v>2</v>
      </c>
      <c r="E337" s="181">
        <v>294</v>
      </c>
      <c r="F337" s="182" t="s">
        <v>52</v>
      </c>
      <c r="G337" s="140">
        <v>1000</v>
      </c>
      <c r="H337" s="183">
        <v>0</v>
      </c>
      <c r="I337" s="184">
        <v>0</v>
      </c>
      <c r="J337" s="185">
        <v>0</v>
      </c>
      <c r="K337" s="185">
        <v>0</v>
      </c>
      <c r="L337" s="183">
        <v>0</v>
      </c>
      <c r="M337" s="184">
        <v>0</v>
      </c>
      <c r="N337" s="183">
        <v>0</v>
      </c>
      <c r="O337" s="184">
        <v>0</v>
      </c>
      <c r="P337" s="183">
        <v>0</v>
      </c>
      <c r="Q337" s="186">
        <f t="shared" si="19"/>
        <v>1000</v>
      </c>
      <c r="R337" s="225"/>
    </row>
    <row r="338" spans="1:18" s="187" customFormat="1" ht="14.45" customHeight="1" x14ac:dyDescent="0.25">
      <c r="A338" s="180">
        <v>478</v>
      </c>
      <c r="B338" s="153">
        <v>22</v>
      </c>
      <c r="C338" s="181" t="s">
        <v>213</v>
      </c>
      <c r="D338" s="233" t="str">
        <f t="shared" si="20"/>
        <v>3</v>
      </c>
      <c r="E338" s="181">
        <v>353</v>
      </c>
      <c r="F338" s="182" t="s">
        <v>78</v>
      </c>
      <c r="G338" s="140">
        <v>1500</v>
      </c>
      <c r="H338" s="183">
        <v>0</v>
      </c>
      <c r="I338" s="184">
        <v>0</v>
      </c>
      <c r="J338" s="185">
        <v>0</v>
      </c>
      <c r="K338" s="185">
        <v>0</v>
      </c>
      <c r="L338" s="183">
        <v>0</v>
      </c>
      <c r="M338" s="184">
        <v>0</v>
      </c>
      <c r="N338" s="183">
        <v>0</v>
      </c>
      <c r="O338" s="184">
        <v>0</v>
      </c>
      <c r="P338" s="183">
        <v>0</v>
      </c>
      <c r="Q338" s="186">
        <f t="shared" si="19"/>
        <v>1500</v>
      </c>
      <c r="R338" s="225"/>
    </row>
    <row r="339" spans="1:18" s="187" customFormat="1" ht="14.45" customHeight="1" x14ac:dyDescent="0.25">
      <c r="A339" s="180">
        <v>486</v>
      </c>
      <c r="B339" s="153">
        <v>22</v>
      </c>
      <c r="C339" s="181" t="s">
        <v>213</v>
      </c>
      <c r="D339" s="233" t="str">
        <f t="shared" si="20"/>
        <v>3</v>
      </c>
      <c r="E339" s="181">
        <v>375</v>
      </c>
      <c r="F339" s="182" t="s">
        <v>93</v>
      </c>
      <c r="G339" s="140">
        <v>24000</v>
      </c>
      <c r="H339" s="183">
        <v>0</v>
      </c>
      <c r="I339" s="184">
        <v>0</v>
      </c>
      <c r="J339" s="185">
        <v>0</v>
      </c>
      <c r="K339" s="185">
        <v>0</v>
      </c>
      <c r="L339" s="183">
        <v>0</v>
      </c>
      <c r="M339" s="184">
        <v>0</v>
      </c>
      <c r="N339" s="183">
        <v>0</v>
      </c>
      <c r="O339" s="184">
        <v>0</v>
      </c>
      <c r="P339" s="183">
        <v>0</v>
      </c>
      <c r="Q339" s="186">
        <f t="shared" si="19"/>
        <v>24000</v>
      </c>
      <c r="R339" s="225"/>
    </row>
    <row r="340" spans="1:18" s="187" customFormat="1" ht="14.45" customHeight="1" x14ac:dyDescent="0.25">
      <c r="A340" s="180">
        <v>489</v>
      </c>
      <c r="B340" s="153">
        <v>22</v>
      </c>
      <c r="C340" s="181" t="s">
        <v>213</v>
      </c>
      <c r="D340" s="233" t="str">
        <f t="shared" si="20"/>
        <v>3</v>
      </c>
      <c r="E340" s="181">
        <v>383</v>
      </c>
      <c r="F340" s="182" t="s">
        <v>99</v>
      </c>
      <c r="G340" s="140">
        <v>4000</v>
      </c>
      <c r="H340" s="183">
        <v>0</v>
      </c>
      <c r="I340" s="184">
        <v>0</v>
      </c>
      <c r="J340" s="185">
        <v>0</v>
      </c>
      <c r="K340" s="185">
        <v>0</v>
      </c>
      <c r="L340" s="183">
        <v>0</v>
      </c>
      <c r="M340" s="184">
        <v>0</v>
      </c>
      <c r="N340" s="183">
        <v>0</v>
      </c>
      <c r="O340" s="184">
        <v>0</v>
      </c>
      <c r="P340" s="183">
        <v>0</v>
      </c>
      <c r="Q340" s="186">
        <f t="shared" si="19"/>
        <v>4000</v>
      </c>
      <c r="R340" s="225"/>
    </row>
    <row r="341" spans="1:18" s="187" customFormat="1" ht="14.45" customHeight="1" x14ac:dyDescent="0.25">
      <c r="A341" s="180">
        <v>491</v>
      </c>
      <c r="B341" s="153">
        <v>22</v>
      </c>
      <c r="C341" s="181" t="s">
        <v>213</v>
      </c>
      <c r="D341" s="233" t="str">
        <f t="shared" si="20"/>
        <v>5</v>
      </c>
      <c r="E341" s="181">
        <v>511</v>
      </c>
      <c r="F341" s="189" t="s">
        <v>109</v>
      </c>
      <c r="G341" s="140">
        <v>25000</v>
      </c>
      <c r="H341" s="183">
        <v>0</v>
      </c>
      <c r="I341" s="184">
        <v>0</v>
      </c>
      <c r="J341" s="185">
        <v>0</v>
      </c>
      <c r="K341" s="185">
        <v>0</v>
      </c>
      <c r="L341" s="183">
        <v>0</v>
      </c>
      <c r="M341" s="184">
        <v>0</v>
      </c>
      <c r="N341" s="183">
        <v>0</v>
      </c>
      <c r="O341" s="184">
        <v>0</v>
      </c>
      <c r="P341" s="183">
        <v>0</v>
      </c>
      <c r="Q341" s="186">
        <f t="shared" si="19"/>
        <v>25000</v>
      </c>
      <c r="R341" s="225"/>
    </row>
    <row r="342" spans="1:18" s="187" customFormat="1" ht="14.45" customHeight="1" x14ac:dyDescent="0.25">
      <c r="A342" s="180">
        <v>494</v>
      </c>
      <c r="B342" s="153">
        <v>22</v>
      </c>
      <c r="C342" s="181" t="s">
        <v>213</v>
      </c>
      <c r="D342" s="233" t="str">
        <f t="shared" si="20"/>
        <v>5</v>
      </c>
      <c r="E342" s="181">
        <v>515</v>
      </c>
      <c r="F342" s="182" t="s">
        <v>111</v>
      </c>
      <c r="G342" s="140">
        <v>15000</v>
      </c>
      <c r="H342" s="183">
        <v>0</v>
      </c>
      <c r="I342" s="184">
        <v>0</v>
      </c>
      <c r="J342" s="185">
        <v>0</v>
      </c>
      <c r="K342" s="185">
        <v>0</v>
      </c>
      <c r="L342" s="183">
        <v>0</v>
      </c>
      <c r="M342" s="184">
        <v>0</v>
      </c>
      <c r="N342" s="183">
        <v>0</v>
      </c>
      <c r="O342" s="184">
        <v>0</v>
      </c>
      <c r="P342" s="183">
        <v>0</v>
      </c>
      <c r="Q342" s="186">
        <f t="shared" si="19"/>
        <v>15000</v>
      </c>
      <c r="R342" s="225"/>
    </row>
    <row r="343" spans="1:18" s="187" customFormat="1" ht="14.45" customHeight="1" x14ac:dyDescent="0.25">
      <c r="A343" s="194">
        <v>497</v>
      </c>
      <c r="B343" s="195">
        <v>22</v>
      </c>
      <c r="C343" s="196" t="s">
        <v>213</v>
      </c>
      <c r="D343" s="234" t="str">
        <f t="shared" si="20"/>
        <v>5</v>
      </c>
      <c r="E343" s="196">
        <v>522</v>
      </c>
      <c r="F343" s="197" t="s">
        <v>114</v>
      </c>
      <c r="G343" s="198">
        <v>50000</v>
      </c>
      <c r="H343" s="199">
        <v>0</v>
      </c>
      <c r="I343" s="200">
        <v>0</v>
      </c>
      <c r="J343" s="201">
        <v>0</v>
      </c>
      <c r="K343" s="201">
        <v>0</v>
      </c>
      <c r="L343" s="199">
        <v>0</v>
      </c>
      <c r="M343" s="200">
        <v>0</v>
      </c>
      <c r="N343" s="199">
        <v>0</v>
      </c>
      <c r="O343" s="200">
        <v>0</v>
      </c>
      <c r="P343" s="199">
        <v>0</v>
      </c>
      <c r="Q343" s="202">
        <f t="shared" si="19"/>
        <v>50000</v>
      </c>
      <c r="R343" s="226"/>
    </row>
    <row r="344" spans="1:18" s="187" customFormat="1" ht="14.45" customHeight="1" x14ac:dyDescent="0.25">
      <c r="A344" s="212">
        <v>302</v>
      </c>
      <c r="B344" s="213">
        <v>23</v>
      </c>
      <c r="C344" s="214" t="s">
        <v>507</v>
      </c>
      <c r="D344" s="236">
        <v>1</v>
      </c>
      <c r="E344" s="214">
        <v>113</v>
      </c>
      <c r="F344" s="215" t="s">
        <v>11</v>
      </c>
      <c r="G344" s="177">
        <v>196716.024</v>
      </c>
      <c r="H344" s="216"/>
      <c r="I344" s="217"/>
      <c r="J344" s="218"/>
      <c r="K344" s="218"/>
      <c r="L344" s="216"/>
      <c r="M344" s="217"/>
      <c r="N344" s="216"/>
      <c r="O344" s="217"/>
      <c r="P344" s="216"/>
      <c r="Q344" s="219">
        <f t="shared" si="19"/>
        <v>196716.024</v>
      </c>
      <c r="R344" s="228"/>
    </row>
    <row r="345" spans="1:18" s="187" customFormat="1" ht="14.45" customHeight="1" x14ac:dyDescent="0.25">
      <c r="A345" s="180">
        <v>303</v>
      </c>
      <c r="B345" s="153">
        <v>23</v>
      </c>
      <c r="C345" s="181" t="s">
        <v>507</v>
      </c>
      <c r="D345" s="233">
        <v>1</v>
      </c>
      <c r="E345" s="181">
        <v>122</v>
      </c>
      <c r="F345" s="188" t="s">
        <v>12</v>
      </c>
      <c r="G345" s="140">
        <v>100254.444</v>
      </c>
      <c r="H345" s="183"/>
      <c r="I345" s="184"/>
      <c r="J345" s="185"/>
      <c r="K345" s="185"/>
      <c r="L345" s="183"/>
      <c r="M345" s="184"/>
      <c r="N345" s="183"/>
      <c r="O345" s="184"/>
      <c r="P345" s="183"/>
      <c r="Q345" s="186">
        <f t="shared" si="19"/>
        <v>100254.444</v>
      </c>
      <c r="R345" s="225"/>
    </row>
    <row r="346" spans="1:18" s="187" customFormat="1" ht="14.45" customHeight="1" x14ac:dyDescent="0.25">
      <c r="A346" s="180">
        <v>304</v>
      </c>
      <c r="B346" s="153">
        <v>23</v>
      </c>
      <c r="C346" s="181" t="s">
        <v>507</v>
      </c>
      <c r="D346" s="233">
        <v>1</v>
      </c>
      <c r="E346" s="181">
        <v>132</v>
      </c>
      <c r="F346" s="188" t="s">
        <v>13</v>
      </c>
      <c r="G346" s="140">
        <v>29642.20557195742</v>
      </c>
      <c r="H346" s="183"/>
      <c r="I346" s="184"/>
      <c r="J346" s="185"/>
      <c r="K346" s="185"/>
      <c r="L346" s="183"/>
      <c r="M346" s="184"/>
      <c r="N346" s="183"/>
      <c r="O346" s="184"/>
      <c r="P346" s="183"/>
      <c r="Q346" s="186">
        <f t="shared" si="19"/>
        <v>29642.20557195742</v>
      </c>
      <c r="R346" s="225"/>
    </row>
    <row r="347" spans="1:18" s="187" customFormat="1" ht="14.45" customHeight="1" x14ac:dyDescent="0.25">
      <c r="A347" s="180">
        <v>305</v>
      </c>
      <c r="B347" s="153">
        <v>23</v>
      </c>
      <c r="C347" s="181" t="s">
        <v>507</v>
      </c>
      <c r="D347" s="233">
        <v>1</v>
      </c>
      <c r="E347" s="181">
        <v>132</v>
      </c>
      <c r="F347" s="188" t="s">
        <v>13</v>
      </c>
      <c r="G347" s="140">
        <v>15106.867138338934</v>
      </c>
      <c r="H347" s="183"/>
      <c r="I347" s="184"/>
      <c r="J347" s="185"/>
      <c r="K347" s="185"/>
      <c r="L347" s="183"/>
      <c r="M347" s="184"/>
      <c r="N347" s="183"/>
      <c r="O347" s="184"/>
      <c r="P347" s="183"/>
      <c r="Q347" s="186">
        <f t="shared" si="19"/>
        <v>15106.867138338934</v>
      </c>
      <c r="R347" s="225"/>
    </row>
    <row r="348" spans="1:18" s="187" customFormat="1" ht="14.45" customHeight="1" x14ac:dyDescent="0.25">
      <c r="A348" s="180">
        <v>306</v>
      </c>
      <c r="B348" s="153">
        <v>23</v>
      </c>
      <c r="C348" s="181" t="s">
        <v>507</v>
      </c>
      <c r="D348" s="233" t="str">
        <f t="shared" ref="D348:D354" si="21">MID(E348,1,1)</f>
        <v>2</v>
      </c>
      <c r="E348" s="181">
        <v>211</v>
      </c>
      <c r="F348" s="182" t="s">
        <v>19</v>
      </c>
      <c r="G348" s="140">
        <v>6000</v>
      </c>
      <c r="H348" s="183"/>
      <c r="I348" s="184"/>
      <c r="J348" s="185"/>
      <c r="K348" s="185"/>
      <c r="L348" s="183"/>
      <c r="M348" s="184"/>
      <c r="N348" s="183"/>
      <c r="O348" s="184"/>
      <c r="P348" s="183"/>
      <c r="Q348" s="186">
        <f t="shared" si="19"/>
        <v>6000</v>
      </c>
      <c r="R348" s="225"/>
    </row>
    <row r="349" spans="1:18" s="187" customFormat="1" ht="14.45" customHeight="1" x14ac:dyDescent="0.25">
      <c r="A349" s="180">
        <v>307</v>
      </c>
      <c r="B349" s="153">
        <v>23</v>
      </c>
      <c r="C349" s="181" t="s">
        <v>507</v>
      </c>
      <c r="D349" s="233" t="str">
        <f t="shared" si="21"/>
        <v>2</v>
      </c>
      <c r="E349" s="181">
        <v>212</v>
      </c>
      <c r="F349" s="182" t="s">
        <v>20</v>
      </c>
      <c r="G349" s="140">
        <v>500</v>
      </c>
      <c r="H349" s="183"/>
      <c r="I349" s="184"/>
      <c r="J349" s="185"/>
      <c r="K349" s="185"/>
      <c r="L349" s="183"/>
      <c r="M349" s="184"/>
      <c r="N349" s="183"/>
      <c r="O349" s="184"/>
      <c r="P349" s="183"/>
      <c r="Q349" s="186">
        <f t="shared" si="19"/>
        <v>500</v>
      </c>
      <c r="R349" s="225"/>
    </row>
    <row r="350" spans="1:18" s="187" customFormat="1" ht="14.45" customHeight="1" x14ac:dyDescent="0.25">
      <c r="A350" s="180">
        <v>308</v>
      </c>
      <c r="B350" s="153">
        <v>23</v>
      </c>
      <c r="C350" s="181" t="s">
        <v>507</v>
      </c>
      <c r="D350" s="233" t="str">
        <f t="shared" si="21"/>
        <v>2</v>
      </c>
      <c r="E350" s="181">
        <v>214</v>
      </c>
      <c r="F350" s="182" t="s">
        <v>22</v>
      </c>
      <c r="G350" s="140">
        <v>1500</v>
      </c>
      <c r="H350" s="183"/>
      <c r="I350" s="184"/>
      <c r="J350" s="185"/>
      <c r="K350" s="185"/>
      <c r="L350" s="183"/>
      <c r="M350" s="184"/>
      <c r="N350" s="183"/>
      <c r="O350" s="184"/>
      <c r="P350" s="183"/>
      <c r="Q350" s="186">
        <f t="shared" si="19"/>
        <v>1500</v>
      </c>
      <c r="R350" s="225"/>
    </row>
    <row r="351" spans="1:18" s="187" customFormat="1" ht="14.45" customHeight="1" x14ac:dyDescent="0.25">
      <c r="A351" s="180">
        <v>309</v>
      </c>
      <c r="B351" s="153">
        <v>23</v>
      </c>
      <c r="C351" s="181" t="s">
        <v>507</v>
      </c>
      <c r="D351" s="233" t="str">
        <f t="shared" si="21"/>
        <v>2</v>
      </c>
      <c r="E351" s="181">
        <v>261</v>
      </c>
      <c r="F351" s="182" t="s">
        <v>43</v>
      </c>
      <c r="G351" s="140">
        <v>18000</v>
      </c>
      <c r="H351" s="183"/>
      <c r="I351" s="184"/>
      <c r="J351" s="185"/>
      <c r="K351" s="185"/>
      <c r="L351" s="183"/>
      <c r="M351" s="184"/>
      <c r="N351" s="183"/>
      <c r="O351" s="184"/>
      <c r="P351" s="183"/>
      <c r="Q351" s="186">
        <f t="shared" si="19"/>
        <v>18000</v>
      </c>
      <c r="R351" s="225"/>
    </row>
    <row r="352" spans="1:18" s="187" customFormat="1" ht="14.45" customHeight="1" x14ac:dyDescent="0.25">
      <c r="A352" s="180">
        <v>310</v>
      </c>
      <c r="B352" s="153">
        <v>23</v>
      </c>
      <c r="C352" s="181" t="s">
        <v>507</v>
      </c>
      <c r="D352" s="233" t="str">
        <f t="shared" si="21"/>
        <v>3</v>
      </c>
      <c r="E352" s="181">
        <v>315</v>
      </c>
      <c r="F352" s="182" t="s">
        <v>59</v>
      </c>
      <c r="G352" s="140">
        <v>4000</v>
      </c>
      <c r="H352" s="183"/>
      <c r="I352" s="184"/>
      <c r="J352" s="185"/>
      <c r="K352" s="185"/>
      <c r="L352" s="183"/>
      <c r="M352" s="184"/>
      <c r="N352" s="183"/>
      <c r="O352" s="184"/>
      <c r="P352" s="183"/>
      <c r="Q352" s="186">
        <f t="shared" si="19"/>
        <v>4000</v>
      </c>
      <c r="R352" s="225"/>
    </row>
    <row r="353" spans="1:18" s="187" customFormat="1" ht="14.45" customHeight="1" x14ac:dyDescent="0.25">
      <c r="A353" s="180">
        <v>311</v>
      </c>
      <c r="B353" s="153">
        <v>23</v>
      </c>
      <c r="C353" s="181" t="s">
        <v>507</v>
      </c>
      <c r="D353" s="233" t="str">
        <f t="shared" si="21"/>
        <v>3</v>
      </c>
      <c r="E353" s="181">
        <v>375</v>
      </c>
      <c r="F353" s="182" t="s">
        <v>93</v>
      </c>
      <c r="G353" s="140">
        <v>21600</v>
      </c>
      <c r="H353" s="183"/>
      <c r="I353" s="184"/>
      <c r="J353" s="185"/>
      <c r="K353" s="185"/>
      <c r="L353" s="183"/>
      <c r="M353" s="184"/>
      <c r="N353" s="183"/>
      <c r="O353" s="184"/>
      <c r="P353" s="183"/>
      <c r="Q353" s="186">
        <f t="shared" si="19"/>
        <v>21600</v>
      </c>
      <c r="R353" s="225"/>
    </row>
    <row r="354" spans="1:18" s="187" customFormat="1" ht="14.45" customHeight="1" x14ac:dyDescent="0.25">
      <c r="A354" s="194">
        <v>312</v>
      </c>
      <c r="B354" s="195">
        <v>23</v>
      </c>
      <c r="C354" s="196" t="s">
        <v>507</v>
      </c>
      <c r="D354" s="234" t="str">
        <f t="shared" si="21"/>
        <v>5</v>
      </c>
      <c r="E354" s="196">
        <v>515</v>
      </c>
      <c r="F354" s="197" t="s">
        <v>111</v>
      </c>
      <c r="G354" s="198">
        <v>18000</v>
      </c>
      <c r="H354" s="199"/>
      <c r="I354" s="200"/>
      <c r="J354" s="201"/>
      <c r="K354" s="201"/>
      <c r="L354" s="199"/>
      <c r="M354" s="200"/>
      <c r="N354" s="199"/>
      <c r="O354" s="200"/>
      <c r="P354" s="199"/>
      <c r="Q354" s="202">
        <f t="shared" si="19"/>
        <v>18000</v>
      </c>
      <c r="R354" s="226"/>
    </row>
    <row r="355" spans="1:18" s="187" customFormat="1" ht="14.45" customHeight="1" x14ac:dyDescent="0.25">
      <c r="A355" s="212">
        <v>313</v>
      </c>
      <c r="B355" s="213">
        <v>24</v>
      </c>
      <c r="C355" s="214" t="s">
        <v>143</v>
      </c>
      <c r="D355" s="236">
        <v>1</v>
      </c>
      <c r="E355" s="214">
        <v>113</v>
      </c>
      <c r="F355" s="215" t="s">
        <v>11</v>
      </c>
      <c r="G355" s="177">
        <v>246537.65999999997</v>
      </c>
      <c r="H355" s="216"/>
      <c r="I355" s="217"/>
      <c r="J355" s="218"/>
      <c r="K355" s="218"/>
      <c r="L355" s="216"/>
      <c r="M355" s="217"/>
      <c r="N355" s="216"/>
      <c r="O355" s="217"/>
      <c r="P355" s="216"/>
      <c r="Q355" s="219">
        <f t="shared" si="19"/>
        <v>246537.65999999997</v>
      </c>
      <c r="R355" s="228"/>
    </row>
    <row r="356" spans="1:18" s="187" customFormat="1" ht="14.45" customHeight="1" x14ac:dyDescent="0.25">
      <c r="A356" s="180">
        <v>314</v>
      </c>
      <c r="B356" s="153">
        <v>24</v>
      </c>
      <c r="C356" s="181" t="s">
        <v>143</v>
      </c>
      <c r="D356" s="233">
        <v>1</v>
      </c>
      <c r="E356" s="181">
        <v>132</v>
      </c>
      <c r="F356" s="188" t="s">
        <v>13</v>
      </c>
      <c r="G356" s="140">
        <v>37149.591834721832</v>
      </c>
      <c r="H356" s="183"/>
      <c r="I356" s="184"/>
      <c r="J356" s="185"/>
      <c r="K356" s="185"/>
      <c r="L356" s="183"/>
      <c r="M356" s="184"/>
      <c r="N356" s="183"/>
      <c r="O356" s="184"/>
      <c r="P356" s="183"/>
      <c r="Q356" s="186">
        <f t="shared" si="19"/>
        <v>37149.591834721832</v>
      </c>
      <c r="R356" s="225"/>
    </row>
    <row r="357" spans="1:18" s="187" customFormat="1" ht="14.45" customHeight="1" x14ac:dyDescent="0.25">
      <c r="A357" s="180">
        <v>315</v>
      </c>
      <c r="B357" s="153">
        <v>24</v>
      </c>
      <c r="C357" s="181" t="s">
        <v>142</v>
      </c>
      <c r="D357" s="233" t="str">
        <f t="shared" ref="D357:D376" si="22">MID(E357,1,1)</f>
        <v>2</v>
      </c>
      <c r="E357" s="181">
        <v>211</v>
      </c>
      <c r="F357" s="182" t="s">
        <v>19</v>
      </c>
      <c r="G357" s="140">
        <v>12000</v>
      </c>
      <c r="H357" s="183">
        <v>0</v>
      </c>
      <c r="I357" s="184">
        <v>0</v>
      </c>
      <c r="J357" s="185">
        <v>0</v>
      </c>
      <c r="K357" s="185">
        <v>0</v>
      </c>
      <c r="L357" s="183">
        <v>0</v>
      </c>
      <c r="M357" s="184">
        <v>0</v>
      </c>
      <c r="N357" s="183">
        <v>0</v>
      </c>
      <c r="O357" s="184">
        <v>0</v>
      </c>
      <c r="P357" s="183">
        <v>0</v>
      </c>
      <c r="Q357" s="186">
        <f t="shared" si="19"/>
        <v>12000</v>
      </c>
      <c r="R357" s="225"/>
    </row>
    <row r="358" spans="1:18" s="187" customFormat="1" ht="14.45" customHeight="1" x14ac:dyDescent="0.25">
      <c r="A358" s="180">
        <v>316</v>
      </c>
      <c r="B358" s="153">
        <v>24</v>
      </c>
      <c r="C358" s="181" t="s">
        <v>142</v>
      </c>
      <c r="D358" s="233" t="str">
        <f t="shared" si="22"/>
        <v>2</v>
      </c>
      <c r="E358" s="181">
        <v>212</v>
      </c>
      <c r="F358" s="189" t="s">
        <v>20</v>
      </c>
      <c r="G358" s="140">
        <v>17000</v>
      </c>
      <c r="H358" s="183">
        <v>0</v>
      </c>
      <c r="I358" s="184">
        <v>0</v>
      </c>
      <c r="J358" s="185">
        <v>0</v>
      </c>
      <c r="K358" s="185">
        <v>0</v>
      </c>
      <c r="L358" s="183">
        <v>0</v>
      </c>
      <c r="M358" s="184">
        <v>0</v>
      </c>
      <c r="N358" s="183">
        <v>0</v>
      </c>
      <c r="O358" s="184">
        <v>0</v>
      </c>
      <c r="P358" s="183">
        <v>0</v>
      </c>
      <c r="Q358" s="186">
        <f t="shared" si="19"/>
        <v>17000</v>
      </c>
      <c r="R358" s="225"/>
    </row>
    <row r="359" spans="1:18" s="187" customFormat="1" ht="14.45" customHeight="1" x14ac:dyDescent="0.25">
      <c r="A359" s="180">
        <v>317</v>
      </c>
      <c r="B359" s="153">
        <v>24</v>
      </c>
      <c r="C359" s="181" t="s">
        <v>142</v>
      </c>
      <c r="D359" s="233" t="str">
        <f t="shared" si="22"/>
        <v>2</v>
      </c>
      <c r="E359" s="181">
        <v>214</v>
      </c>
      <c r="F359" s="189" t="s">
        <v>22</v>
      </c>
      <c r="G359" s="140">
        <v>2000</v>
      </c>
      <c r="H359" s="183"/>
      <c r="I359" s="184">
        <v>0</v>
      </c>
      <c r="J359" s="185">
        <v>0</v>
      </c>
      <c r="K359" s="185">
        <v>0</v>
      </c>
      <c r="L359" s="183">
        <v>0</v>
      </c>
      <c r="M359" s="184">
        <v>0</v>
      </c>
      <c r="N359" s="183">
        <v>0</v>
      </c>
      <c r="O359" s="184">
        <v>0</v>
      </c>
      <c r="P359" s="183">
        <v>0</v>
      </c>
      <c r="Q359" s="186">
        <f t="shared" si="19"/>
        <v>2000</v>
      </c>
      <c r="R359" s="225" t="s">
        <v>313</v>
      </c>
    </row>
    <row r="360" spans="1:18" s="187" customFormat="1" ht="14.45" customHeight="1" x14ac:dyDescent="0.25">
      <c r="A360" s="180">
        <v>318</v>
      </c>
      <c r="B360" s="153">
        <v>24</v>
      </c>
      <c r="C360" s="181" t="s">
        <v>142</v>
      </c>
      <c r="D360" s="233" t="str">
        <f t="shared" si="22"/>
        <v>2</v>
      </c>
      <c r="E360" s="181">
        <v>215</v>
      </c>
      <c r="F360" s="189" t="s">
        <v>23</v>
      </c>
      <c r="G360" s="140">
        <v>80000</v>
      </c>
      <c r="H360" s="183">
        <v>0</v>
      </c>
      <c r="I360" s="184">
        <v>0</v>
      </c>
      <c r="J360" s="185">
        <v>0</v>
      </c>
      <c r="K360" s="185">
        <v>0</v>
      </c>
      <c r="L360" s="183">
        <v>0</v>
      </c>
      <c r="M360" s="184">
        <v>0</v>
      </c>
      <c r="N360" s="183">
        <v>0</v>
      </c>
      <c r="O360" s="184">
        <v>0</v>
      </c>
      <c r="P360" s="183">
        <v>0</v>
      </c>
      <c r="Q360" s="186">
        <f t="shared" si="19"/>
        <v>80000</v>
      </c>
      <c r="R360" s="225" t="s">
        <v>313</v>
      </c>
    </row>
    <row r="361" spans="1:18" s="187" customFormat="1" ht="14.45" customHeight="1" x14ac:dyDescent="0.25">
      <c r="A361" s="180">
        <v>319</v>
      </c>
      <c r="B361" s="153">
        <v>24</v>
      </c>
      <c r="C361" s="181" t="s">
        <v>142</v>
      </c>
      <c r="D361" s="233" t="str">
        <f t="shared" si="22"/>
        <v>2</v>
      </c>
      <c r="E361" s="181">
        <v>221</v>
      </c>
      <c r="F361" s="182" t="s">
        <v>27</v>
      </c>
      <c r="G361" s="140">
        <v>35000</v>
      </c>
      <c r="H361" s="183">
        <v>0</v>
      </c>
      <c r="I361" s="184">
        <v>0</v>
      </c>
      <c r="J361" s="185">
        <v>0</v>
      </c>
      <c r="K361" s="185">
        <v>0</v>
      </c>
      <c r="L361" s="183">
        <v>0</v>
      </c>
      <c r="M361" s="184">
        <v>0</v>
      </c>
      <c r="N361" s="183">
        <v>0</v>
      </c>
      <c r="O361" s="184">
        <v>0</v>
      </c>
      <c r="P361" s="183">
        <v>0</v>
      </c>
      <c r="Q361" s="186">
        <f t="shared" si="19"/>
        <v>35000</v>
      </c>
      <c r="R361" s="225" t="s">
        <v>313</v>
      </c>
    </row>
    <row r="362" spans="1:18" s="187" customFormat="1" ht="14.45" customHeight="1" x14ac:dyDescent="0.25">
      <c r="A362" s="180">
        <v>320</v>
      </c>
      <c r="B362" s="153">
        <v>24</v>
      </c>
      <c r="C362" s="181" t="s">
        <v>142</v>
      </c>
      <c r="D362" s="233" t="str">
        <f t="shared" si="22"/>
        <v>2</v>
      </c>
      <c r="E362" s="181">
        <v>261</v>
      </c>
      <c r="F362" s="182" t="s">
        <v>43</v>
      </c>
      <c r="G362" s="140">
        <v>12000</v>
      </c>
      <c r="H362" s="183">
        <v>0</v>
      </c>
      <c r="I362" s="184">
        <v>0</v>
      </c>
      <c r="J362" s="185">
        <v>0</v>
      </c>
      <c r="K362" s="185">
        <v>0</v>
      </c>
      <c r="L362" s="183">
        <v>0</v>
      </c>
      <c r="M362" s="184">
        <v>0</v>
      </c>
      <c r="N362" s="183">
        <v>0</v>
      </c>
      <c r="O362" s="184">
        <v>0</v>
      </c>
      <c r="P362" s="183">
        <v>0</v>
      </c>
      <c r="Q362" s="186">
        <f t="shared" si="19"/>
        <v>12000</v>
      </c>
      <c r="R362" s="225" t="s">
        <v>313</v>
      </c>
    </row>
    <row r="363" spans="1:18" s="187" customFormat="1" ht="14.45" customHeight="1" x14ac:dyDescent="0.25">
      <c r="A363" s="180">
        <v>321</v>
      </c>
      <c r="B363" s="153">
        <v>24</v>
      </c>
      <c r="C363" s="181" t="s">
        <v>142</v>
      </c>
      <c r="D363" s="233" t="str">
        <f t="shared" si="22"/>
        <v>3</v>
      </c>
      <c r="E363" s="181">
        <v>317</v>
      </c>
      <c r="F363" s="182" t="s">
        <v>61</v>
      </c>
      <c r="G363" s="140">
        <v>2400</v>
      </c>
      <c r="H363" s="183">
        <v>0</v>
      </c>
      <c r="I363" s="184">
        <v>0</v>
      </c>
      <c r="J363" s="185">
        <v>0</v>
      </c>
      <c r="K363" s="185">
        <v>0</v>
      </c>
      <c r="L363" s="183">
        <v>0</v>
      </c>
      <c r="M363" s="184">
        <v>0</v>
      </c>
      <c r="N363" s="183">
        <v>0</v>
      </c>
      <c r="O363" s="184">
        <v>0</v>
      </c>
      <c r="P363" s="183">
        <v>0</v>
      </c>
      <c r="Q363" s="186">
        <f t="shared" si="19"/>
        <v>2400</v>
      </c>
      <c r="R363" s="225" t="s">
        <v>313</v>
      </c>
    </row>
    <row r="364" spans="1:18" s="187" customFormat="1" ht="14.45" customHeight="1" x14ac:dyDescent="0.25">
      <c r="A364" s="180">
        <v>322</v>
      </c>
      <c r="B364" s="153">
        <v>24</v>
      </c>
      <c r="C364" s="181" t="s">
        <v>142</v>
      </c>
      <c r="D364" s="233" t="str">
        <f t="shared" si="22"/>
        <v>3</v>
      </c>
      <c r="E364" s="181">
        <v>334</v>
      </c>
      <c r="F364" s="182" t="s">
        <v>69</v>
      </c>
      <c r="G364" s="140">
        <v>8000</v>
      </c>
      <c r="H364" s="183">
        <v>0</v>
      </c>
      <c r="I364" s="184">
        <v>0</v>
      </c>
      <c r="J364" s="185">
        <v>0</v>
      </c>
      <c r="K364" s="185">
        <v>0</v>
      </c>
      <c r="L364" s="183">
        <v>0</v>
      </c>
      <c r="M364" s="184">
        <v>0</v>
      </c>
      <c r="N364" s="183">
        <v>0</v>
      </c>
      <c r="O364" s="184">
        <v>0</v>
      </c>
      <c r="P364" s="183">
        <v>0</v>
      </c>
      <c r="Q364" s="186">
        <f t="shared" si="19"/>
        <v>8000</v>
      </c>
      <c r="R364" s="225" t="s">
        <v>313</v>
      </c>
    </row>
    <row r="365" spans="1:18" s="187" customFormat="1" ht="14.45" customHeight="1" x14ac:dyDescent="0.25">
      <c r="A365" s="180">
        <v>323</v>
      </c>
      <c r="B365" s="153">
        <v>24</v>
      </c>
      <c r="C365" s="181" t="s">
        <v>142</v>
      </c>
      <c r="D365" s="233" t="str">
        <f t="shared" si="22"/>
        <v>3</v>
      </c>
      <c r="E365" s="181">
        <v>351</v>
      </c>
      <c r="F365" s="182" t="s">
        <v>76</v>
      </c>
      <c r="G365" s="140">
        <v>6000</v>
      </c>
      <c r="H365" s="183">
        <v>0</v>
      </c>
      <c r="I365" s="184">
        <v>0</v>
      </c>
      <c r="J365" s="185">
        <v>0</v>
      </c>
      <c r="K365" s="185">
        <v>0</v>
      </c>
      <c r="L365" s="183">
        <v>0</v>
      </c>
      <c r="M365" s="184">
        <v>0</v>
      </c>
      <c r="N365" s="183">
        <v>0</v>
      </c>
      <c r="O365" s="184">
        <v>0</v>
      </c>
      <c r="P365" s="183">
        <v>0</v>
      </c>
      <c r="Q365" s="186">
        <f t="shared" si="19"/>
        <v>6000</v>
      </c>
      <c r="R365" s="225" t="s">
        <v>313</v>
      </c>
    </row>
    <row r="366" spans="1:18" s="187" customFormat="1" ht="14.45" customHeight="1" x14ac:dyDescent="0.25">
      <c r="A366" s="180">
        <v>324</v>
      </c>
      <c r="B366" s="153">
        <v>24</v>
      </c>
      <c r="C366" s="181" t="s">
        <v>142</v>
      </c>
      <c r="D366" s="233" t="str">
        <f t="shared" si="22"/>
        <v>3</v>
      </c>
      <c r="E366" s="181">
        <v>352</v>
      </c>
      <c r="F366" s="182" t="s">
        <v>77</v>
      </c>
      <c r="G366" s="140">
        <v>5000</v>
      </c>
      <c r="H366" s="183">
        <v>0</v>
      </c>
      <c r="I366" s="184">
        <v>0</v>
      </c>
      <c r="J366" s="185">
        <v>0</v>
      </c>
      <c r="K366" s="185">
        <v>0</v>
      </c>
      <c r="L366" s="183">
        <v>0</v>
      </c>
      <c r="M366" s="184">
        <v>0</v>
      </c>
      <c r="N366" s="183">
        <v>0</v>
      </c>
      <c r="O366" s="184">
        <v>0</v>
      </c>
      <c r="P366" s="183">
        <v>0</v>
      </c>
      <c r="Q366" s="186">
        <f t="shared" si="19"/>
        <v>5000</v>
      </c>
      <c r="R366" s="225" t="s">
        <v>313</v>
      </c>
    </row>
    <row r="367" spans="1:18" s="187" customFormat="1" ht="14.45" customHeight="1" x14ac:dyDescent="0.25">
      <c r="A367" s="180">
        <v>325</v>
      </c>
      <c r="B367" s="153">
        <v>24</v>
      </c>
      <c r="C367" s="181" t="s">
        <v>142</v>
      </c>
      <c r="D367" s="233" t="str">
        <f t="shared" si="22"/>
        <v>3</v>
      </c>
      <c r="E367" s="181">
        <v>353</v>
      </c>
      <c r="F367" s="182" t="s">
        <v>78</v>
      </c>
      <c r="G367" s="140">
        <v>6000</v>
      </c>
      <c r="H367" s="183">
        <v>0</v>
      </c>
      <c r="I367" s="184">
        <v>0</v>
      </c>
      <c r="J367" s="185">
        <v>0</v>
      </c>
      <c r="K367" s="185">
        <v>0</v>
      </c>
      <c r="L367" s="183">
        <v>0</v>
      </c>
      <c r="M367" s="184">
        <v>0</v>
      </c>
      <c r="N367" s="183">
        <v>0</v>
      </c>
      <c r="O367" s="184">
        <v>0</v>
      </c>
      <c r="P367" s="183">
        <v>0</v>
      </c>
      <c r="Q367" s="186">
        <f t="shared" si="19"/>
        <v>6000</v>
      </c>
      <c r="R367" s="225" t="s">
        <v>317</v>
      </c>
    </row>
    <row r="368" spans="1:18" s="187" customFormat="1" ht="14.45" customHeight="1" x14ac:dyDescent="0.25">
      <c r="A368" s="180">
        <v>326</v>
      </c>
      <c r="B368" s="153">
        <v>24</v>
      </c>
      <c r="C368" s="181" t="s">
        <v>142</v>
      </c>
      <c r="D368" s="233" t="str">
        <f t="shared" si="22"/>
        <v>3</v>
      </c>
      <c r="E368" s="181">
        <v>361</v>
      </c>
      <c r="F368" s="182" t="s">
        <v>83</v>
      </c>
      <c r="G368" s="140">
        <v>48000</v>
      </c>
      <c r="H368" s="183">
        <v>0</v>
      </c>
      <c r="I368" s="184">
        <v>0</v>
      </c>
      <c r="J368" s="185">
        <v>0</v>
      </c>
      <c r="K368" s="185">
        <v>0</v>
      </c>
      <c r="L368" s="183">
        <v>0</v>
      </c>
      <c r="M368" s="184">
        <v>0</v>
      </c>
      <c r="N368" s="183">
        <v>0</v>
      </c>
      <c r="O368" s="184">
        <v>0</v>
      </c>
      <c r="P368" s="183">
        <v>0</v>
      </c>
      <c r="Q368" s="186">
        <f t="shared" si="19"/>
        <v>48000</v>
      </c>
      <c r="R368" s="225" t="s">
        <v>317</v>
      </c>
    </row>
    <row r="369" spans="1:18" s="187" customFormat="1" ht="14.45" customHeight="1" x14ac:dyDescent="0.25">
      <c r="A369" s="180">
        <v>327</v>
      </c>
      <c r="B369" s="153">
        <v>24</v>
      </c>
      <c r="C369" s="181" t="s">
        <v>142</v>
      </c>
      <c r="D369" s="233" t="str">
        <f t="shared" si="22"/>
        <v>3</v>
      </c>
      <c r="E369" s="181">
        <v>371</v>
      </c>
      <c r="F369" s="182" t="s">
        <v>90</v>
      </c>
      <c r="G369" s="140">
        <v>21000</v>
      </c>
      <c r="H369" s="183">
        <v>0</v>
      </c>
      <c r="I369" s="184">
        <v>0</v>
      </c>
      <c r="J369" s="185">
        <v>0</v>
      </c>
      <c r="K369" s="185">
        <v>0</v>
      </c>
      <c r="L369" s="183">
        <v>0</v>
      </c>
      <c r="M369" s="184">
        <v>0</v>
      </c>
      <c r="N369" s="183">
        <v>0</v>
      </c>
      <c r="O369" s="184">
        <v>0</v>
      </c>
      <c r="P369" s="183">
        <v>0</v>
      </c>
      <c r="Q369" s="186">
        <f t="shared" si="19"/>
        <v>21000</v>
      </c>
      <c r="R369" s="225" t="s">
        <v>317</v>
      </c>
    </row>
    <row r="370" spans="1:18" s="187" customFormat="1" ht="14.45" customHeight="1" x14ac:dyDescent="0.25">
      <c r="A370" s="180">
        <v>328</v>
      </c>
      <c r="B370" s="153">
        <v>24</v>
      </c>
      <c r="C370" s="181" t="s">
        <v>142</v>
      </c>
      <c r="D370" s="233" t="str">
        <f t="shared" si="22"/>
        <v>3</v>
      </c>
      <c r="E370" s="181">
        <v>372</v>
      </c>
      <c r="F370" s="182" t="s">
        <v>91</v>
      </c>
      <c r="G370" s="140">
        <v>30000</v>
      </c>
      <c r="H370" s="183">
        <v>0</v>
      </c>
      <c r="I370" s="184">
        <v>0</v>
      </c>
      <c r="J370" s="185">
        <v>0</v>
      </c>
      <c r="K370" s="185">
        <v>0</v>
      </c>
      <c r="L370" s="183">
        <v>0</v>
      </c>
      <c r="M370" s="184">
        <v>0</v>
      </c>
      <c r="N370" s="183">
        <v>0</v>
      </c>
      <c r="O370" s="184">
        <v>0</v>
      </c>
      <c r="P370" s="183">
        <v>0</v>
      </c>
      <c r="Q370" s="186">
        <f t="shared" si="19"/>
        <v>30000</v>
      </c>
      <c r="R370" s="225" t="s">
        <v>317</v>
      </c>
    </row>
    <row r="371" spans="1:18" s="187" customFormat="1" ht="14.45" customHeight="1" x14ac:dyDescent="0.25">
      <c r="A371" s="180">
        <v>329</v>
      </c>
      <c r="B371" s="153">
        <v>24</v>
      </c>
      <c r="C371" s="181" t="s">
        <v>142</v>
      </c>
      <c r="D371" s="233" t="str">
        <f t="shared" si="22"/>
        <v>3</v>
      </c>
      <c r="E371" s="181">
        <v>375</v>
      </c>
      <c r="F371" s="182" t="s">
        <v>93</v>
      </c>
      <c r="G371" s="140">
        <v>65000</v>
      </c>
      <c r="H371" s="183">
        <v>0</v>
      </c>
      <c r="I371" s="184">
        <v>0</v>
      </c>
      <c r="J371" s="185">
        <v>0</v>
      </c>
      <c r="K371" s="185">
        <v>0</v>
      </c>
      <c r="L371" s="183">
        <v>0</v>
      </c>
      <c r="M371" s="184">
        <v>0</v>
      </c>
      <c r="N371" s="183">
        <v>0</v>
      </c>
      <c r="O371" s="184">
        <v>0</v>
      </c>
      <c r="P371" s="183">
        <v>0</v>
      </c>
      <c r="Q371" s="186">
        <f t="shared" si="19"/>
        <v>65000</v>
      </c>
      <c r="R371" s="225" t="s">
        <v>317</v>
      </c>
    </row>
    <row r="372" spans="1:18" s="187" customFormat="1" ht="14.45" customHeight="1" x14ac:dyDescent="0.25">
      <c r="A372" s="180">
        <v>330</v>
      </c>
      <c r="B372" s="153">
        <v>24</v>
      </c>
      <c r="C372" s="181" t="s">
        <v>142</v>
      </c>
      <c r="D372" s="233" t="str">
        <f t="shared" si="22"/>
        <v>3</v>
      </c>
      <c r="E372" s="181">
        <v>379</v>
      </c>
      <c r="F372" s="182" t="s">
        <v>96</v>
      </c>
      <c r="G372" s="140">
        <v>48000</v>
      </c>
      <c r="H372" s="183">
        <v>0</v>
      </c>
      <c r="I372" s="184">
        <v>0</v>
      </c>
      <c r="J372" s="185">
        <v>0</v>
      </c>
      <c r="K372" s="185">
        <v>0</v>
      </c>
      <c r="L372" s="183">
        <v>0</v>
      </c>
      <c r="M372" s="184">
        <v>0</v>
      </c>
      <c r="N372" s="183">
        <v>0</v>
      </c>
      <c r="O372" s="184">
        <v>0</v>
      </c>
      <c r="P372" s="183">
        <v>0</v>
      </c>
      <c r="Q372" s="186">
        <f t="shared" si="19"/>
        <v>48000</v>
      </c>
      <c r="R372" s="225" t="s">
        <v>317</v>
      </c>
    </row>
    <row r="373" spans="1:18" s="187" customFormat="1" ht="14.45" customHeight="1" x14ac:dyDescent="0.25">
      <c r="A373" s="180">
        <v>331</v>
      </c>
      <c r="B373" s="153">
        <v>24</v>
      </c>
      <c r="C373" s="181" t="s">
        <v>142</v>
      </c>
      <c r="D373" s="233" t="str">
        <f t="shared" si="22"/>
        <v>3</v>
      </c>
      <c r="E373" s="181">
        <v>383</v>
      </c>
      <c r="F373" s="182" t="s">
        <v>99</v>
      </c>
      <c r="G373" s="140">
        <v>10800</v>
      </c>
      <c r="H373" s="183">
        <v>0</v>
      </c>
      <c r="I373" s="184">
        <v>0</v>
      </c>
      <c r="J373" s="185">
        <v>0</v>
      </c>
      <c r="K373" s="185">
        <v>0</v>
      </c>
      <c r="L373" s="183">
        <v>0</v>
      </c>
      <c r="M373" s="184">
        <v>0</v>
      </c>
      <c r="N373" s="183">
        <v>0</v>
      </c>
      <c r="O373" s="184">
        <v>0</v>
      </c>
      <c r="P373" s="183">
        <v>0</v>
      </c>
      <c r="Q373" s="186">
        <f t="shared" si="19"/>
        <v>10800</v>
      </c>
      <c r="R373" s="225" t="s">
        <v>317</v>
      </c>
    </row>
    <row r="374" spans="1:18" s="187" customFormat="1" ht="14.45" customHeight="1" x14ac:dyDescent="0.25">
      <c r="A374" s="180">
        <v>332</v>
      </c>
      <c r="B374" s="153">
        <v>24</v>
      </c>
      <c r="C374" s="181" t="s">
        <v>142</v>
      </c>
      <c r="D374" s="233" t="str">
        <f t="shared" si="22"/>
        <v>5</v>
      </c>
      <c r="E374" s="181">
        <v>511</v>
      </c>
      <c r="F374" s="182" t="s">
        <v>109</v>
      </c>
      <c r="G374" s="140">
        <v>6000</v>
      </c>
      <c r="H374" s="183">
        <v>0</v>
      </c>
      <c r="I374" s="184">
        <v>0</v>
      </c>
      <c r="J374" s="185">
        <v>0</v>
      </c>
      <c r="K374" s="185">
        <v>0</v>
      </c>
      <c r="L374" s="183">
        <v>0</v>
      </c>
      <c r="M374" s="184">
        <v>0</v>
      </c>
      <c r="N374" s="183">
        <v>0</v>
      </c>
      <c r="O374" s="184">
        <v>0</v>
      </c>
      <c r="P374" s="183">
        <v>0</v>
      </c>
      <c r="Q374" s="186">
        <f t="shared" si="19"/>
        <v>6000</v>
      </c>
      <c r="R374" s="225" t="s">
        <v>317</v>
      </c>
    </row>
    <row r="375" spans="1:18" s="187" customFormat="1" ht="14.45" customHeight="1" x14ac:dyDescent="0.25">
      <c r="A375" s="180">
        <v>333</v>
      </c>
      <c r="B375" s="153">
        <v>24</v>
      </c>
      <c r="C375" s="181" t="s">
        <v>142</v>
      </c>
      <c r="D375" s="233" t="str">
        <f t="shared" si="22"/>
        <v>5</v>
      </c>
      <c r="E375" s="181">
        <v>515</v>
      </c>
      <c r="F375" s="189" t="s">
        <v>111</v>
      </c>
      <c r="G375" s="140">
        <v>7000</v>
      </c>
      <c r="H375" s="183">
        <v>0</v>
      </c>
      <c r="I375" s="184">
        <v>0</v>
      </c>
      <c r="J375" s="185">
        <v>0</v>
      </c>
      <c r="K375" s="185">
        <v>0</v>
      </c>
      <c r="L375" s="183">
        <v>0</v>
      </c>
      <c r="M375" s="184">
        <v>0</v>
      </c>
      <c r="N375" s="183">
        <v>0</v>
      </c>
      <c r="O375" s="184">
        <v>0</v>
      </c>
      <c r="P375" s="183">
        <v>0</v>
      </c>
      <c r="Q375" s="186">
        <f t="shared" si="19"/>
        <v>7000</v>
      </c>
      <c r="R375" s="225" t="s">
        <v>317</v>
      </c>
    </row>
    <row r="376" spans="1:18" s="187" customFormat="1" ht="14.45" customHeight="1" x14ac:dyDescent="0.25">
      <c r="A376" s="194">
        <v>334</v>
      </c>
      <c r="B376" s="195">
        <v>24</v>
      </c>
      <c r="C376" s="196" t="s">
        <v>142</v>
      </c>
      <c r="D376" s="234" t="str">
        <f t="shared" si="22"/>
        <v>5</v>
      </c>
      <c r="E376" s="196">
        <v>523</v>
      </c>
      <c r="F376" s="197" t="s">
        <v>115</v>
      </c>
      <c r="G376" s="198">
        <v>10000</v>
      </c>
      <c r="H376" s="199">
        <v>0</v>
      </c>
      <c r="I376" s="200">
        <v>0</v>
      </c>
      <c r="J376" s="201">
        <v>0</v>
      </c>
      <c r="K376" s="201">
        <v>0</v>
      </c>
      <c r="L376" s="199">
        <v>0</v>
      </c>
      <c r="M376" s="200">
        <v>0</v>
      </c>
      <c r="N376" s="199">
        <v>0</v>
      </c>
      <c r="O376" s="200">
        <v>0</v>
      </c>
      <c r="P376" s="199">
        <v>0</v>
      </c>
      <c r="Q376" s="202">
        <f t="shared" si="19"/>
        <v>10000</v>
      </c>
      <c r="R376" s="226" t="s">
        <v>317</v>
      </c>
    </row>
    <row r="377" spans="1:18" s="187" customFormat="1" ht="14.45" customHeight="1" x14ac:dyDescent="0.25">
      <c r="A377" s="212">
        <v>335</v>
      </c>
      <c r="B377" s="213">
        <v>25</v>
      </c>
      <c r="C377" s="214" t="s">
        <v>214</v>
      </c>
      <c r="D377" s="236">
        <v>1</v>
      </c>
      <c r="E377" s="214">
        <v>113</v>
      </c>
      <c r="F377" s="220" t="s">
        <v>11</v>
      </c>
      <c r="G377" s="177">
        <v>761338.26984000008</v>
      </c>
      <c r="H377" s="216"/>
      <c r="I377" s="217"/>
      <c r="J377" s="218"/>
      <c r="K377" s="218"/>
      <c r="L377" s="216"/>
      <c r="M377" s="217"/>
      <c r="N377" s="216"/>
      <c r="O377" s="217"/>
      <c r="P377" s="216"/>
      <c r="Q377" s="219">
        <f t="shared" si="19"/>
        <v>761338.26984000008</v>
      </c>
      <c r="R377" s="228" t="s">
        <v>317</v>
      </c>
    </row>
    <row r="378" spans="1:18" s="187" customFormat="1" ht="14.45" customHeight="1" x14ac:dyDescent="0.25">
      <c r="A378" s="180">
        <v>336</v>
      </c>
      <c r="B378" s="153">
        <v>25</v>
      </c>
      <c r="C378" s="181" t="s">
        <v>214</v>
      </c>
      <c r="D378" s="233">
        <v>1</v>
      </c>
      <c r="E378" s="181">
        <v>132</v>
      </c>
      <c r="F378" s="188" t="s">
        <v>13</v>
      </c>
      <c r="G378" s="140">
        <v>114722.45649086355</v>
      </c>
      <c r="H378" s="183"/>
      <c r="I378" s="184"/>
      <c r="J378" s="185"/>
      <c r="K378" s="185"/>
      <c r="L378" s="183"/>
      <c r="M378" s="184"/>
      <c r="N378" s="183"/>
      <c r="O378" s="184"/>
      <c r="P378" s="183"/>
      <c r="Q378" s="186">
        <f t="shared" si="19"/>
        <v>114722.45649086355</v>
      </c>
      <c r="R378" s="225" t="s">
        <v>317</v>
      </c>
    </row>
    <row r="379" spans="1:18" s="187" customFormat="1" ht="14.45" customHeight="1" x14ac:dyDescent="0.25">
      <c r="A379" s="180">
        <v>337</v>
      </c>
      <c r="B379" s="153">
        <v>25</v>
      </c>
      <c r="C379" s="181" t="s">
        <v>214</v>
      </c>
      <c r="D379" s="233" t="str">
        <f t="shared" ref="D379:D393" si="23">MID(E379,1,1)</f>
        <v>2</v>
      </c>
      <c r="E379" s="181">
        <v>211</v>
      </c>
      <c r="F379" s="182" t="s">
        <v>19</v>
      </c>
      <c r="G379" s="140">
        <v>6000</v>
      </c>
      <c r="H379" s="183"/>
      <c r="I379" s="184">
        <v>0</v>
      </c>
      <c r="J379" s="185">
        <v>0</v>
      </c>
      <c r="K379" s="185">
        <v>0</v>
      </c>
      <c r="L379" s="183">
        <v>0</v>
      </c>
      <c r="M379" s="184">
        <v>0</v>
      </c>
      <c r="N379" s="183">
        <v>0</v>
      </c>
      <c r="O379" s="184">
        <v>0</v>
      </c>
      <c r="P379" s="183">
        <v>0</v>
      </c>
      <c r="Q379" s="186">
        <f t="shared" si="19"/>
        <v>6000</v>
      </c>
      <c r="R379" s="225" t="s">
        <v>317</v>
      </c>
    </row>
    <row r="380" spans="1:18" s="187" customFormat="1" ht="14.45" customHeight="1" x14ac:dyDescent="0.25">
      <c r="A380" s="180">
        <v>338</v>
      </c>
      <c r="B380" s="153">
        <v>25</v>
      </c>
      <c r="C380" s="181" t="s">
        <v>214</v>
      </c>
      <c r="D380" s="233" t="str">
        <f t="shared" si="23"/>
        <v>2</v>
      </c>
      <c r="E380" s="181">
        <v>212</v>
      </c>
      <c r="F380" s="182" t="s">
        <v>20</v>
      </c>
      <c r="G380" s="140">
        <v>6000</v>
      </c>
      <c r="H380" s="183"/>
      <c r="I380" s="184">
        <v>0</v>
      </c>
      <c r="J380" s="185">
        <v>0</v>
      </c>
      <c r="K380" s="185">
        <v>0</v>
      </c>
      <c r="L380" s="183">
        <v>0</v>
      </c>
      <c r="M380" s="184">
        <v>0</v>
      </c>
      <c r="N380" s="183">
        <v>0</v>
      </c>
      <c r="O380" s="184">
        <v>0</v>
      </c>
      <c r="P380" s="183">
        <v>0</v>
      </c>
      <c r="Q380" s="186">
        <f t="shared" si="19"/>
        <v>6000</v>
      </c>
      <c r="R380" s="225" t="s">
        <v>317</v>
      </c>
    </row>
    <row r="381" spans="1:18" s="187" customFormat="1" ht="14.45" customHeight="1" x14ac:dyDescent="0.25">
      <c r="A381" s="180">
        <v>339</v>
      </c>
      <c r="B381" s="153">
        <v>25</v>
      </c>
      <c r="C381" s="181" t="s">
        <v>214</v>
      </c>
      <c r="D381" s="233" t="str">
        <f t="shared" si="23"/>
        <v>2</v>
      </c>
      <c r="E381" s="181">
        <v>214</v>
      </c>
      <c r="F381" s="182" t="s">
        <v>22</v>
      </c>
      <c r="G381" s="140">
        <v>1000</v>
      </c>
      <c r="H381" s="183"/>
      <c r="I381" s="184">
        <v>0</v>
      </c>
      <c r="J381" s="185">
        <v>0</v>
      </c>
      <c r="K381" s="185">
        <v>0</v>
      </c>
      <c r="L381" s="183">
        <v>0</v>
      </c>
      <c r="M381" s="184">
        <v>0</v>
      </c>
      <c r="N381" s="183">
        <v>0</v>
      </c>
      <c r="O381" s="184">
        <v>0</v>
      </c>
      <c r="P381" s="183">
        <v>0</v>
      </c>
      <c r="Q381" s="186">
        <f t="shared" si="19"/>
        <v>1000</v>
      </c>
      <c r="R381" s="225" t="s">
        <v>317</v>
      </c>
    </row>
    <row r="382" spans="1:18" s="187" customFormat="1" ht="14.45" customHeight="1" x14ac:dyDescent="0.25">
      <c r="A382" s="180">
        <v>340</v>
      </c>
      <c r="B382" s="153">
        <v>25</v>
      </c>
      <c r="C382" s="181" t="s">
        <v>214</v>
      </c>
      <c r="D382" s="233" t="str">
        <f t="shared" si="23"/>
        <v>2</v>
      </c>
      <c r="E382" s="181">
        <v>215</v>
      </c>
      <c r="F382" s="182" t="s">
        <v>23</v>
      </c>
      <c r="G382" s="140">
        <v>7500</v>
      </c>
      <c r="H382" s="183"/>
      <c r="I382" s="184">
        <v>0</v>
      </c>
      <c r="J382" s="185">
        <v>0</v>
      </c>
      <c r="K382" s="185">
        <v>0</v>
      </c>
      <c r="L382" s="183">
        <v>0</v>
      </c>
      <c r="M382" s="184">
        <v>0</v>
      </c>
      <c r="N382" s="183">
        <v>0</v>
      </c>
      <c r="O382" s="184">
        <v>0</v>
      </c>
      <c r="P382" s="183">
        <v>0</v>
      </c>
      <c r="Q382" s="186">
        <f t="shared" si="19"/>
        <v>7500</v>
      </c>
      <c r="R382" s="225" t="s">
        <v>317</v>
      </c>
    </row>
    <row r="383" spans="1:18" s="187" customFormat="1" ht="14.45" customHeight="1" x14ac:dyDescent="0.25">
      <c r="A383" s="180">
        <v>341</v>
      </c>
      <c r="B383" s="153">
        <v>25</v>
      </c>
      <c r="C383" s="181" t="s">
        <v>214</v>
      </c>
      <c r="D383" s="233" t="str">
        <f t="shared" si="23"/>
        <v>2</v>
      </c>
      <c r="E383" s="181">
        <v>216</v>
      </c>
      <c r="F383" s="182" t="s">
        <v>24</v>
      </c>
      <c r="G383" s="140">
        <v>60000</v>
      </c>
      <c r="H383" s="183"/>
      <c r="I383" s="184">
        <v>0</v>
      </c>
      <c r="J383" s="185">
        <v>0</v>
      </c>
      <c r="K383" s="185">
        <v>0</v>
      </c>
      <c r="L383" s="183">
        <v>0</v>
      </c>
      <c r="M383" s="184">
        <v>0</v>
      </c>
      <c r="N383" s="183">
        <v>0</v>
      </c>
      <c r="O383" s="184">
        <v>0</v>
      </c>
      <c r="P383" s="183">
        <v>0</v>
      </c>
      <c r="Q383" s="186">
        <f t="shared" si="19"/>
        <v>60000</v>
      </c>
      <c r="R383" s="225" t="s">
        <v>317</v>
      </c>
    </row>
    <row r="384" spans="1:18" s="187" customFormat="1" ht="14.45" customHeight="1" x14ac:dyDescent="0.25">
      <c r="A384" s="180">
        <v>342</v>
      </c>
      <c r="B384" s="153">
        <v>25</v>
      </c>
      <c r="C384" s="181" t="s">
        <v>214</v>
      </c>
      <c r="D384" s="233" t="str">
        <f t="shared" si="23"/>
        <v>2</v>
      </c>
      <c r="E384" s="181">
        <v>221</v>
      </c>
      <c r="F384" s="182" t="s">
        <v>27</v>
      </c>
      <c r="G384" s="140">
        <v>10000</v>
      </c>
      <c r="H384" s="183"/>
      <c r="I384" s="184">
        <v>0</v>
      </c>
      <c r="J384" s="185">
        <v>0</v>
      </c>
      <c r="K384" s="185">
        <v>0</v>
      </c>
      <c r="L384" s="183">
        <v>0</v>
      </c>
      <c r="M384" s="184">
        <v>0</v>
      </c>
      <c r="N384" s="183">
        <v>0</v>
      </c>
      <c r="O384" s="184">
        <v>0</v>
      </c>
      <c r="P384" s="183">
        <v>0</v>
      </c>
      <c r="Q384" s="186">
        <f t="shared" si="19"/>
        <v>10000</v>
      </c>
      <c r="R384" s="225" t="s">
        <v>317</v>
      </c>
    </row>
    <row r="385" spans="1:18" s="187" customFormat="1" ht="14.45" customHeight="1" x14ac:dyDescent="0.25">
      <c r="A385" s="180">
        <v>343</v>
      </c>
      <c r="B385" s="153">
        <v>25</v>
      </c>
      <c r="C385" s="181" t="s">
        <v>214</v>
      </c>
      <c r="D385" s="233" t="str">
        <f t="shared" si="23"/>
        <v>2</v>
      </c>
      <c r="E385" s="181">
        <v>223</v>
      </c>
      <c r="F385" s="182" t="s">
        <v>29</v>
      </c>
      <c r="G385" s="140">
        <v>1500</v>
      </c>
      <c r="H385" s="183"/>
      <c r="I385" s="184">
        <v>0</v>
      </c>
      <c r="J385" s="185">
        <v>0</v>
      </c>
      <c r="K385" s="185">
        <v>0</v>
      </c>
      <c r="L385" s="183">
        <v>0</v>
      </c>
      <c r="M385" s="184">
        <v>0</v>
      </c>
      <c r="N385" s="183">
        <v>0</v>
      </c>
      <c r="O385" s="184">
        <v>0</v>
      </c>
      <c r="P385" s="183">
        <v>0</v>
      </c>
      <c r="Q385" s="186">
        <f t="shared" si="19"/>
        <v>1500</v>
      </c>
      <c r="R385" s="225" t="s">
        <v>317</v>
      </c>
    </row>
    <row r="386" spans="1:18" s="187" customFormat="1" ht="14.45" customHeight="1" x14ac:dyDescent="0.25">
      <c r="A386" s="180">
        <v>344</v>
      </c>
      <c r="B386" s="153">
        <v>25</v>
      </c>
      <c r="C386" s="181" t="s">
        <v>214</v>
      </c>
      <c r="D386" s="233" t="str">
        <f t="shared" si="23"/>
        <v>2</v>
      </c>
      <c r="E386" s="181">
        <v>261</v>
      </c>
      <c r="F386" s="182" t="s">
        <v>43</v>
      </c>
      <c r="G386" s="140">
        <v>12000</v>
      </c>
      <c r="H386" s="183"/>
      <c r="I386" s="184">
        <v>0</v>
      </c>
      <c r="J386" s="185">
        <v>0</v>
      </c>
      <c r="K386" s="185">
        <v>0</v>
      </c>
      <c r="L386" s="183">
        <v>0</v>
      </c>
      <c r="M386" s="184">
        <v>0</v>
      </c>
      <c r="N386" s="183">
        <v>0</v>
      </c>
      <c r="O386" s="184">
        <v>0</v>
      </c>
      <c r="P386" s="183">
        <v>0</v>
      </c>
      <c r="Q386" s="186">
        <f t="shared" si="19"/>
        <v>12000</v>
      </c>
      <c r="R386" s="225" t="s">
        <v>317</v>
      </c>
    </row>
    <row r="387" spans="1:18" s="187" customFormat="1" ht="14.45" customHeight="1" x14ac:dyDescent="0.25">
      <c r="A387" s="180">
        <v>345</v>
      </c>
      <c r="B387" s="153">
        <v>25</v>
      </c>
      <c r="C387" s="181" t="s">
        <v>214</v>
      </c>
      <c r="D387" s="233" t="str">
        <f t="shared" si="23"/>
        <v>2</v>
      </c>
      <c r="E387" s="181">
        <v>296</v>
      </c>
      <c r="F387" s="182" t="s">
        <v>53</v>
      </c>
      <c r="G387" s="140">
        <v>6000</v>
      </c>
      <c r="H387" s="183"/>
      <c r="I387" s="184">
        <v>0</v>
      </c>
      <c r="J387" s="185">
        <v>0</v>
      </c>
      <c r="K387" s="185">
        <v>0</v>
      </c>
      <c r="L387" s="183">
        <v>0</v>
      </c>
      <c r="M387" s="184">
        <v>0</v>
      </c>
      <c r="N387" s="183">
        <v>0</v>
      </c>
      <c r="O387" s="184">
        <v>0</v>
      </c>
      <c r="P387" s="183">
        <v>0</v>
      </c>
      <c r="Q387" s="186">
        <f t="shared" si="19"/>
        <v>6000</v>
      </c>
      <c r="R387" s="225"/>
    </row>
    <row r="388" spans="1:18" s="187" customFormat="1" ht="14.45" customHeight="1" x14ac:dyDescent="0.25">
      <c r="A388" s="180">
        <v>346</v>
      </c>
      <c r="B388" s="153">
        <v>25</v>
      </c>
      <c r="C388" s="181" t="s">
        <v>214</v>
      </c>
      <c r="D388" s="233" t="str">
        <f t="shared" si="23"/>
        <v>3</v>
      </c>
      <c r="E388" s="181">
        <v>334</v>
      </c>
      <c r="F388" s="182" t="s">
        <v>69</v>
      </c>
      <c r="G388" s="140">
        <v>10000</v>
      </c>
      <c r="H388" s="183"/>
      <c r="I388" s="184">
        <v>0</v>
      </c>
      <c r="J388" s="185">
        <v>0</v>
      </c>
      <c r="K388" s="185">
        <v>0</v>
      </c>
      <c r="L388" s="183">
        <v>0</v>
      </c>
      <c r="M388" s="184">
        <v>0</v>
      </c>
      <c r="N388" s="183">
        <v>0</v>
      </c>
      <c r="O388" s="184">
        <v>0</v>
      </c>
      <c r="P388" s="183">
        <v>0</v>
      </c>
      <c r="Q388" s="186">
        <f t="shared" si="19"/>
        <v>10000</v>
      </c>
      <c r="R388" s="225"/>
    </row>
    <row r="389" spans="1:18" s="187" customFormat="1" ht="14.45" customHeight="1" x14ac:dyDescent="0.25">
      <c r="A389" s="180">
        <v>347</v>
      </c>
      <c r="B389" s="153">
        <v>25</v>
      </c>
      <c r="C389" s="181" t="s">
        <v>214</v>
      </c>
      <c r="D389" s="233" t="str">
        <f t="shared" si="23"/>
        <v>3</v>
      </c>
      <c r="E389" s="181">
        <v>353</v>
      </c>
      <c r="F389" s="182" t="s">
        <v>78</v>
      </c>
      <c r="G389" s="140">
        <v>3000</v>
      </c>
      <c r="H389" s="183"/>
      <c r="I389" s="184">
        <v>0</v>
      </c>
      <c r="J389" s="185">
        <v>0</v>
      </c>
      <c r="K389" s="185">
        <v>0</v>
      </c>
      <c r="L389" s="183">
        <v>0</v>
      </c>
      <c r="M389" s="184">
        <v>0</v>
      </c>
      <c r="N389" s="183">
        <v>0</v>
      </c>
      <c r="O389" s="184">
        <v>0</v>
      </c>
      <c r="P389" s="183">
        <v>0</v>
      </c>
      <c r="Q389" s="186">
        <f t="shared" si="19"/>
        <v>3000</v>
      </c>
      <c r="R389" s="225"/>
    </row>
    <row r="390" spans="1:18" s="187" customFormat="1" ht="14.45" customHeight="1" x14ac:dyDescent="0.25">
      <c r="A390" s="180">
        <v>348</v>
      </c>
      <c r="B390" s="153">
        <v>25</v>
      </c>
      <c r="C390" s="181" t="s">
        <v>214</v>
      </c>
      <c r="D390" s="233" t="str">
        <f t="shared" si="23"/>
        <v>3</v>
      </c>
      <c r="E390" s="181">
        <v>355</v>
      </c>
      <c r="F390" s="182" t="s">
        <v>79</v>
      </c>
      <c r="G390" s="140">
        <v>20000</v>
      </c>
      <c r="H390" s="183"/>
      <c r="I390" s="184">
        <v>0</v>
      </c>
      <c r="J390" s="185">
        <v>0</v>
      </c>
      <c r="K390" s="185">
        <v>0</v>
      </c>
      <c r="L390" s="183">
        <v>0</v>
      </c>
      <c r="M390" s="184">
        <v>0</v>
      </c>
      <c r="N390" s="183">
        <v>0</v>
      </c>
      <c r="O390" s="184">
        <v>0</v>
      </c>
      <c r="P390" s="183">
        <v>0</v>
      </c>
      <c r="Q390" s="186">
        <f t="shared" ref="Q390:Q453" si="24">SUM(G390:P390)</f>
        <v>20000</v>
      </c>
      <c r="R390" s="225"/>
    </row>
    <row r="391" spans="1:18" s="187" customFormat="1" ht="14.45" customHeight="1" x14ac:dyDescent="0.25">
      <c r="A391" s="180">
        <v>349</v>
      </c>
      <c r="B391" s="153">
        <v>25</v>
      </c>
      <c r="C391" s="181" t="s">
        <v>214</v>
      </c>
      <c r="D391" s="233" t="str">
        <f t="shared" si="23"/>
        <v>3</v>
      </c>
      <c r="E391" s="181">
        <v>372</v>
      </c>
      <c r="F391" s="182" t="s">
        <v>91</v>
      </c>
      <c r="G391" s="140">
        <v>10000</v>
      </c>
      <c r="H391" s="183"/>
      <c r="I391" s="184">
        <v>0</v>
      </c>
      <c r="J391" s="185">
        <v>0</v>
      </c>
      <c r="K391" s="185">
        <v>0</v>
      </c>
      <c r="L391" s="183">
        <v>0</v>
      </c>
      <c r="M391" s="184">
        <v>0</v>
      </c>
      <c r="N391" s="183">
        <v>0</v>
      </c>
      <c r="O391" s="184">
        <v>0</v>
      </c>
      <c r="P391" s="183">
        <v>0</v>
      </c>
      <c r="Q391" s="186">
        <f t="shared" si="24"/>
        <v>10000</v>
      </c>
      <c r="R391" s="225"/>
    </row>
    <row r="392" spans="1:18" s="187" customFormat="1" ht="14.45" customHeight="1" x14ac:dyDescent="0.25">
      <c r="A392" s="180">
        <v>350</v>
      </c>
      <c r="B392" s="153">
        <v>25</v>
      </c>
      <c r="C392" s="181" t="s">
        <v>214</v>
      </c>
      <c r="D392" s="233" t="str">
        <f t="shared" si="23"/>
        <v>3</v>
      </c>
      <c r="E392" s="181">
        <v>375</v>
      </c>
      <c r="F392" s="182" t="s">
        <v>93</v>
      </c>
      <c r="G392" s="140">
        <v>10000</v>
      </c>
      <c r="H392" s="183"/>
      <c r="I392" s="184">
        <v>0</v>
      </c>
      <c r="J392" s="185">
        <v>0</v>
      </c>
      <c r="K392" s="185">
        <v>0</v>
      </c>
      <c r="L392" s="183">
        <v>0</v>
      </c>
      <c r="M392" s="184">
        <v>0</v>
      </c>
      <c r="N392" s="183">
        <v>0</v>
      </c>
      <c r="O392" s="184">
        <v>0</v>
      </c>
      <c r="P392" s="183">
        <v>0</v>
      </c>
      <c r="Q392" s="186">
        <f t="shared" si="24"/>
        <v>10000</v>
      </c>
      <c r="R392" s="225"/>
    </row>
    <row r="393" spans="1:18" s="187" customFormat="1" ht="14.45" customHeight="1" x14ac:dyDescent="0.25">
      <c r="A393" s="194">
        <v>351</v>
      </c>
      <c r="B393" s="195">
        <v>25</v>
      </c>
      <c r="C393" s="196" t="s">
        <v>214</v>
      </c>
      <c r="D393" s="234" t="str">
        <f t="shared" si="23"/>
        <v>5</v>
      </c>
      <c r="E393" s="196">
        <v>515</v>
      </c>
      <c r="F393" s="197" t="s">
        <v>111</v>
      </c>
      <c r="G393" s="198">
        <v>15000</v>
      </c>
      <c r="H393" s="199"/>
      <c r="I393" s="200">
        <v>0</v>
      </c>
      <c r="J393" s="201">
        <v>0</v>
      </c>
      <c r="K393" s="201">
        <v>0</v>
      </c>
      <c r="L393" s="199">
        <v>0</v>
      </c>
      <c r="M393" s="200">
        <v>0</v>
      </c>
      <c r="N393" s="199">
        <v>0</v>
      </c>
      <c r="O393" s="200">
        <v>0</v>
      </c>
      <c r="P393" s="199">
        <v>0</v>
      </c>
      <c r="Q393" s="202">
        <f t="shared" si="24"/>
        <v>15000</v>
      </c>
      <c r="R393" s="226"/>
    </row>
    <row r="394" spans="1:18" s="187" customFormat="1" ht="14.45" customHeight="1" x14ac:dyDescent="0.25">
      <c r="A394" s="212">
        <v>352</v>
      </c>
      <c r="B394" s="213">
        <v>26</v>
      </c>
      <c r="C394" s="214" t="s">
        <v>199</v>
      </c>
      <c r="D394" s="236">
        <v>1</v>
      </c>
      <c r="E394" s="214">
        <v>113</v>
      </c>
      <c r="F394" s="215" t="s">
        <v>11</v>
      </c>
      <c r="G394" s="177">
        <v>67176</v>
      </c>
      <c r="H394" s="216"/>
      <c r="I394" s="217"/>
      <c r="J394" s="218"/>
      <c r="K394" s="218"/>
      <c r="L394" s="216"/>
      <c r="M394" s="217"/>
      <c r="N394" s="216"/>
      <c r="O394" s="217"/>
      <c r="P394" s="216"/>
      <c r="Q394" s="219">
        <f t="shared" si="24"/>
        <v>67176</v>
      </c>
      <c r="R394" s="228"/>
    </row>
    <row r="395" spans="1:18" s="187" customFormat="1" ht="14.45" customHeight="1" x14ac:dyDescent="0.25">
      <c r="A395" s="180">
        <v>353</v>
      </c>
      <c r="B395" s="153">
        <v>26</v>
      </c>
      <c r="C395" s="181" t="s">
        <v>199</v>
      </c>
      <c r="D395" s="233">
        <v>1</v>
      </c>
      <c r="E395" s="181">
        <v>122</v>
      </c>
      <c r="F395" s="188" t="s">
        <v>12</v>
      </c>
      <c r="G395" s="140">
        <v>28566</v>
      </c>
      <c r="H395" s="183"/>
      <c r="I395" s="184"/>
      <c r="J395" s="185"/>
      <c r="K395" s="185"/>
      <c r="L395" s="183"/>
      <c r="M395" s="184"/>
      <c r="N395" s="183"/>
      <c r="O395" s="184"/>
      <c r="P395" s="183"/>
      <c r="Q395" s="186">
        <f t="shared" si="24"/>
        <v>28566</v>
      </c>
      <c r="R395" s="225"/>
    </row>
    <row r="396" spans="1:18" s="187" customFormat="1" ht="14.45" customHeight="1" x14ac:dyDescent="0.25">
      <c r="A396" s="180">
        <v>354</v>
      </c>
      <c r="B396" s="153">
        <v>26</v>
      </c>
      <c r="C396" s="181" t="s">
        <v>199</v>
      </c>
      <c r="D396" s="233">
        <v>1</v>
      </c>
      <c r="E396" s="181">
        <v>132</v>
      </c>
      <c r="F396" s="188" t="s">
        <v>13</v>
      </c>
      <c r="G396" s="140">
        <v>10122.433145058949</v>
      </c>
      <c r="H396" s="183"/>
      <c r="I396" s="184"/>
      <c r="J396" s="185"/>
      <c r="K396" s="185"/>
      <c r="L396" s="183"/>
      <c r="M396" s="184"/>
      <c r="N396" s="183"/>
      <c r="O396" s="184"/>
      <c r="P396" s="183"/>
      <c r="Q396" s="186">
        <f t="shared" si="24"/>
        <v>10122.433145058949</v>
      </c>
      <c r="R396" s="225"/>
    </row>
    <row r="397" spans="1:18" s="187" customFormat="1" ht="14.45" customHeight="1" x14ac:dyDescent="0.25">
      <c r="A397" s="180">
        <v>355</v>
      </c>
      <c r="B397" s="153">
        <v>26</v>
      </c>
      <c r="C397" s="181" t="s">
        <v>199</v>
      </c>
      <c r="D397" s="233">
        <v>1</v>
      </c>
      <c r="E397" s="181">
        <v>132</v>
      </c>
      <c r="F397" s="188" t="s">
        <v>13</v>
      </c>
      <c r="G397" s="140">
        <v>4304.4751878908228</v>
      </c>
      <c r="H397" s="183"/>
      <c r="I397" s="184"/>
      <c r="J397" s="185"/>
      <c r="K397" s="185"/>
      <c r="L397" s="183"/>
      <c r="M397" s="184"/>
      <c r="N397" s="183"/>
      <c r="O397" s="184"/>
      <c r="P397" s="183"/>
      <c r="Q397" s="186">
        <f t="shared" si="24"/>
        <v>4304.4751878908228</v>
      </c>
      <c r="R397" s="225"/>
    </row>
    <row r="398" spans="1:18" s="187" customFormat="1" ht="14.45" customHeight="1" x14ac:dyDescent="0.25">
      <c r="A398" s="180">
        <v>356</v>
      </c>
      <c r="B398" s="153">
        <v>26</v>
      </c>
      <c r="C398" s="181" t="s">
        <v>199</v>
      </c>
      <c r="D398" s="233" t="str">
        <f t="shared" ref="D398:D411" si="25">MID(E398,1,1)</f>
        <v>2</v>
      </c>
      <c r="E398" s="181">
        <v>211</v>
      </c>
      <c r="F398" s="182" t="s">
        <v>19</v>
      </c>
      <c r="G398" s="140">
        <v>4800</v>
      </c>
      <c r="H398" s="183"/>
      <c r="I398" s="184"/>
      <c r="J398" s="185"/>
      <c r="K398" s="185"/>
      <c r="L398" s="183"/>
      <c r="M398" s="184"/>
      <c r="N398" s="183"/>
      <c r="O398" s="184"/>
      <c r="P398" s="183"/>
      <c r="Q398" s="186">
        <f t="shared" si="24"/>
        <v>4800</v>
      </c>
      <c r="R398" s="225"/>
    </row>
    <row r="399" spans="1:18" s="187" customFormat="1" ht="14.45" customHeight="1" x14ac:dyDescent="0.25">
      <c r="A399" s="180">
        <v>357</v>
      </c>
      <c r="B399" s="153">
        <v>26</v>
      </c>
      <c r="C399" s="181" t="s">
        <v>199</v>
      </c>
      <c r="D399" s="233" t="str">
        <f t="shared" si="25"/>
        <v>2</v>
      </c>
      <c r="E399" s="181">
        <v>212</v>
      </c>
      <c r="F399" s="182" t="s">
        <v>20</v>
      </c>
      <c r="G399" s="140">
        <v>6000</v>
      </c>
      <c r="H399" s="183"/>
      <c r="I399" s="184"/>
      <c r="J399" s="185"/>
      <c r="K399" s="185"/>
      <c r="L399" s="183"/>
      <c r="M399" s="184"/>
      <c r="N399" s="183"/>
      <c r="O399" s="184"/>
      <c r="P399" s="183"/>
      <c r="Q399" s="186">
        <f t="shared" si="24"/>
        <v>6000</v>
      </c>
      <c r="R399" s="225"/>
    </row>
    <row r="400" spans="1:18" s="187" customFormat="1" ht="14.45" customHeight="1" x14ac:dyDescent="0.25">
      <c r="A400" s="180">
        <v>358</v>
      </c>
      <c r="B400" s="153">
        <v>26</v>
      </c>
      <c r="C400" s="181" t="s">
        <v>199</v>
      </c>
      <c r="D400" s="233" t="str">
        <f t="shared" si="25"/>
        <v>2</v>
      </c>
      <c r="E400" s="181">
        <v>215</v>
      </c>
      <c r="F400" s="182" t="s">
        <v>23</v>
      </c>
      <c r="G400" s="140">
        <v>2000</v>
      </c>
      <c r="H400" s="183"/>
      <c r="I400" s="184"/>
      <c r="J400" s="185"/>
      <c r="K400" s="185"/>
      <c r="L400" s="183"/>
      <c r="M400" s="184"/>
      <c r="N400" s="183"/>
      <c r="O400" s="184"/>
      <c r="P400" s="183"/>
      <c r="Q400" s="186">
        <f t="shared" si="24"/>
        <v>2000</v>
      </c>
      <c r="R400" s="225"/>
    </row>
    <row r="401" spans="1:18" s="187" customFormat="1" ht="14.45" customHeight="1" x14ac:dyDescent="0.25">
      <c r="A401" s="180">
        <v>359</v>
      </c>
      <c r="B401" s="153">
        <v>26</v>
      </c>
      <c r="C401" s="181" t="s">
        <v>199</v>
      </c>
      <c r="D401" s="233" t="str">
        <f t="shared" si="25"/>
        <v>2</v>
      </c>
      <c r="E401" s="181">
        <v>216</v>
      </c>
      <c r="F401" s="182" t="s">
        <v>24</v>
      </c>
      <c r="G401" s="140">
        <v>3000</v>
      </c>
      <c r="H401" s="183"/>
      <c r="I401" s="184"/>
      <c r="J401" s="185"/>
      <c r="K401" s="185"/>
      <c r="L401" s="183"/>
      <c r="M401" s="184"/>
      <c r="N401" s="183"/>
      <c r="O401" s="184"/>
      <c r="P401" s="183"/>
      <c r="Q401" s="186">
        <f t="shared" si="24"/>
        <v>3000</v>
      </c>
      <c r="R401" s="225"/>
    </row>
    <row r="402" spans="1:18" s="187" customFormat="1" ht="14.45" customHeight="1" x14ac:dyDescent="0.25">
      <c r="A402" s="180">
        <v>360</v>
      </c>
      <c r="B402" s="153">
        <v>26</v>
      </c>
      <c r="C402" s="181" t="s">
        <v>199</v>
      </c>
      <c r="D402" s="233" t="str">
        <f t="shared" si="25"/>
        <v>2</v>
      </c>
      <c r="E402" s="181">
        <v>273</v>
      </c>
      <c r="F402" s="182" t="s">
        <v>46</v>
      </c>
      <c r="G402" s="140">
        <v>1000</v>
      </c>
      <c r="H402" s="183"/>
      <c r="I402" s="184"/>
      <c r="J402" s="185"/>
      <c r="K402" s="185"/>
      <c r="L402" s="183"/>
      <c r="M402" s="184"/>
      <c r="N402" s="183"/>
      <c r="O402" s="184"/>
      <c r="P402" s="183"/>
      <c r="Q402" s="186">
        <f t="shared" si="24"/>
        <v>1000</v>
      </c>
      <c r="R402" s="225"/>
    </row>
    <row r="403" spans="1:18" s="187" customFormat="1" ht="14.45" customHeight="1" x14ac:dyDescent="0.25">
      <c r="A403" s="180">
        <v>361</v>
      </c>
      <c r="B403" s="153">
        <v>26</v>
      </c>
      <c r="C403" s="181" t="s">
        <v>199</v>
      </c>
      <c r="D403" s="233" t="str">
        <f t="shared" si="25"/>
        <v>3</v>
      </c>
      <c r="E403" s="181">
        <v>314</v>
      </c>
      <c r="F403" s="182" t="s">
        <v>58</v>
      </c>
      <c r="G403" s="140">
        <v>9000</v>
      </c>
      <c r="H403" s="183"/>
      <c r="I403" s="184"/>
      <c r="J403" s="185"/>
      <c r="K403" s="185"/>
      <c r="L403" s="183"/>
      <c r="M403" s="184"/>
      <c r="N403" s="183"/>
      <c r="O403" s="184"/>
      <c r="P403" s="183"/>
      <c r="Q403" s="186">
        <f t="shared" si="24"/>
        <v>9000</v>
      </c>
      <c r="R403" s="225"/>
    </row>
    <row r="404" spans="1:18" s="187" customFormat="1" ht="14.45" customHeight="1" x14ac:dyDescent="0.25">
      <c r="A404" s="180">
        <v>362</v>
      </c>
      <c r="B404" s="153">
        <v>26</v>
      </c>
      <c r="C404" s="181" t="s">
        <v>199</v>
      </c>
      <c r="D404" s="233" t="str">
        <f t="shared" si="25"/>
        <v>3</v>
      </c>
      <c r="E404" s="181">
        <v>352</v>
      </c>
      <c r="F404" s="182" t="s">
        <v>77</v>
      </c>
      <c r="G404" s="140">
        <v>3600</v>
      </c>
      <c r="H404" s="183"/>
      <c r="I404" s="184"/>
      <c r="J404" s="185"/>
      <c r="K404" s="185"/>
      <c r="L404" s="183"/>
      <c r="M404" s="184"/>
      <c r="N404" s="183"/>
      <c r="O404" s="184"/>
      <c r="P404" s="183"/>
      <c r="Q404" s="186">
        <f t="shared" si="24"/>
        <v>3600</v>
      </c>
      <c r="R404" s="225"/>
    </row>
    <row r="405" spans="1:18" s="187" customFormat="1" ht="14.45" customHeight="1" x14ac:dyDescent="0.25">
      <c r="A405" s="180">
        <v>363</v>
      </c>
      <c r="B405" s="153">
        <v>26</v>
      </c>
      <c r="C405" s="181" t="s">
        <v>199</v>
      </c>
      <c r="D405" s="233" t="str">
        <f t="shared" si="25"/>
        <v>3</v>
      </c>
      <c r="E405" s="181">
        <v>353</v>
      </c>
      <c r="F405" s="182" t="s">
        <v>78</v>
      </c>
      <c r="G405" s="140">
        <v>7500</v>
      </c>
      <c r="H405" s="183"/>
      <c r="I405" s="184"/>
      <c r="J405" s="185"/>
      <c r="K405" s="185"/>
      <c r="L405" s="183"/>
      <c r="M405" s="184"/>
      <c r="N405" s="183"/>
      <c r="O405" s="184"/>
      <c r="P405" s="183"/>
      <c r="Q405" s="186">
        <f t="shared" si="24"/>
        <v>7500</v>
      </c>
      <c r="R405" s="225"/>
    </row>
    <row r="406" spans="1:18" s="187" customFormat="1" ht="14.45" customHeight="1" x14ac:dyDescent="0.25">
      <c r="A406" s="180">
        <v>364</v>
      </c>
      <c r="B406" s="153">
        <v>26</v>
      </c>
      <c r="C406" s="181" t="s">
        <v>199</v>
      </c>
      <c r="D406" s="233" t="str">
        <f t="shared" si="25"/>
        <v>3</v>
      </c>
      <c r="E406" s="181">
        <v>372</v>
      </c>
      <c r="F406" s="182" t="s">
        <v>91</v>
      </c>
      <c r="G406" s="140">
        <v>2000</v>
      </c>
      <c r="H406" s="183"/>
      <c r="I406" s="184"/>
      <c r="J406" s="185"/>
      <c r="K406" s="185"/>
      <c r="L406" s="183"/>
      <c r="M406" s="184"/>
      <c r="N406" s="183"/>
      <c r="O406" s="184"/>
      <c r="P406" s="183"/>
      <c r="Q406" s="186">
        <f t="shared" si="24"/>
        <v>2000</v>
      </c>
      <c r="R406" s="225"/>
    </row>
    <row r="407" spans="1:18" s="187" customFormat="1" ht="14.45" customHeight="1" x14ac:dyDescent="0.25">
      <c r="A407" s="180">
        <v>365</v>
      </c>
      <c r="B407" s="153">
        <v>26</v>
      </c>
      <c r="C407" s="181" t="s">
        <v>199</v>
      </c>
      <c r="D407" s="233" t="str">
        <f t="shared" si="25"/>
        <v>3</v>
      </c>
      <c r="E407" s="181">
        <v>375</v>
      </c>
      <c r="F407" s="182" t="s">
        <v>93</v>
      </c>
      <c r="G407" s="140">
        <v>1500</v>
      </c>
      <c r="H407" s="183"/>
      <c r="I407" s="184"/>
      <c r="J407" s="185"/>
      <c r="K407" s="185"/>
      <c r="L407" s="183"/>
      <c r="M407" s="184"/>
      <c r="N407" s="183"/>
      <c r="O407" s="184"/>
      <c r="P407" s="183"/>
      <c r="Q407" s="186">
        <f t="shared" si="24"/>
        <v>1500</v>
      </c>
      <c r="R407" s="225"/>
    </row>
    <row r="408" spans="1:18" s="187" customFormat="1" ht="14.45" customHeight="1" x14ac:dyDescent="0.25">
      <c r="A408" s="180">
        <v>366</v>
      </c>
      <c r="B408" s="153">
        <v>26</v>
      </c>
      <c r="C408" s="181" t="s">
        <v>199</v>
      </c>
      <c r="D408" s="233" t="str">
        <f t="shared" si="25"/>
        <v>5</v>
      </c>
      <c r="E408" s="181">
        <v>515</v>
      </c>
      <c r="F408" s="182" t="s">
        <v>111</v>
      </c>
      <c r="G408" s="140">
        <v>8000</v>
      </c>
      <c r="H408" s="183"/>
      <c r="I408" s="184"/>
      <c r="J408" s="185"/>
      <c r="K408" s="185"/>
      <c r="L408" s="183"/>
      <c r="M408" s="184"/>
      <c r="N408" s="183"/>
      <c r="O408" s="184"/>
      <c r="P408" s="183"/>
      <c r="Q408" s="186">
        <f t="shared" si="24"/>
        <v>8000</v>
      </c>
      <c r="R408" s="225"/>
    </row>
    <row r="409" spans="1:18" s="187" customFormat="1" ht="14.45" customHeight="1" x14ac:dyDescent="0.25">
      <c r="A409" s="180">
        <v>367</v>
      </c>
      <c r="B409" s="153">
        <v>26</v>
      </c>
      <c r="C409" s="181" t="s">
        <v>199</v>
      </c>
      <c r="D409" s="233" t="str">
        <f t="shared" si="25"/>
        <v>5</v>
      </c>
      <c r="E409" s="181">
        <v>521</v>
      </c>
      <c r="F409" s="182" t="s">
        <v>113</v>
      </c>
      <c r="G409" s="140">
        <v>2000</v>
      </c>
      <c r="H409" s="183"/>
      <c r="I409" s="184"/>
      <c r="J409" s="185"/>
      <c r="K409" s="185"/>
      <c r="L409" s="183"/>
      <c r="M409" s="184"/>
      <c r="N409" s="183"/>
      <c r="O409" s="184"/>
      <c r="P409" s="183"/>
      <c r="Q409" s="186">
        <f t="shared" si="24"/>
        <v>2000</v>
      </c>
      <c r="R409" s="225"/>
    </row>
    <row r="410" spans="1:18" s="187" customFormat="1" ht="14.45" customHeight="1" x14ac:dyDescent="0.25">
      <c r="A410" s="194">
        <v>368</v>
      </c>
      <c r="B410" s="195">
        <v>26</v>
      </c>
      <c r="C410" s="196" t="s">
        <v>199</v>
      </c>
      <c r="D410" s="234" t="str">
        <f t="shared" si="25"/>
        <v>5</v>
      </c>
      <c r="E410" s="196">
        <v>529</v>
      </c>
      <c r="F410" s="197" t="s">
        <v>116</v>
      </c>
      <c r="G410" s="198">
        <v>3500</v>
      </c>
      <c r="H410" s="199"/>
      <c r="I410" s="200"/>
      <c r="J410" s="201"/>
      <c r="K410" s="201"/>
      <c r="L410" s="199"/>
      <c r="M410" s="200"/>
      <c r="N410" s="199"/>
      <c r="O410" s="200"/>
      <c r="P410" s="199"/>
      <c r="Q410" s="202">
        <f t="shared" si="24"/>
        <v>3500</v>
      </c>
      <c r="R410" s="226"/>
    </row>
    <row r="411" spans="1:18" s="187" customFormat="1" ht="14.45" customHeight="1" x14ac:dyDescent="0.25">
      <c r="A411" s="212">
        <v>369</v>
      </c>
      <c r="B411" s="213">
        <v>27</v>
      </c>
      <c r="C411" s="214" t="s">
        <v>219</v>
      </c>
      <c r="D411" s="236" t="str">
        <f t="shared" si="25"/>
        <v>1</v>
      </c>
      <c r="E411" s="214">
        <v>113</v>
      </c>
      <c r="F411" s="215" t="s">
        <v>11</v>
      </c>
      <c r="G411" s="177"/>
      <c r="H411" s="216"/>
      <c r="I411" s="217"/>
      <c r="J411" s="218">
        <v>3651713.2644000007</v>
      </c>
      <c r="K411" s="218"/>
      <c r="L411" s="216"/>
      <c r="M411" s="217"/>
      <c r="N411" s="216"/>
      <c r="O411" s="217"/>
      <c r="P411" s="216"/>
      <c r="Q411" s="219">
        <f t="shared" si="24"/>
        <v>3651713.2644000007</v>
      </c>
      <c r="R411" s="228"/>
    </row>
    <row r="412" spans="1:18" s="187" customFormat="1" ht="14.45" customHeight="1" x14ac:dyDescent="0.25">
      <c r="A412" s="180">
        <v>370</v>
      </c>
      <c r="B412" s="153">
        <v>27</v>
      </c>
      <c r="C412" s="181" t="s">
        <v>219</v>
      </c>
      <c r="D412" s="233">
        <v>1</v>
      </c>
      <c r="E412" s="181">
        <v>122</v>
      </c>
      <c r="F412" s="188" t="s">
        <v>12</v>
      </c>
      <c r="G412" s="140">
        <v>321202.20959999994</v>
      </c>
      <c r="H412" s="183"/>
      <c r="I412" s="184"/>
      <c r="J412" s="185"/>
      <c r="K412" s="185"/>
      <c r="L412" s="183"/>
      <c r="M412" s="184"/>
      <c r="N412" s="183"/>
      <c r="O412" s="184"/>
      <c r="P412" s="183"/>
      <c r="Q412" s="186">
        <f t="shared" si="24"/>
        <v>321202.20959999994</v>
      </c>
      <c r="R412" s="225"/>
    </row>
    <row r="413" spans="1:18" s="187" customFormat="1" ht="14.45" customHeight="1" x14ac:dyDescent="0.25">
      <c r="A413" s="180">
        <v>371</v>
      </c>
      <c r="B413" s="153">
        <v>27</v>
      </c>
      <c r="C413" s="181" t="s">
        <v>219</v>
      </c>
      <c r="D413" s="233" t="str">
        <f>MID(E413,1,1)</f>
        <v>1</v>
      </c>
      <c r="E413" s="181">
        <v>132</v>
      </c>
      <c r="F413" s="182" t="s">
        <v>13</v>
      </c>
      <c r="G413" s="140"/>
      <c r="H413" s="183"/>
      <c r="I413" s="184"/>
      <c r="J413" s="185">
        <v>550259.36917669955</v>
      </c>
      <c r="K413" s="185"/>
      <c r="L413" s="183"/>
      <c r="M413" s="184"/>
      <c r="N413" s="183"/>
      <c r="O413" s="184"/>
      <c r="P413" s="183"/>
      <c r="Q413" s="186">
        <f t="shared" si="24"/>
        <v>550259.36917669955</v>
      </c>
      <c r="R413" s="225"/>
    </row>
    <row r="414" spans="1:18" s="187" customFormat="1" ht="14.45" customHeight="1" x14ac:dyDescent="0.25">
      <c r="A414" s="180">
        <v>372</v>
      </c>
      <c r="B414" s="153">
        <v>27</v>
      </c>
      <c r="C414" s="181" t="s">
        <v>219</v>
      </c>
      <c r="D414" s="233">
        <v>1</v>
      </c>
      <c r="E414" s="181">
        <v>132</v>
      </c>
      <c r="F414" s="188" t="s">
        <v>13</v>
      </c>
      <c r="G414" s="140">
        <v>48400.439036578711</v>
      </c>
      <c r="H414" s="183"/>
      <c r="I414" s="184"/>
      <c r="J414" s="185"/>
      <c r="K414" s="185"/>
      <c r="L414" s="183"/>
      <c r="M414" s="184"/>
      <c r="N414" s="183"/>
      <c r="O414" s="184"/>
      <c r="P414" s="183"/>
      <c r="Q414" s="186">
        <f t="shared" si="24"/>
        <v>48400.439036578711</v>
      </c>
      <c r="R414" s="225"/>
    </row>
    <row r="415" spans="1:18" s="187" customFormat="1" ht="14.45" customHeight="1" x14ac:dyDescent="0.25">
      <c r="A415" s="180">
        <v>373</v>
      </c>
      <c r="B415" s="153">
        <v>27</v>
      </c>
      <c r="C415" s="181" t="s">
        <v>219</v>
      </c>
      <c r="D415" s="233" t="str">
        <f t="shared" ref="D415:D467" si="26">MID(E415,1,1)</f>
        <v>2</v>
      </c>
      <c r="E415" s="181">
        <v>211</v>
      </c>
      <c r="F415" s="182" t="s">
        <v>19</v>
      </c>
      <c r="G415" s="140">
        <v>12000</v>
      </c>
      <c r="H415" s="183"/>
      <c r="I415" s="184">
        <v>0</v>
      </c>
      <c r="J415" s="185">
        <v>0</v>
      </c>
      <c r="K415" s="185">
        <v>0</v>
      </c>
      <c r="L415" s="183">
        <v>0</v>
      </c>
      <c r="M415" s="184">
        <v>0</v>
      </c>
      <c r="N415" s="183">
        <v>0</v>
      </c>
      <c r="O415" s="184">
        <v>0</v>
      </c>
      <c r="P415" s="183">
        <v>0</v>
      </c>
      <c r="Q415" s="186">
        <f t="shared" si="24"/>
        <v>12000</v>
      </c>
      <c r="R415" s="225"/>
    </row>
    <row r="416" spans="1:18" s="187" customFormat="1" ht="14.45" customHeight="1" x14ac:dyDescent="0.25">
      <c r="A416" s="180">
        <v>374</v>
      </c>
      <c r="B416" s="153">
        <v>27</v>
      </c>
      <c r="C416" s="181" t="s">
        <v>219</v>
      </c>
      <c r="D416" s="233" t="str">
        <f t="shared" si="26"/>
        <v>2</v>
      </c>
      <c r="E416" s="181">
        <v>212</v>
      </c>
      <c r="F416" s="182" t="s">
        <v>20</v>
      </c>
      <c r="G416" s="140">
        <f>500*12</f>
        <v>6000</v>
      </c>
      <c r="H416" s="183"/>
      <c r="I416" s="184">
        <v>0</v>
      </c>
      <c r="J416" s="185">
        <v>0</v>
      </c>
      <c r="K416" s="185">
        <v>0</v>
      </c>
      <c r="L416" s="183">
        <v>0</v>
      </c>
      <c r="M416" s="184">
        <v>0</v>
      </c>
      <c r="N416" s="183">
        <v>0</v>
      </c>
      <c r="O416" s="184">
        <v>0</v>
      </c>
      <c r="P416" s="183">
        <v>0</v>
      </c>
      <c r="Q416" s="186">
        <f t="shared" si="24"/>
        <v>6000</v>
      </c>
      <c r="R416" s="225"/>
    </row>
    <row r="417" spans="1:18" s="187" customFormat="1" ht="14.45" customHeight="1" x14ac:dyDescent="0.25">
      <c r="A417" s="180">
        <v>375</v>
      </c>
      <c r="B417" s="153">
        <v>27</v>
      </c>
      <c r="C417" s="181" t="s">
        <v>219</v>
      </c>
      <c r="D417" s="233" t="str">
        <f t="shared" si="26"/>
        <v>2</v>
      </c>
      <c r="E417" s="181">
        <v>214</v>
      </c>
      <c r="F417" s="182" t="s">
        <v>22</v>
      </c>
      <c r="G417" s="140">
        <v>1500</v>
      </c>
      <c r="H417" s="183"/>
      <c r="I417" s="184">
        <v>0</v>
      </c>
      <c r="J417" s="185">
        <v>0</v>
      </c>
      <c r="K417" s="185">
        <v>0</v>
      </c>
      <c r="L417" s="183">
        <v>0</v>
      </c>
      <c r="M417" s="184">
        <v>0</v>
      </c>
      <c r="N417" s="183">
        <v>0</v>
      </c>
      <c r="O417" s="184">
        <v>0</v>
      </c>
      <c r="P417" s="183">
        <v>0</v>
      </c>
      <c r="Q417" s="186">
        <f t="shared" si="24"/>
        <v>1500</v>
      </c>
      <c r="R417" s="225"/>
    </row>
    <row r="418" spans="1:18" s="187" customFormat="1" ht="14.45" customHeight="1" x14ac:dyDescent="0.25">
      <c r="A418" s="180">
        <v>376</v>
      </c>
      <c r="B418" s="153">
        <v>27</v>
      </c>
      <c r="C418" s="181" t="s">
        <v>219</v>
      </c>
      <c r="D418" s="233" t="str">
        <f t="shared" si="26"/>
        <v>2</v>
      </c>
      <c r="E418" s="181">
        <v>216</v>
      </c>
      <c r="F418" s="182" t="s">
        <v>24</v>
      </c>
      <c r="G418" s="140">
        <v>10000</v>
      </c>
      <c r="H418" s="183"/>
      <c r="I418" s="184">
        <v>0</v>
      </c>
      <c r="J418" s="185">
        <v>0</v>
      </c>
      <c r="K418" s="185">
        <v>0</v>
      </c>
      <c r="L418" s="183">
        <v>0</v>
      </c>
      <c r="M418" s="184">
        <v>0</v>
      </c>
      <c r="N418" s="183">
        <v>0</v>
      </c>
      <c r="O418" s="184">
        <v>0</v>
      </c>
      <c r="P418" s="183">
        <v>0</v>
      </c>
      <c r="Q418" s="186">
        <f t="shared" si="24"/>
        <v>10000</v>
      </c>
      <c r="R418" s="225"/>
    </row>
    <row r="419" spans="1:18" s="187" customFormat="1" ht="14.45" customHeight="1" x14ac:dyDescent="0.25">
      <c r="A419" s="180">
        <v>377</v>
      </c>
      <c r="B419" s="153">
        <v>27</v>
      </c>
      <c r="C419" s="181" t="s">
        <v>219</v>
      </c>
      <c r="D419" s="233" t="str">
        <f t="shared" si="26"/>
        <v>2</v>
      </c>
      <c r="E419" s="181">
        <v>221</v>
      </c>
      <c r="F419" s="182" t="s">
        <v>27</v>
      </c>
      <c r="G419" s="140">
        <v>840000</v>
      </c>
      <c r="H419" s="183"/>
      <c r="I419" s="184">
        <v>0</v>
      </c>
      <c r="J419" s="185">
        <v>0</v>
      </c>
      <c r="K419" s="185">
        <v>0</v>
      </c>
      <c r="L419" s="183">
        <v>0</v>
      </c>
      <c r="M419" s="184">
        <v>0</v>
      </c>
      <c r="N419" s="183">
        <v>0</v>
      </c>
      <c r="O419" s="184">
        <v>0</v>
      </c>
      <c r="P419" s="183">
        <v>0</v>
      </c>
      <c r="Q419" s="186">
        <f t="shared" si="24"/>
        <v>840000</v>
      </c>
      <c r="R419" s="225"/>
    </row>
    <row r="420" spans="1:18" s="187" customFormat="1" ht="14.45" customHeight="1" x14ac:dyDescent="0.25">
      <c r="A420" s="180">
        <v>378</v>
      </c>
      <c r="B420" s="153">
        <v>27</v>
      </c>
      <c r="C420" s="181" t="s">
        <v>219</v>
      </c>
      <c r="D420" s="233" t="str">
        <f t="shared" si="26"/>
        <v>2</v>
      </c>
      <c r="E420" s="181">
        <v>261</v>
      </c>
      <c r="F420" s="182" t="s">
        <v>43</v>
      </c>
      <c r="G420" s="140">
        <v>70000</v>
      </c>
      <c r="H420" s="183">
        <v>0</v>
      </c>
      <c r="I420" s="184">
        <v>0</v>
      </c>
      <c r="J420" s="185">
        <v>0</v>
      </c>
      <c r="K420" s="185">
        <v>0</v>
      </c>
      <c r="L420" s="183">
        <v>0</v>
      </c>
      <c r="M420" s="184">
        <v>0</v>
      </c>
      <c r="N420" s="183">
        <v>0</v>
      </c>
      <c r="O420" s="184">
        <v>0</v>
      </c>
      <c r="P420" s="183">
        <v>0</v>
      </c>
      <c r="Q420" s="186">
        <f t="shared" si="24"/>
        <v>70000</v>
      </c>
      <c r="R420" s="225"/>
    </row>
    <row r="421" spans="1:18" s="187" customFormat="1" ht="14.45" customHeight="1" x14ac:dyDescent="0.25">
      <c r="A421" s="180">
        <v>379</v>
      </c>
      <c r="B421" s="153">
        <v>27</v>
      </c>
      <c r="C421" s="181" t="s">
        <v>219</v>
      </c>
      <c r="D421" s="233" t="str">
        <f t="shared" si="26"/>
        <v>2</v>
      </c>
      <c r="E421" s="181">
        <v>272</v>
      </c>
      <c r="F421" s="182" t="s">
        <v>45</v>
      </c>
      <c r="G421" s="140">
        <v>70000</v>
      </c>
      <c r="H421" s="183">
        <v>0</v>
      </c>
      <c r="I421" s="184">
        <v>0</v>
      </c>
      <c r="J421" s="185">
        <v>0</v>
      </c>
      <c r="K421" s="185">
        <v>0</v>
      </c>
      <c r="L421" s="183">
        <v>0</v>
      </c>
      <c r="M421" s="184">
        <v>0</v>
      </c>
      <c r="N421" s="183">
        <v>0</v>
      </c>
      <c r="O421" s="184">
        <v>0</v>
      </c>
      <c r="P421" s="183">
        <v>0</v>
      </c>
      <c r="Q421" s="186">
        <f t="shared" si="24"/>
        <v>70000</v>
      </c>
      <c r="R421" s="225"/>
    </row>
    <row r="422" spans="1:18" s="187" customFormat="1" ht="14.45" customHeight="1" x14ac:dyDescent="0.25">
      <c r="A422" s="180">
        <v>380</v>
      </c>
      <c r="B422" s="153">
        <v>27</v>
      </c>
      <c r="C422" s="181" t="s">
        <v>219</v>
      </c>
      <c r="D422" s="233" t="str">
        <f t="shared" si="26"/>
        <v>3</v>
      </c>
      <c r="E422" s="181">
        <v>351</v>
      </c>
      <c r="F422" s="182" t="s">
        <v>76</v>
      </c>
      <c r="G422" s="140">
        <v>10000</v>
      </c>
      <c r="H422" s="183">
        <v>0</v>
      </c>
      <c r="I422" s="184">
        <v>0</v>
      </c>
      <c r="J422" s="185">
        <v>0</v>
      </c>
      <c r="K422" s="185">
        <v>0</v>
      </c>
      <c r="L422" s="183">
        <v>0</v>
      </c>
      <c r="M422" s="184">
        <v>0</v>
      </c>
      <c r="N422" s="183">
        <v>0</v>
      </c>
      <c r="O422" s="184">
        <v>0</v>
      </c>
      <c r="P422" s="183">
        <v>0</v>
      </c>
      <c r="Q422" s="186">
        <f t="shared" si="24"/>
        <v>10000</v>
      </c>
      <c r="R422" s="225"/>
    </row>
    <row r="423" spans="1:18" s="187" customFormat="1" ht="14.45" customHeight="1" x14ac:dyDescent="0.25">
      <c r="A423" s="180">
        <v>381</v>
      </c>
      <c r="B423" s="153">
        <v>27</v>
      </c>
      <c r="C423" s="181" t="s">
        <v>219</v>
      </c>
      <c r="D423" s="233" t="str">
        <f t="shared" si="26"/>
        <v>3</v>
      </c>
      <c r="E423" s="181">
        <v>353</v>
      </c>
      <c r="F423" s="182" t="s">
        <v>78</v>
      </c>
      <c r="G423" s="140">
        <v>5000</v>
      </c>
      <c r="H423" s="183">
        <v>0</v>
      </c>
      <c r="I423" s="184">
        <v>0</v>
      </c>
      <c r="J423" s="185">
        <v>0</v>
      </c>
      <c r="K423" s="185">
        <v>0</v>
      </c>
      <c r="L423" s="183">
        <v>0</v>
      </c>
      <c r="M423" s="184">
        <v>0</v>
      </c>
      <c r="N423" s="183">
        <v>0</v>
      </c>
      <c r="O423" s="184">
        <v>0</v>
      </c>
      <c r="P423" s="183">
        <v>0</v>
      </c>
      <c r="Q423" s="186">
        <f t="shared" si="24"/>
        <v>5000</v>
      </c>
      <c r="R423" s="225"/>
    </row>
    <row r="424" spans="1:18" s="187" customFormat="1" ht="14.45" customHeight="1" x14ac:dyDescent="0.25">
      <c r="A424" s="180">
        <v>382</v>
      </c>
      <c r="B424" s="153">
        <v>27</v>
      </c>
      <c r="C424" s="181" t="s">
        <v>219</v>
      </c>
      <c r="D424" s="233" t="str">
        <f t="shared" si="26"/>
        <v>3</v>
      </c>
      <c r="E424" s="181">
        <v>372</v>
      </c>
      <c r="F424" s="182" t="s">
        <v>91</v>
      </c>
      <c r="G424" s="140">
        <v>15000</v>
      </c>
      <c r="H424" s="183">
        <v>0</v>
      </c>
      <c r="I424" s="184">
        <v>0</v>
      </c>
      <c r="J424" s="185">
        <v>0</v>
      </c>
      <c r="K424" s="185">
        <v>0</v>
      </c>
      <c r="L424" s="183">
        <v>0</v>
      </c>
      <c r="M424" s="184">
        <v>0</v>
      </c>
      <c r="N424" s="183">
        <v>0</v>
      </c>
      <c r="O424" s="184">
        <v>0</v>
      </c>
      <c r="P424" s="183">
        <v>0</v>
      </c>
      <c r="Q424" s="186">
        <f t="shared" si="24"/>
        <v>15000</v>
      </c>
      <c r="R424" s="225"/>
    </row>
    <row r="425" spans="1:18" s="187" customFormat="1" ht="14.45" customHeight="1" x14ac:dyDescent="0.25">
      <c r="A425" s="180">
        <v>383</v>
      </c>
      <c r="B425" s="153">
        <v>27</v>
      </c>
      <c r="C425" s="181" t="s">
        <v>219</v>
      </c>
      <c r="D425" s="233" t="str">
        <f t="shared" si="26"/>
        <v>3</v>
      </c>
      <c r="E425" s="181">
        <v>375</v>
      </c>
      <c r="F425" s="182" t="s">
        <v>93</v>
      </c>
      <c r="G425" s="140">
        <v>30000</v>
      </c>
      <c r="H425" s="183">
        <v>0</v>
      </c>
      <c r="I425" s="184">
        <v>0</v>
      </c>
      <c r="J425" s="185">
        <v>0</v>
      </c>
      <c r="K425" s="185">
        <v>0</v>
      </c>
      <c r="L425" s="183">
        <v>0</v>
      </c>
      <c r="M425" s="184">
        <v>0</v>
      </c>
      <c r="N425" s="183">
        <v>0</v>
      </c>
      <c r="O425" s="184">
        <v>0</v>
      </c>
      <c r="P425" s="183">
        <v>0</v>
      </c>
      <c r="Q425" s="186">
        <f t="shared" si="24"/>
        <v>30000</v>
      </c>
      <c r="R425" s="225"/>
    </row>
    <row r="426" spans="1:18" s="187" customFormat="1" ht="14.45" customHeight="1" x14ac:dyDescent="0.25">
      <c r="A426" s="180">
        <v>384</v>
      </c>
      <c r="B426" s="153">
        <v>27</v>
      </c>
      <c r="C426" s="181" t="s">
        <v>219</v>
      </c>
      <c r="D426" s="233" t="str">
        <f t="shared" si="26"/>
        <v>5</v>
      </c>
      <c r="E426" s="181">
        <v>511</v>
      </c>
      <c r="F426" s="182" t="s">
        <v>109</v>
      </c>
      <c r="G426" s="140">
        <v>10000</v>
      </c>
      <c r="H426" s="183">
        <v>0</v>
      </c>
      <c r="I426" s="184">
        <v>0</v>
      </c>
      <c r="J426" s="185">
        <v>0</v>
      </c>
      <c r="K426" s="185">
        <v>0</v>
      </c>
      <c r="L426" s="183">
        <v>0</v>
      </c>
      <c r="M426" s="184">
        <v>0</v>
      </c>
      <c r="N426" s="183">
        <v>0</v>
      </c>
      <c r="O426" s="184">
        <v>0</v>
      </c>
      <c r="P426" s="183">
        <v>0</v>
      </c>
      <c r="Q426" s="186">
        <f t="shared" si="24"/>
        <v>10000</v>
      </c>
      <c r="R426" s="225"/>
    </row>
    <row r="427" spans="1:18" s="187" customFormat="1" ht="14.45" customHeight="1" x14ac:dyDescent="0.25">
      <c r="A427" s="194">
        <v>385</v>
      </c>
      <c r="B427" s="195">
        <v>27</v>
      </c>
      <c r="C427" s="196" t="s">
        <v>219</v>
      </c>
      <c r="D427" s="234" t="str">
        <f t="shared" si="26"/>
        <v>5</v>
      </c>
      <c r="E427" s="196">
        <v>515</v>
      </c>
      <c r="F427" s="197" t="s">
        <v>111</v>
      </c>
      <c r="G427" s="198">
        <v>10000</v>
      </c>
      <c r="H427" s="199">
        <v>0</v>
      </c>
      <c r="I427" s="200">
        <v>0</v>
      </c>
      <c r="J427" s="201">
        <v>0</v>
      </c>
      <c r="K427" s="201">
        <v>0</v>
      </c>
      <c r="L427" s="199">
        <v>0</v>
      </c>
      <c r="M427" s="200">
        <v>0</v>
      </c>
      <c r="N427" s="199">
        <v>0</v>
      </c>
      <c r="O427" s="200">
        <v>0</v>
      </c>
      <c r="P427" s="199">
        <v>0</v>
      </c>
      <c r="Q427" s="202">
        <f t="shared" si="24"/>
        <v>10000</v>
      </c>
      <c r="R427" s="226"/>
    </row>
    <row r="428" spans="1:18" s="187" customFormat="1" ht="14.45" customHeight="1" x14ac:dyDescent="0.25">
      <c r="A428" s="212">
        <v>386</v>
      </c>
      <c r="B428" s="213">
        <v>28</v>
      </c>
      <c r="C428" s="214" t="s">
        <v>221</v>
      </c>
      <c r="D428" s="236" t="str">
        <f t="shared" si="26"/>
        <v>2</v>
      </c>
      <c r="E428" s="214">
        <v>211</v>
      </c>
      <c r="F428" s="215" t="s">
        <v>19</v>
      </c>
      <c r="G428" s="177">
        <v>8000</v>
      </c>
      <c r="H428" s="216"/>
      <c r="I428" s="217">
        <v>0</v>
      </c>
      <c r="J428" s="218">
        <v>0</v>
      </c>
      <c r="K428" s="218">
        <v>0</v>
      </c>
      <c r="L428" s="216">
        <v>0</v>
      </c>
      <c r="M428" s="217">
        <v>0</v>
      </c>
      <c r="N428" s="216">
        <v>0</v>
      </c>
      <c r="O428" s="217">
        <v>0</v>
      </c>
      <c r="P428" s="216">
        <v>0</v>
      </c>
      <c r="Q428" s="219">
        <f t="shared" si="24"/>
        <v>8000</v>
      </c>
      <c r="R428" s="228"/>
    </row>
    <row r="429" spans="1:18" s="187" customFormat="1" ht="14.45" customHeight="1" x14ac:dyDescent="0.25">
      <c r="A429" s="180">
        <v>387</v>
      </c>
      <c r="B429" s="153">
        <v>28</v>
      </c>
      <c r="C429" s="181" t="s">
        <v>221</v>
      </c>
      <c r="D429" s="233" t="str">
        <f t="shared" si="26"/>
        <v>2</v>
      </c>
      <c r="E429" s="181">
        <v>212</v>
      </c>
      <c r="F429" s="182" t="s">
        <v>20</v>
      </c>
      <c r="G429" s="140">
        <v>8000</v>
      </c>
      <c r="H429" s="183"/>
      <c r="I429" s="184">
        <v>0</v>
      </c>
      <c r="J429" s="185">
        <v>0</v>
      </c>
      <c r="K429" s="185">
        <v>0</v>
      </c>
      <c r="L429" s="183">
        <v>0</v>
      </c>
      <c r="M429" s="184">
        <v>0</v>
      </c>
      <c r="N429" s="183">
        <v>0</v>
      </c>
      <c r="O429" s="184">
        <v>0</v>
      </c>
      <c r="P429" s="183">
        <v>0</v>
      </c>
      <c r="Q429" s="186">
        <f t="shared" si="24"/>
        <v>8000</v>
      </c>
      <c r="R429" s="225"/>
    </row>
    <row r="430" spans="1:18" s="187" customFormat="1" ht="14.45" customHeight="1" x14ac:dyDescent="0.25">
      <c r="A430" s="180">
        <v>388</v>
      </c>
      <c r="B430" s="153">
        <v>28</v>
      </c>
      <c r="C430" s="181" t="s">
        <v>221</v>
      </c>
      <c r="D430" s="233" t="str">
        <f t="shared" si="26"/>
        <v>2</v>
      </c>
      <c r="E430" s="181">
        <v>214</v>
      </c>
      <c r="F430" s="182" t="s">
        <v>22</v>
      </c>
      <c r="G430" s="140">
        <v>800</v>
      </c>
      <c r="H430" s="183"/>
      <c r="I430" s="184">
        <v>0</v>
      </c>
      <c r="J430" s="185">
        <v>0</v>
      </c>
      <c r="K430" s="185">
        <v>0</v>
      </c>
      <c r="L430" s="183">
        <v>0</v>
      </c>
      <c r="M430" s="184">
        <v>0</v>
      </c>
      <c r="N430" s="183">
        <v>0</v>
      </c>
      <c r="O430" s="184">
        <v>0</v>
      </c>
      <c r="P430" s="183">
        <v>0</v>
      </c>
      <c r="Q430" s="186">
        <f t="shared" si="24"/>
        <v>800</v>
      </c>
      <c r="R430" s="225" t="s">
        <v>323</v>
      </c>
    </row>
    <row r="431" spans="1:18" s="187" customFormat="1" ht="14.45" customHeight="1" x14ac:dyDescent="0.25">
      <c r="A431" s="180">
        <v>389</v>
      </c>
      <c r="B431" s="153">
        <v>28</v>
      </c>
      <c r="C431" s="181" t="s">
        <v>221</v>
      </c>
      <c r="D431" s="233" t="str">
        <f t="shared" si="26"/>
        <v>2</v>
      </c>
      <c r="E431" s="181">
        <v>249</v>
      </c>
      <c r="F431" s="182" t="s">
        <v>39</v>
      </c>
      <c r="G431" s="140">
        <v>30000</v>
      </c>
      <c r="H431" s="183"/>
      <c r="I431" s="184">
        <v>0</v>
      </c>
      <c r="J431" s="185">
        <v>0</v>
      </c>
      <c r="K431" s="185">
        <v>0</v>
      </c>
      <c r="L431" s="183">
        <v>0</v>
      </c>
      <c r="M431" s="184">
        <v>0</v>
      </c>
      <c r="N431" s="183">
        <v>0</v>
      </c>
      <c r="O431" s="184">
        <v>0</v>
      </c>
      <c r="P431" s="183">
        <v>0</v>
      </c>
      <c r="Q431" s="186">
        <f t="shared" si="24"/>
        <v>30000</v>
      </c>
      <c r="R431" s="225" t="s">
        <v>381</v>
      </c>
    </row>
    <row r="432" spans="1:18" s="187" customFormat="1" ht="14.45" customHeight="1" x14ac:dyDescent="0.25">
      <c r="A432" s="180">
        <v>390</v>
      </c>
      <c r="B432" s="153">
        <v>28</v>
      </c>
      <c r="C432" s="181" t="s">
        <v>221</v>
      </c>
      <c r="D432" s="233" t="str">
        <f t="shared" si="26"/>
        <v>2</v>
      </c>
      <c r="E432" s="181">
        <v>261</v>
      </c>
      <c r="F432" s="189" t="s">
        <v>43</v>
      </c>
      <c r="G432" s="140">
        <v>50000</v>
      </c>
      <c r="H432" s="183"/>
      <c r="I432" s="184">
        <v>0</v>
      </c>
      <c r="J432" s="185">
        <v>0</v>
      </c>
      <c r="K432" s="185">
        <v>0</v>
      </c>
      <c r="L432" s="183">
        <v>0</v>
      </c>
      <c r="M432" s="184">
        <v>0</v>
      </c>
      <c r="N432" s="183">
        <v>0</v>
      </c>
      <c r="O432" s="184">
        <v>0</v>
      </c>
      <c r="P432" s="183">
        <v>0</v>
      </c>
      <c r="Q432" s="186">
        <f t="shared" si="24"/>
        <v>50000</v>
      </c>
      <c r="R432" s="225"/>
    </row>
    <row r="433" spans="1:18" s="187" customFormat="1" ht="14.45" customHeight="1" x14ac:dyDescent="0.25">
      <c r="A433" s="180">
        <v>391</v>
      </c>
      <c r="B433" s="153">
        <v>28</v>
      </c>
      <c r="C433" s="181" t="s">
        <v>221</v>
      </c>
      <c r="D433" s="233" t="str">
        <f t="shared" si="26"/>
        <v>2</v>
      </c>
      <c r="E433" s="181">
        <v>296</v>
      </c>
      <c r="F433" s="189" t="s">
        <v>54</v>
      </c>
      <c r="G433" s="140">
        <v>35000</v>
      </c>
      <c r="H433" s="183"/>
      <c r="I433" s="184">
        <v>0</v>
      </c>
      <c r="J433" s="185">
        <v>0</v>
      </c>
      <c r="K433" s="185">
        <v>0</v>
      </c>
      <c r="L433" s="183">
        <v>0</v>
      </c>
      <c r="M433" s="184">
        <v>0</v>
      </c>
      <c r="N433" s="183">
        <v>0</v>
      </c>
      <c r="O433" s="184">
        <v>0</v>
      </c>
      <c r="P433" s="183">
        <v>0</v>
      </c>
      <c r="Q433" s="186">
        <f t="shared" si="24"/>
        <v>35000</v>
      </c>
      <c r="R433" s="225"/>
    </row>
    <row r="434" spans="1:18" s="187" customFormat="1" ht="14.45" customHeight="1" x14ac:dyDescent="0.25">
      <c r="A434" s="180">
        <v>392</v>
      </c>
      <c r="B434" s="153">
        <v>28</v>
      </c>
      <c r="C434" s="181" t="s">
        <v>221</v>
      </c>
      <c r="D434" s="233" t="str">
        <f t="shared" si="26"/>
        <v>3</v>
      </c>
      <c r="E434" s="181">
        <v>314</v>
      </c>
      <c r="F434" s="189" t="s">
        <v>58</v>
      </c>
      <c r="G434" s="140">
        <v>12000</v>
      </c>
      <c r="H434" s="183"/>
      <c r="I434" s="184">
        <v>0</v>
      </c>
      <c r="J434" s="185">
        <v>0</v>
      </c>
      <c r="K434" s="185">
        <v>0</v>
      </c>
      <c r="L434" s="183">
        <v>0</v>
      </c>
      <c r="M434" s="184">
        <v>0</v>
      </c>
      <c r="N434" s="183">
        <v>0</v>
      </c>
      <c r="O434" s="184">
        <v>0</v>
      </c>
      <c r="P434" s="183">
        <v>0</v>
      </c>
      <c r="Q434" s="186">
        <f t="shared" si="24"/>
        <v>12000</v>
      </c>
      <c r="R434" s="225"/>
    </row>
    <row r="435" spans="1:18" s="187" customFormat="1" ht="14.45" customHeight="1" x14ac:dyDescent="0.25">
      <c r="A435" s="180">
        <v>393</v>
      </c>
      <c r="B435" s="153">
        <v>28</v>
      </c>
      <c r="C435" s="181" t="s">
        <v>221</v>
      </c>
      <c r="D435" s="233" t="str">
        <f t="shared" si="26"/>
        <v>3</v>
      </c>
      <c r="E435" s="181">
        <v>334</v>
      </c>
      <c r="F435" s="182" t="s">
        <v>69</v>
      </c>
      <c r="G435" s="140">
        <v>10000</v>
      </c>
      <c r="H435" s="183"/>
      <c r="I435" s="184">
        <v>0</v>
      </c>
      <c r="J435" s="185">
        <v>0</v>
      </c>
      <c r="K435" s="185">
        <v>0</v>
      </c>
      <c r="L435" s="183">
        <v>0</v>
      </c>
      <c r="M435" s="184">
        <v>0</v>
      </c>
      <c r="N435" s="183">
        <v>0</v>
      </c>
      <c r="O435" s="184">
        <v>0</v>
      </c>
      <c r="P435" s="183">
        <v>0</v>
      </c>
      <c r="Q435" s="186">
        <f t="shared" si="24"/>
        <v>10000</v>
      </c>
      <c r="R435" s="225"/>
    </row>
    <row r="436" spans="1:18" s="187" customFormat="1" ht="14.45" customHeight="1" x14ac:dyDescent="0.25">
      <c r="A436" s="180">
        <v>394</v>
      </c>
      <c r="B436" s="153">
        <v>28</v>
      </c>
      <c r="C436" s="181" t="s">
        <v>221</v>
      </c>
      <c r="D436" s="233" t="str">
        <f t="shared" si="26"/>
        <v>3</v>
      </c>
      <c r="E436" s="181">
        <v>351</v>
      </c>
      <c r="F436" s="189" t="s">
        <v>76</v>
      </c>
      <c r="G436" s="140">
        <v>10000</v>
      </c>
      <c r="H436" s="183"/>
      <c r="I436" s="184">
        <v>0</v>
      </c>
      <c r="J436" s="185">
        <v>0</v>
      </c>
      <c r="K436" s="185">
        <v>0</v>
      </c>
      <c r="L436" s="183">
        <v>0</v>
      </c>
      <c r="M436" s="184">
        <v>0</v>
      </c>
      <c r="N436" s="183">
        <v>0</v>
      </c>
      <c r="O436" s="184">
        <v>0</v>
      </c>
      <c r="P436" s="183">
        <v>0</v>
      </c>
      <c r="Q436" s="186">
        <f t="shared" si="24"/>
        <v>10000</v>
      </c>
      <c r="R436" s="225"/>
    </row>
    <row r="437" spans="1:18" s="187" customFormat="1" ht="14.45" customHeight="1" x14ac:dyDescent="0.25">
      <c r="A437" s="180">
        <v>395</v>
      </c>
      <c r="B437" s="153">
        <v>28</v>
      </c>
      <c r="C437" s="181" t="s">
        <v>221</v>
      </c>
      <c r="D437" s="233" t="str">
        <f t="shared" si="26"/>
        <v>3</v>
      </c>
      <c r="E437" s="181">
        <v>353</v>
      </c>
      <c r="F437" s="182" t="s">
        <v>78</v>
      </c>
      <c r="G437" s="140">
        <v>1500</v>
      </c>
      <c r="H437" s="183"/>
      <c r="I437" s="184">
        <v>0</v>
      </c>
      <c r="J437" s="185">
        <v>0</v>
      </c>
      <c r="K437" s="185">
        <v>0</v>
      </c>
      <c r="L437" s="183">
        <v>0</v>
      </c>
      <c r="M437" s="184">
        <v>0</v>
      </c>
      <c r="N437" s="183">
        <v>0</v>
      </c>
      <c r="O437" s="184">
        <v>0</v>
      </c>
      <c r="P437" s="183">
        <v>0</v>
      </c>
      <c r="Q437" s="186">
        <f t="shared" si="24"/>
        <v>1500</v>
      </c>
      <c r="R437" s="225"/>
    </row>
    <row r="438" spans="1:18" s="187" customFormat="1" ht="14.45" customHeight="1" x14ac:dyDescent="0.25">
      <c r="A438" s="180">
        <v>396</v>
      </c>
      <c r="B438" s="153">
        <v>28</v>
      </c>
      <c r="C438" s="181" t="s">
        <v>221</v>
      </c>
      <c r="D438" s="233" t="str">
        <f t="shared" si="26"/>
        <v>3</v>
      </c>
      <c r="E438" s="181">
        <v>355</v>
      </c>
      <c r="F438" s="182" t="s">
        <v>79</v>
      </c>
      <c r="G438" s="140">
        <v>25000</v>
      </c>
      <c r="H438" s="183"/>
      <c r="I438" s="184">
        <v>0</v>
      </c>
      <c r="J438" s="185">
        <v>0</v>
      </c>
      <c r="K438" s="185">
        <v>0</v>
      </c>
      <c r="L438" s="183">
        <v>0</v>
      </c>
      <c r="M438" s="184">
        <v>0</v>
      </c>
      <c r="N438" s="183">
        <v>0</v>
      </c>
      <c r="O438" s="184">
        <v>0</v>
      </c>
      <c r="P438" s="183">
        <v>0</v>
      </c>
      <c r="Q438" s="186">
        <f t="shared" si="24"/>
        <v>25000</v>
      </c>
      <c r="R438" s="225"/>
    </row>
    <row r="439" spans="1:18" s="187" customFormat="1" ht="14.45" customHeight="1" x14ac:dyDescent="0.25">
      <c r="A439" s="180">
        <v>397</v>
      </c>
      <c r="B439" s="153">
        <v>28</v>
      </c>
      <c r="C439" s="181" t="s">
        <v>221</v>
      </c>
      <c r="D439" s="233" t="str">
        <f t="shared" si="26"/>
        <v>3</v>
      </c>
      <c r="E439" s="181">
        <v>361</v>
      </c>
      <c r="F439" s="182" t="s">
        <v>83</v>
      </c>
      <c r="G439" s="140">
        <v>20000</v>
      </c>
      <c r="H439" s="183"/>
      <c r="I439" s="184">
        <v>0</v>
      </c>
      <c r="J439" s="185">
        <v>0</v>
      </c>
      <c r="K439" s="185">
        <v>0</v>
      </c>
      <c r="L439" s="183">
        <v>0</v>
      </c>
      <c r="M439" s="184">
        <v>0</v>
      </c>
      <c r="N439" s="183">
        <v>0</v>
      </c>
      <c r="O439" s="184">
        <v>0</v>
      </c>
      <c r="P439" s="183">
        <v>0</v>
      </c>
      <c r="Q439" s="186">
        <f t="shared" si="24"/>
        <v>20000</v>
      </c>
      <c r="R439" s="225"/>
    </row>
    <row r="440" spans="1:18" s="187" customFormat="1" ht="14.45" customHeight="1" x14ac:dyDescent="0.25">
      <c r="A440" s="180">
        <v>398</v>
      </c>
      <c r="B440" s="153">
        <v>28</v>
      </c>
      <c r="C440" s="181" t="s">
        <v>221</v>
      </c>
      <c r="D440" s="233" t="str">
        <f t="shared" si="26"/>
        <v>3</v>
      </c>
      <c r="E440" s="181">
        <v>372</v>
      </c>
      <c r="F440" s="182" t="s">
        <v>91</v>
      </c>
      <c r="G440" s="140">
        <v>5000</v>
      </c>
      <c r="H440" s="183"/>
      <c r="I440" s="184">
        <v>0</v>
      </c>
      <c r="J440" s="185">
        <v>0</v>
      </c>
      <c r="K440" s="185">
        <v>0</v>
      </c>
      <c r="L440" s="183">
        <v>0</v>
      </c>
      <c r="M440" s="184">
        <v>0</v>
      </c>
      <c r="N440" s="183">
        <v>0</v>
      </c>
      <c r="O440" s="184">
        <v>0</v>
      </c>
      <c r="P440" s="183">
        <v>0</v>
      </c>
      <c r="Q440" s="186">
        <f t="shared" si="24"/>
        <v>5000</v>
      </c>
      <c r="R440" s="225"/>
    </row>
    <row r="441" spans="1:18" s="187" customFormat="1" ht="14.45" customHeight="1" x14ac:dyDescent="0.25">
      <c r="A441" s="180">
        <v>399</v>
      </c>
      <c r="B441" s="153">
        <v>28</v>
      </c>
      <c r="C441" s="181" t="s">
        <v>221</v>
      </c>
      <c r="D441" s="233" t="str">
        <f t="shared" si="26"/>
        <v>3</v>
      </c>
      <c r="E441" s="181">
        <v>375</v>
      </c>
      <c r="F441" s="182" t="s">
        <v>93</v>
      </c>
      <c r="G441" s="140">
        <v>5000</v>
      </c>
      <c r="H441" s="183"/>
      <c r="I441" s="184">
        <v>0</v>
      </c>
      <c r="J441" s="185">
        <v>0</v>
      </c>
      <c r="K441" s="185">
        <v>0</v>
      </c>
      <c r="L441" s="183">
        <v>0</v>
      </c>
      <c r="M441" s="184">
        <v>0</v>
      </c>
      <c r="N441" s="183">
        <v>0</v>
      </c>
      <c r="O441" s="184">
        <v>0</v>
      </c>
      <c r="P441" s="183">
        <v>0</v>
      </c>
      <c r="Q441" s="186">
        <f t="shared" si="24"/>
        <v>5000</v>
      </c>
      <c r="R441" s="225"/>
    </row>
    <row r="442" spans="1:18" s="187" customFormat="1" ht="14.45" customHeight="1" x14ac:dyDescent="0.25">
      <c r="A442" s="194">
        <v>400</v>
      </c>
      <c r="B442" s="195">
        <v>28</v>
      </c>
      <c r="C442" s="196" t="s">
        <v>221</v>
      </c>
      <c r="D442" s="234" t="str">
        <f t="shared" si="26"/>
        <v>5</v>
      </c>
      <c r="E442" s="196">
        <v>515</v>
      </c>
      <c r="F442" s="197" t="s">
        <v>111</v>
      </c>
      <c r="G442" s="198">
        <v>8000</v>
      </c>
      <c r="H442" s="199"/>
      <c r="I442" s="200">
        <v>0</v>
      </c>
      <c r="J442" s="201">
        <v>0</v>
      </c>
      <c r="K442" s="201">
        <v>0</v>
      </c>
      <c r="L442" s="199">
        <v>0</v>
      </c>
      <c r="M442" s="200">
        <v>0</v>
      </c>
      <c r="N442" s="199">
        <v>0</v>
      </c>
      <c r="O442" s="200">
        <v>0</v>
      </c>
      <c r="P442" s="199">
        <v>0</v>
      </c>
      <c r="Q442" s="202">
        <f t="shared" si="24"/>
        <v>8000</v>
      </c>
      <c r="R442" s="226"/>
    </row>
    <row r="443" spans="1:18" s="187" customFormat="1" ht="14.45" customHeight="1" x14ac:dyDescent="0.25">
      <c r="A443" s="212">
        <v>401</v>
      </c>
      <c r="B443" s="213">
        <v>29</v>
      </c>
      <c r="C443" s="214" t="s">
        <v>216</v>
      </c>
      <c r="D443" s="236" t="str">
        <f t="shared" si="26"/>
        <v>2</v>
      </c>
      <c r="E443" s="214">
        <v>211</v>
      </c>
      <c r="F443" s="215" t="s">
        <v>19</v>
      </c>
      <c r="G443" s="177">
        <v>6000</v>
      </c>
      <c r="H443" s="216"/>
      <c r="I443" s="217">
        <v>0</v>
      </c>
      <c r="J443" s="218">
        <v>0</v>
      </c>
      <c r="K443" s="218">
        <v>0</v>
      </c>
      <c r="L443" s="216">
        <v>0</v>
      </c>
      <c r="M443" s="217">
        <v>0</v>
      </c>
      <c r="N443" s="216">
        <v>0</v>
      </c>
      <c r="O443" s="217">
        <v>0</v>
      </c>
      <c r="P443" s="216">
        <v>0</v>
      </c>
      <c r="Q443" s="219">
        <f t="shared" si="24"/>
        <v>6000</v>
      </c>
      <c r="R443" s="228"/>
    </row>
    <row r="444" spans="1:18" s="187" customFormat="1" ht="14.45" customHeight="1" x14ac:dyDescent="0.25">
      <c r="A444" s="180">
        <v>402</v>
      </c>
      <c r="B444" s="153">
        <v>29</v>
      </c>
      <c r="C444" s="181" t="s">
        <v>216</v>
      </c>
      <c r="D444" s="233" t="str">
        <f t="shared" si="26"/>
        <v>2</v>
      </c>
      <c r="E444" s="181">
        <v>212</v>
      </c>
      <c r="F444" s="182" t="s">
        <v>20</v>
      </c>
      <c r="G444" s="140">
        <f>800*12</f>
        <v>9600</v>
      </c>
      <c r="H444" s="183"/>
      <c r="I444" s="184">
        <v>0</v>
      </c>
      <c r="J444" s="185">
        <v>0</v>
      </c>
      <c r="K444" s="185">
        <v>0</v>
      </c>
      <c r="L444" s="183">
        <v>0</v>
      </c>
      <c r="M444" s="184">
        <v>0</v>
      </c>
      <c r="N444" s="183">
        <v>0</v>
      </c>
      <c r="O444" s="184">
        <v>0</v>
      </c>
      <c r="P444" s="183">
        <v>0</v>
      </c>
      <c r="Q444" s="186">
        <f t="shared" si="24"/>
        <v>9600</v>
      </c>
      <c r="R444" s="225"/>
    </row>
    <row r="445" spans="1:18" s="187" customFormat="1" ht="14.45" customHeight="1" x14ac:dyDescent="0.25">
      <c r="A445" s="180">
        <v>403</v>
      </c>
      <c r="B445" s="153">
        <v>29</v>
      </c>
      <c r="C445" s="181" t="s">
        <v>216</v>
      </c>
      <c r="D445" s="233" t="str">
        <f t="shared" si="26"/>
        <v>2</v>
      </c>
      <c r="E445" s="181">
        <v>214</v>
      </c>
      <c r="F445" s="182" t="s">
        <v>22</v>
      </c>
      <c r="G445" s="140">
        <v>800</v>
      </c>
      <c r="H445" s="183"/>
      <c r="I445" s="184">
        <v>0</v>
      </c>
      <c r="J445" s="185">
        <v>0</v>
      </c>
      <c r="K445" s="185">
        <v>0</v>
      </c>
      <c r="L445" s="183">
        <v>0</v>
      </c>
      <c r="M445" s="184">
        <v>0</v>
      </c>
      <c r="N445" s="183">
        <v>0</v>
      </c>
      <c r="O445" s="184">
        <v>0</v>
      </c>
      <c r="P445" s="183">
        <v>0</v>
      </c>
      <c r="Q445" s="186">
        <f t="shared" si="24"/>
        <v>800</v>
      </c>
      <c r="R445" s="225"/>
    </row>
    <row r="446" spans="1:18" s="187" customFormat="1" ht="14.45" customHeight="1" x14ac:dyDescent="0.25">
      <c r="A446" s="180">
        <v>404</v>
      </c>
      <c r="B446" s="153">
        <v>29</v>
      </c>
      <c r="C446" s="181" t="s">
        <v>216</v>
      </c>
      <c r="D446" s="233" t="str">
        <f t="shared" si="26"/>
        <v>2</v>
      </c>
      <c r="E446" s="181">
        <v>216</v>
      </c>
      <c r="F446" s="182" t="s">
        <v>24</v>
      </c>
      <c r="G446" s="140">
        <v>7000</v>
      </c>
      <c r="H446" s="183"/>
      <c r="I446" s="184">
        <v>0</v>
      </c>
      <c r="J446" s="185">
        <v>0</v>
      </c>
      <c r="K446" s="185">
        <v>0</v>
      </c>
      <c r="L446" s="183">
        <v>0</v>
      </c>
      <c r="M446" s="184">
        <v>0</v>
      </c>
      <c r="N446" s="183">
        <v>0</v>
      </c>
      <c r="O446" s="184">
        <v>0</v>
      </c>
      <c r="P446" s="183">
        <v>0</v>
      </c>
      <c r="Q446" s="186">
        <f t="shared" si="24"/>
        <v>7000</v>
      </c>
      <c r="R446" s="225"/>
    </row>
    <row r="447" spans="1:18" s="187" customFormat="1" ht="14.45" customHeight="1" x14ac:dyDescent="0.25">
      <c r="A447" s="180">
        <v>405</v>
      </c>
      <c r="B447" s="153">
        <v>29</v>
      </c>
      <c r="C447" s="181" t="s">
        <v>216</v>
      </c>
      <c r="D447" s="233" t="str">
        <f t="shared" si="26"/>
        <v>2</v>
      </c>
      <c r="E447" s="181">
        <v>261</v>
      </c>
      <c r="F447" s="182" t="s">
        <v>43</v>
      </c>
      <c r="G447" s="140">
        <v>100000</v>
      </c>
      <c r="H447" s="183"/>
      <c r="I447" s="184">
        <v>0</v>
      </c>
      <c r="J447" s="185">
        <v>0</v>
      </c>
      <c r="K447" s="185">
        <v>0</v>
      </c>
      <c r="L447" s="183">
        <v>0</v>
      </c>
      <c r="M447" s="184">
        <v>0</v>
      </c>
      <c r="N447" s="183">
        <v>0</v>
      </c>
      <c r="O447" s="184">
        <v>0</v>
      </c>
      <c r="P447" s="183">
        <v>0</v>
      </c>
      <c r="Q447" s="186">
        <f t="shared" si="24"/>
        <v>100000</v>
      </c>
      <c r="R447" s="225"/>
    </row>
    <row r="448" spans="1:18" s="187" customFormat="1" ht="14.45" customHeight="1" x14ac:dyDescent="0.25">
      <c r="A448" s="180">
        <v>406</v>
      </c>
      <c r="B448" s="153">
        <v>29</v>
      </c>
      <c r="C448" s="181" t="s">
        <v>216</v>
      </c>
      <c r="D448" s="233" t="str">
        <f t="shared" si="26"/>
        <v>3</v>
      </c>
      <c r="E448" s="181">
        <v>351</v>
      </c>
      <c r="F448" s="182" t="s">
        <v>76</v>
      </c>
      <c r="G448" s="140">
        <v>20000</v>
      </c>
      <c r="H448" s="183"/>
      <c r="I448" s="184">
        <v>0</v>
      </c>
      <c r="J448" s="185">
        <v>0</v>
      </c>
      <c r="K448" s="185">
        <v>0</v>
      </c>
      <c r="L448" s="183">
        <v>0</v>
      </c>
      <c r="M448" s="184">
        <v>0</v>
      </c>
      <c r="N448" s="183">
        <v>0</v>
      </c>
      <c r="O448" s="184">
        <v>0</v>
      </c>
      <c r="P448" s="183">
        <v>0</v>
      </c>
      <c r="Q448" s="186">
        <f t="shared" si="24"/>
        <v>20000</v>
      </c>
      <c r="R448" s="225"/>
    </row>
    <row r="449" spans="1:18" s="187" customFormat="1" ht="14.45" customHeight="1" x14ac:dyDescent="0.25">
      <c r="A449" s="180">
        <v>407</v>
      </c>
      <c r="B449" s="153">
        <v>29</v>
      </c>
      <c r="C449" s="181" t="s">
        <v>216</v>
      </c>
      <c r="D449" s="233" t="str">
        <f t="shared" si="26"/>
        <v>3</v>
      </c>
      <c r="E449" s="181">
        <v>353</v>
      </c>
      <c r="F449" s="182" t="s">
        <v>78</v>
      </c>
      <c r="G449" s="140">
        <v>3000</v>
      </c>
      <c r="H449" s="183"/>
      <c r="I449" s="184">
        <v>0</v>
      </c>
      <c r="J449" s="185">
        <v>0</v>
      </c>
      <c r="K449" s="185">
        <v>0</v>
      </c>
      <c r="L449" s="183">
        <v>0</v>
      </c>
      <c r="M449" s="184">
        <v>0</v>
      </c>
      <c r="N449" s="183">
        <v>0</v>
      </c>
      <c r="O449" s="184">
        <v>0</v>
      </c>
      <c r="P449" s="183">
        <v>0</v>
      </c>
      <c r="Q449" s="186">
        <f t="shared" si="24"/>
        <v>3000</v>
      </c>
      <c r="R449" s="225"/>
    </row>
    <row r="450" spans="1:18" s="187" customFormat="1" ht="14.45" customHeight="1" x14ac:dyDescent="0.25">
      <c r="A450" s="180">
        <v>408</v>
      </c>
      <c r="B450" s="153">
        <v>29</v>
      </c>
      <c r="C450" s="181" t="s">
        <v>216</v>
      </c>
      <c r="D450" s="233" t="str">
        <f t="shared" si="26"/>
        <v>3</v>
      </c>
      <c r="E450" s="181">
        <v>355</v>
      </c>
      <c r="F450" s="182" t="s">
        <v>79</v>
      </c>
      <c r="G450" s="140">
        <v>25000</v>
      </c>
      <c r="H450" s="183"/>
      <c r="I450" s="184">
        <v>0</v>
      </c>
      <c r="J450" s="185">
        <v>0</v>
      </c>
      <c r="K450" s="185">
        <v>0</v>
      </c>
      <c r="L450" s="183">
        <v>0</v>
      </c>
      <c r="M450" s="184">
        <v>0</v>
      </c>
      <c r="N450" s="183">
        <v>0</v>
      </c>
      <c r="O450" s="184">
        <v>0</v>
      </c>
      <c r="P450" s="183">
        <v>0</v>
      </c>
      <c r="Q450" s="186">
        <f t="shared" si="24"/>
        <v>25000</v>
      </c>
      <c r="R450" s="225"/>
    </row>
    <row r="451" spans="1:18" s="187" customFormat="1" ht="14.45" customHeight="1" x14ac:dyDescent="0.25">
      <c r="A451" s="180">
        <v>409</v>
      </c>
      <c r="B451" s="153">
        <v>29</v>
      </c>
      <c r="C451" s="181" t="s">
        <v>216</v>
      </c>
      <c r="D451" s="233" t="str">
        <f t="shared" si="26"/>
        <v>3</v>
      </c>
      <c r="E451" s="181">
        <v>372</v>
      </c>
      <c r="F451" s="189" t="s">
        <v>91</v>
      </c>
      <c r="G451" s="140">
        <v>5000</v>
      </c>
      <c r="H451" s="183"/>
      <c r="I451" s="184">
        <v>0</v>
      </c>
      <c r="J451" s="185">
        <v>0</v>
      </c>
      <c r="K451" s="185">
        <v>0</v>
      </c>
      <c r="L451" s="183">
        <v>0</v>
      </c>
      <c r="M451" s="184">
        <v>0</v>
      </c>
      <c r="N451" s="183">
        <v>0</v>
      </c>
      <c r="O451" s="184">
        <v>0</v>
      </c>
      <c r="P451" s="183">
        <v>0</v>
      </c>
      <c r="Q451" s="186">
        <f t="shared" si="24"/>
        <v>5000</v>
      </c>
      <c r="R451" s="225"/>
    </row>
    <row r="452" spans="1:18" s="187" customFormat="1" ht="14.45" customHeight="1" x14ac:dyDescent="0.25">
      <c r="A452" s="180">
        <v>410</v>
      </c>
      <c r="B452" s="153">
        <v>29</v>
      </c>
      <c r="C452" s="181" t="s">
        <v>216</v>
      </c>
      <c r="D452" s="233" t="str">
        <f t="shared" si="26"/>
        <v>3</v>
      </c>
      <c r="E452" s="181">
        <v>375</v>
      </c>
      <c r="F452" s="182" t="s">
        <v>93</v>
      </c>
      <c r="G452" s="140">
        <v>5000</v>
      </c>
      <c r="H452" s="183"/>
      <c r="I452" s="184">
        <v>0</v>
      </c>
      <c r="J452" s="185">
        <v>0</v>
      </c>
      <c r="K452" s="185">
        <v>0</v>
      </c>
      <c r="L452" s="183">
        <v>0</v>
      </c>
      <c r="M452" s="184">
        <v>0</v>
      </c>
      <c r="N452" s="183">
        <v>0</v>
      </c>
      <c r="O452" s="184">
        <v>0</v>
      </c>
      <c r="P452" s="183">
        <v>0</v>
      </c>
      <c r="Q452" s="186">
        <f t="shared" si="24"/>
        <v>5000</v>
      </c>
      <c r="R452" s="225"/>
    </row>
    <row r="453" spans="1:18" s="187" customFormat="1" ht="14.45" customHeight="1" x14ac:dyDescent="0.25">
      <c r="A453" s="180">
        <v>411</v>
      </c>
      <c r="B453" s="153">
        <v>29</v>
      </c>
      <c r="C453" s="181" t="s">
        <v>216</v>
      </c>
      <c r="D453" s="233" t="str">
        <f t="shared" si="26"/>
        <v>5</v>
      </c>
      <c r="E453" s="181">
        <v>511</v>
      </c>
      <c r="F453" s="182" t="s">
        <v>109</v>
      </c>
      <c r="G453" s="140">
        <v>6000</v>
      </c>
      <c r="H453" s="183"/>
      <c r="I453" s="184">
        <v>0</v>
      </c>
      <c r="J453" s="185">
        <v>0</v>
      </c>
      <c r="K453" s="185">
        <v>0</v>
      </c>
      <c r="L453" s="183">
        <v>0</v>
      </c>
      <c r="M453" s="184">
        <v>0</v>
      </c>
      <c r="N453" s="183">
        <v>0</v>
      </c>
      <c r="O453" s="184">
        <v>0</v>
      </c>
      <c r="P453" s="183">
        <v>0</v>
      </c>
      <c r="Q453" s="186">
        <f t="shared" si="24"/>
        <v>6000</v>
      </c>
      <c r="R453" s="225"/>
    </row>
    <row r="454" spans="1:18" s="187" customFormat="1" ht="14.45" customHeight="1" x14ac:dyDescent="0.25">
      <c r="A454" s="194">
        <v>412</v>
      </c>
      <c r="B454" s="195">
        <v>29</v>
      </c>
      <c r="C454" s="196" t="s">
        <v>216</v>
      </c>
      <c r="D454" s="234" t="str">
        <f t="shared" si="26"/>
        <v>5</v>
      </c>
      <c r="E454" s="196">
        <v>515</v>
      </c>
      <c r="F454" s="197" t="s">
        <v>111</v>
      </c>
      <c r="G454" s="198">
        <v>8000</v>
      </c>
      <c r="H454" s="199"/>
      <c r="I454" s="200">
        <v>0</v>
      </c>
      <c r="J454" s="201">
        <v>0</v>
      </c>
      <c r="K454" s="201">
        <v>0</v>
      </c>
      <c r="L454" s="199">
        <v>0</v>
      </c>
      <c r="M454" s="200">
        <v>0</v>
      </c>
      <c r="N454" s="199">
        <v>0</v>
      </c>
      <c r="O454" s="200">
        <v>0</v>
      </c>
      <c r="P454" s="199">
        <v>0</v>
      </c>
      <c r="Q454" s="202">
        <f t="shared" ref="Q454:Q503" si="27">SUM(G454:P454)</f>
        <v>8000</v>
      </c>
      <c r="R454" s="226"/>
    </row>
    <row r="455" spans="1:18" s="187" customFormat="1" ht="14.45" customHeight="1" x14ac:dyDescent="0.25">
      <c r="A455" s="212">
        <v>413</v>
      </c>
      <c r="B455" s="213">
        <v>30</v>
      </c>
      <c r="C455" s="214" t="s">
        <v>205</v>
      </c>
      <c r="D455" s="236" t="str">
        <f t="shared" si="26"/>
        <v>2</v>
      </c>
      <c r="E455" s="214">
        <v>211</v>
      </c>
      <c r="F455" s="215" t="s">
        <v>19</v>
      </c>
      <c r="G455" s="177">
        <v>12000</v>
      </c>
      <c r="H455" s="216"/>
      <c r="I455" s="217">
        <v>0</v>
      </c>
      <c r="J455" s="218">
        <v>0</v>
      </c>
      <c r="K455" s="218">
        <v>0</v>
      </c>
      <c r="L455" s="216">
        <v>0</v>
      </c>
      <c r="M455" s="217">
        <v>0</v>
      </c>
      <c r="N455" s="216">
        <v>0</v>
      </c>
      <c r="O455" s="217">
        <v>0</v>
      </c>
      <c r="P455" s="216">
        <v>0</v>
      </c>
      <c r="Q455" s="219">
        <f t="shared" si="27"/>
        <v>12000</v>
      </c>
      <c r="R455" s="228"/>
    </row>
    <row r="456" spans="1:18" s="187" customFormat="1" ht="14.45" customHeight="1" x14ac:dyDescent="0.25">
      <c r="A456" s="180">
        <v>414</v>
      </c>
      <c r="B456" s="153">
        <v>30</v>
      </c>
      <c r="C456" s="181" t="s">
        <v>205</v>
      </c>
      <c r="D456" s="233" t="str">
        <f t="shared" si="26"/>
        <v>2</v>
      </c>
      <c r="E456" s="181">
        <v>212</v>
      </c>
      <c r="F456" s="182" t="s">
        <v>20</v>
      </c>
      <c r="G456" s="140">
        <v>6000</v>
      </c>
      <c r="H456" s="183"/>
      <c r="I456" s="184">
        <v>0</v>
      </c>
      <c r="J456" s="185">
        <v>0</v>
      </c>
      <c r="K456" s="185">
        <v>0</v>
      </c>
      <c r="L456" s="183">
        <v>0</v>
      </c>
      <c r="M456" s="184">
        <v>0</v>
      </c>
      <c r="N456" s="183">
        <v>0</v>
      </c>
      <c r="O456" s="184">
        <v>0</v>
      </c>
      <c r="P456" s="183">
        <v>0</v>
      </c>
      <c r="Q456" s="186">
        <f t="shared" si="27"/>
        <v>6000</v>
      </c>
      <c r="R456" s="225"/>
    </row>
    <row r="457" spans="1:18" s="187" customFormat="1" ht="14.45" customHeight="1" x14ac:dyDescent="0.25">
      <c r="A457" s="180">
        <v>415</v>
      </c>
      <c r="B457" s="153">
        <v>30</v>
      </c>
      <c r="C457" s="181" t="s">
        <v>205</v>
      </c>
      <c r="D457" s="233" t="str">
        <f t="shared" si="26"/>
        <v>2</v>
      </c>
      <c r="E457" s="181">
        <v>214</v>
      </c>
      <c r="F457" s="182" t="s">
        <v>22</v>
      </c>
      <c r="G457" s="140">
        <v>5000</v>
      </c>
      <c r="H457" s="183"/>
      <c r="I457" s="184">
        <v>0</v>
      </c>
      <c r="J457" s="185">
        <v>0</v>
      </c>
      <c r="K457" s="185">
        <v>0</v>
      </c>
      <c r="L457" s="183">
        <v>0</v>
      </c>
      <c r="M457" s="184">
        <v>0</v>
      </c>
      <c r="N457" s="183">
        <v>0</v>
      </c>
      <c r="O457" s="184">
        <v>0</v>
      </c>
      <c r="P457" s="183">
        <v>0</v>
      </c>
      <c r="Q457" s="186">
        <f t="shared" si="27"/>
        <v>5000</v>
      </c>
      <c r="R457" s="225"/>
    </row>
    <row r="458" spans="1:18" s="187" customFormat="1" ht="14.45" customHeight="1" x14ac:dyDescent="0.25">
      <c r="A458" s="180">
        <v>416</v>
      </c>
      <c r="B458" s="153">
        <v>30</v>
      </c>
      <c r="C458" s="181" t="s">
        <v>205</v>
      </c>
      <c r="D458" s="233" t="str">
        <f t="shared" si="26"/>
        <v>2</v>
      </c>
      <c r="E458" s="181">
        <v>221</v>
      </c>
      <c r="F458" s="182" t="s">
        <v>27</v>
      </c>
      <c r="G458" s="140">
        <v>3000</v>
      </c>
      <c r="H458" s="183"/>
      <c r="I458" s="184">
        <v>0</v>
      </c>
      <c r="J458" s="185">
        <v>0</v>
      </c>
      <c r="K458" s="185">
        <v>0</v>
      </c>
      <c r="L458" s="183">
        <v>0</v>
      </c>
      <c r="M458" s="184">
        <v>0</v>
      </c>
      <c r="N458" s="183">
        <v>0</v>
      </c>
      <c r="O458" s="184">
        <v>0</v>
      </c>
      <c r="P458" s="183">
        <v>0</v>
      </c>
      <c r="Q458" s="186">
        <f t="shared" si="27"/>
        <v>3000</v>
      </c>
      <c r="R458" s="225"/>
    </row>
    <row r="459" spans="1:18" s="187" customFormat="1" ht="14.45" customHeight="1" x14ac:dyDescent="0.25">
      <c r="A459" s="180">
        <v>417</v>
      </c>
      <c r="B459" s="153">
        <v>30</v>
      </c>
      <c r="C459" s="181" t="s">
        <v>205</v>
      </c>
      <c r="D459" s="233" t="str">
        <f t="shared" si="26"/>
        <v>2</v>
      </c>
      <c r="E459" s="181">
        <v>261</v>
      </c>
      <c r="F459" s="182" t="s">
        <v>43</v>
      </c>
      <c r="G459" s="140">
        <v>50000</v>
      </c>
      <c r="H459" s="183"/>
      <c r="I459" s="184">
        <v>0</v>
      </c>
      <c r="J459" s="185">
        <v>0</v>
      </c>
      <c r="K459" s="185">
        <v>0</v>
      </c>
      <c r="L459" s="183">
        <v>0</v>
      </c>
      <c r="M459" s="184">
        <v>0</v>
      </c>
      <c r="N459" s="183">
        <v>0</v>
      </c>
      <c r="O459" s="184">
        <v>0</v>
      </c>
      <c r="P459" s="183">
        <v>0</v>
      </c>
      <c r="Q459" s="186">
        <f t="shared" si="27"/>
        <v>50000</v>
      </c>
      <c r="R459" s="225"/>
    </row>
    <row r="460" spans="1:18" s="187" customFormat="1" ht="14.45" customHeight="1" x14ac:dyDescent="0.25">
      <c r="A460" s="180">
        <v>418</v>
      </c>
      <c r="B460" s="153">
        <v>30</v>
      </c>
      <c r="C460" s="181" t="s">
        <v>205</v>
      </c>
      <c r="D460" s="233" t="str">
        <f t="shared" si="26"/>
        <v>2</v>
      </c>
      <c r="E460" s="181">
        <v>294</v>
      </c>
      <c r="F460" s="182" t="s">
        <v>52</v>
      </c>
      <c r="G460" s="140">
        <v>12000</v>
      </c>
      <c r="H460" s="183"/>
      <c r="I460" s="184">
        <v>0</v>
      </c>
      <c r="J460" s="185">
        <v>0</v>
      </c>
      <c r="K460" s="185">
        <v>0</v>
      </c>
      <c r="L460" s="183">
        <v>0</v>
      </c>
      <c r="M460" s="184">
        <v>0</v>
      </c>
      <c r="N460" s="183">
        <v>0</v>
      </c>
      <c r="O460" s="184">
        <v>0</v>
      </c>
      <c r="P460" s="183">
        <v>0</v>
      </c>
      <c r="Q460" s="186">
        <f t="shared" si="27"/>
        <v>12000</v>
      </c>
      <c r="R460" s="225"/>
    </row>
    <row r="461" spans="1:18" s="187" customFormat="1" ht="14.45" customHeight="1" x14ac:dyDescent="0.25">
      <c r="A461" s="180">
        <v>419</v>
      </c>
      <c r="B461" s="153">
        <v>30</v>
      </c>
      <c r="C461" s="181" t="s">
        <v>205</v>
      </c>
      <c r="D461" s="233" t="str">
        <f t="shared" si="26"/>
        <v>3</v>
      </c>
      <c r="E461" s="181">
        <v>315</v>
      </c>
      <c r="F461" s="182" t="s">
        <v>59</v>
      </c>
      <c r="G461" s="140">
        <v>6000</v>
      </c>
      <c r="H461" s="183"/>
      <c r="I461" s="184">
        <v>0</v>
      </c>
      <c r="J461" s="185">
        <v>0</v>
      </c>
      <c r="K461" s="185">
        <v>0</v>
      </c>
      <c r="L461" s="183">
        <v>0</v>
      </c>
      <c r="M461" s="184">
        <v>0</v>
      </c>
      <c r="N461" s="183">
        <v>0</v>
      </c>
      <c r="O461" s="184">
        <v>0</v>
      </c>
      <c r="P461" s="183">
        <v>0</v>
      </c>
      <c r="Q461" s="186">
        <f t="shared" si="27"/>
        <v>6000</v>
      </c>
      <c r="R461" s="225"/>
    </row>
    <row r="462" spans="1:18" s="187" customFormat="1" ht="14.45" customHeight="1" x14ac:dyDescent="0.25">
      <c r="A462" s="180">
        <v>420</v>
      </c>
      <c r="B462" s="153">
        <v>30</v>
      </c>
      <c r="C462" s="181" t="s">
        <v>205</v>
      </c>
      <c r="D462" s="233" t="str">
        <f t="shared" si="26"/>
        <v>3</v>
      </c>
      <c r="E462" s="181">
        <v>332</v>
      </c>
      <c r="F462" s="182" t="s">
        <v>68</v>
      </c>
      <c r="G462" s="140">
        <v>100000</v>
      </c>
      <c r="H462" s="183"/>
      <c r="I462" s="184">
        <v>0</v>
      </c>
      <c r="J462" s="185">
        <v>0</v>
      </c>
      <c r="K462" s="185">
        <v>0</v>
      </c>
      <c r="L462" s="183">
        <v>0</v>
      </c>
      <c r="M462" s="184">
        <v>0</v>
      </c>
      <c r="N462" s="183">
        <v>0</v>
      </c>
      <c r="O462" s="184">
        <v>0</v>
      </c>
      <c r="P462" s="183">
        <v>0</v>
      </c>
      <c r="Q462" s="186">
        <f t="shared" si="27"/>
        <v>100000</v>
      </c>
      <c r="R462" s="225"/>
    </row>
    <row r="463" spans="1:18" s="187" customFormat="1" ht="14.45" customHeight="1" x14ac:dyDescent="0.25">
      <c r="A463" s="180">
        <v>421</v>
      </c>
      <c r="B463" s="153">
        <v>30</v>
      </c>
      <c r="C463" s="181" t="s">
        <v>205</v>
      </c>
      <c r="D463" s="233" t="str">
        <f t="shared" si="26"/>
        <v>3</v>
      </c>
      <c r="E463" s="181">
        <v>353</v>
      </c>
      <c r="F463" s="182" t="s">
        <v>78</v>
      </c>
      <c r="G463" s="140">
        <v>12000</v>
      </c>
      <c r="H463" s="183"/>
      <c r="I463" s="184">
        <v>0</v>
      </c>
      <c r="J463" s="185">
        <v>0</v>
      </c>
      <c r="K463" s="185">
        <v>0</v>
      </c>
      <c r="L463" s="183">
        <v>0</v>
      </c>
      <c r="M463" s="184">
        <v>0</v>
      </c>
      <c r="N463" s="183">
        <v>0</v>
      </c>
      <c r="O463" s="184">
        <v>0</v>
      </c>
      <c r="P463" s="183">
        <v>0</v>
      </c>
      <c r="Q463" s="186">
        <f t="shared" si="27"/>
        <v>12000</v>
      </c>
      <c r="R463" s="225"/>
    </row>
    <row r="464" spans="1:18" s="187" customFormat="1" ht="14.45" customHeight="1" x14ac:dyDescent="0.25">
      <c r="A464" s="180">
        <v>422</v>
      </c>
      <c r="B464" s="153">
        <v>30</v>
      </c>
      <c r="C464" s="181" t="s">
        <v>205</v>
      </c>
      <c r="D464" s="233" t="str">
        <f t="shared" si="26"/>
        <v>3</v>
      </c>
      <c r="E464" s="181">
        <v>371</v>
      </c>
      <c r="F464" s="182" t="s">
        <v>90</v>
      </c>
      <c r="G464" s="140">
        <v>30000</v>
      </c>
      <c r="H464" s="183"/>
      <c r="I464" s="184">
        <v>0</v>
      </c>
      <c r="J464" s="185">
        <v>0</v>
      </c>
      <c r="K464" s="185">
        <v>0</v>
      </c>
      <c r="L464" s="183">
        <v>0</v>
      </c>
      <c r="M464" s="184">
        <v>0</v>
      </c>
      <c r="N464" s="183">
        <v>0</v>
      </c>
      <c r="O464" s="184">
        <v>0</v>
      </c>
      <c r="P464" s="183">
        <v>0</v>
      </c>
      <c r="Q464" s="186">
        <f t="shared" si="27"/>
        <v>30000</v>
      </c>
      <c r="R464" s="225"/>
    </row>
    <row r="465" spans="1:18" s="187" customFormat="1" ht="14.45" customHeight="1" x14ac:dyDescent="0.25">
      <c r="A465" s="180">
        <v>423</v>
      </c>
      <c r="B465" s="153">
        <v>30</v>
      </c>
      <c r="C465" s="181" t="s">
        <v>205</v>
      </c>
      <c r="D465" s="233" t="str">
        <f t="shared" si="26"/>
        <v>3</v>
      </c>
      <c r="E465" s="181">
        <v>375</v>
      </c>
      <c r="F465" s="182" t="s">
        <v>93</v>
      </c>
      <c r="G465" s="140">
        <v>30000</v>
      </c>
      <c r="H465" s="183"/>
      <c r="I465" s="184">
        <v>0</v>
      </c>
      <c r="J465" s="185">
        <v>0</v>
      </c>
      <c r="K465" s="185">
        <v>0</v>
      </c>
      <c r="L465" s="183">
        <v>0</v>
      </c>
      <c r="M465" s="184">
        <v>0</v>
      </c>
      <c r="N465" s="183">
        <v>0</v>
      </c>
      <c r="O465" s="184">
        <v>0</v>
      </c>
      <c r="P465" s="183">
        <v>0</v>
      </c>
      <c r="Q465" s="186">
        <f t="shared" si="27"/>
        <v>30000</v>
      </c>
      <c r="R465" s="225"/>
    </row>
    <row r="466" spans="1:18" s="187" customFormat="1" ht="14.45" customHeight="1" x14ac:dyDescent="0.25">
      <c r="A466" s="180">
        <v>424</v>
      </c>
      <c r="B466" s="153">
        <v>30</v>
      </c>
      <c r="C466" s="181" t="s">
        <v>205</v>
      </c>
      <c r="D466" s="233" t="str">
        <f t="shared" si="26"/>
        <v>5</v>
      </c>
      <c r="E466" s="181">
        <v>515</v>
      </c>
      <c r="F466" s="182" t="s">
        <v>111</v>
      </c>
      <c r="G466" s="140">
        <v>10000</v>
      </c>
      <c r="H466" s="183"/>
      <c r="I466" s="184">
        <v>0</v>
      </c>
      <c r="J466" s="185">
        <v>0</v>
      </c>
      <c r="K466" s="185">
        <v>0</v>
      </c>
      <c r="L466" s="183">
        <v>0</v>
      </c>
      <c r="M466" s="184">
        <v>0</v>
      </c>
      <c r="N466" s="183">
        <v>0</v>
      </c>
      <c r="O466" s="184">
        <v>0</v>
      </c>
      <c r="P466" s="183">
        <v>0</v>
      </c>
      <c r="Q466" s="186">
        <f t="shared" si="27"/>
        <v>10000</v>
      </c>
      <c r="R466" s="225"/>
    </row>
    <row r="467" spans="1:18" s="187" customFormat="1" ht="14.45" customHeight="1" x14ac:dyDescent="0.25">
      <c r="A467" s="194">
        <v>425</v>
      </c>
      <c r="B467" s="195">
        <v>30</v>
      </c>
      <c r="C467" s="196" t="s">
        <v>205</v>
      </c>
      <c r="D467" s="234" t="str">
        <f t="shared" si="26"/>
        <v>5</v>
      </c>
      <c r="E467" s="196">
        <v>591</v>
      </c>
      <c r="F467" s="197" t="s">
        <v>122</v>
      </c>
      <c r="G467" s="198">
        <v>30000</v>
      </c>
      <c r="H467" s="199"/>
      <c r="I467" s="200">
        <v>0</v>
      </c>
      <c r="J467" s="201">
        <v>0</v>
      </c>
      <c r="K467" s="201">
        <v>0</v>
      </c>
      <c r="L467" s="199">
        <v>0</v>
      </c>
      <c r="M467" s="200">
        <v>0</v>
      </c>
      <c r="N467" s="199">
        <v>0</v>
      </c>
      <c r="O467" s="200">
        <v>0</v>
      </c>
      <c r="P467" s="199">
        <v>0</v>
      </c>
      <c r="Q467" s="202">
        <f t="shared" si="27"/>
        <v>30000</v>
      </c>
      <c r="R467" s="226"/>
    </row>
    <row r="468" spans="1:18" s="187" customFormat="1" ht="14.45" customHeight="1" x14ac:dyDescent="0.25">
      <c r="A468" s="212">
        <v>426</v>
      </c>
      <c r="B468" s="213">
        <v>31</v>
      </c>
      <c r="C468" s="214" t="s">
        <v>209</v>
      </c>
      <c r="D468" s="236">
        <v>1</v>
      </c>
      <c r="E468" s="214">
        <v>113</v>
      </c>
      <c r="F468" s="215" t="s">
        <v>11</v>
      </c>
      <c r="G468" s="177">
        <v>179916.01199999999</v>
      </c>
      <c r="H468" s="216"/>
      <c r="I468" s="217"/>
      <c r="J468" s="218"/>
      <c r="K468" s="218"/>
      <c r="L468" s="216"/>
      <c r="M468" s="217"/>
      <c r="N468" s="216"/>
      <c r="O468" s="217"/>
      <c r="P468" s="216"/>
      <c r="Q468" s="219">
        <f t="shared" si="27"/>
        <v>179916.01199999999</v>
      </c>
      <c r="R468" s="228"/>
    </row>
    <row r="469" spans="1:18" s="187" customFormat="1" ht="14.45" customHeight="1" x14ac:dyDescent="0.25">
      <c r="A469" s="180">
        <v>427</v>
      </c>
      <c r="B469" s="153">
        <v>31</v>
      </c>
      <c r="C469" s="181" t="s">
        <v>209</v>
      </c>
      <c r="D469" s="233">
        <v>1</v>
      </c>
      <c r="E469" s="181">
        <v>122</v>
      </c>
      <c r="F469" s="188" t="s">
        <v>12</v>
      </c>
      <c r="G469" s="140">
        <v>151536.50400000002</v>
      </c>
      <c r="H469" s="183"/>
      <c r="I469" s="184"/>
      <c r="J469" s="185"/>
      <c r="K469" s="185"/>
      <c r="L469" s="183"/>
      <c r="M469" s="184"/>
      <c r="N469" s="183"/>
      <c r="O469" s="184"/>
      <c r="P469" s="183"/>
      <c r="Q469" s="186">
        <f t="shared" si="27"/>
        <v>151536.50400000002</v>
      </c>
      <c r="R469" s="225"/>
    </row>
    <row r="470" spans="1:18" s="187" customFormat="1" ht="14.45" customHeight="1" x14ac:dyDescent="0.25">
      <c r="A470" s="180">
        <v>428</v>
      </c>
      <c r="B470" s="153">
        <v>31</v>
      </c>
      <c r="C470" s="181" t="s">
        <v>209</v>
      </c>
      <c r="D470" s="233">
        <v>1</v>
      </c>
      <c r="E470" s="181">
        <v>132</v>
      </c>
      <c r="F470" s="188" t="s">
        <v>13</v>
      </c>
      <c r="G470" s="140">
        <v>27110.691365898885</v>
      </c>
      <c r="H470" s="183"/>
      <c r="I470" s="184"/>
      <c r="J470" s="185"/>
      <c r="K470" s="185"/>
      <c r="L470" s="183"/>
      <c r="M470" s="184"/>
      <c r="N470" s="183"/>
      <c r="O470" s="184"/>
      <c r="P470" s="183"/>
      <c r="Q470" s="186">
        <f t="shared" si="27"/>
        <v>27110.691365898885</v>
      </c>
      <c r="R470" s="225"/>
    </row>
    <row r="471" spans="1:18" s="187" customFormat="1" ht="14.45" customHeight="1" x14ac:dyDescent="0.25">
      <c r="A471" s="180">
        <v>429</v>
      </c>
      <c r="B471" s="153">
        <v>31</v>
      </c>
      <c r="C471" s="181" t="s">
        <v>209</v>
      </c>
      <c r="D471" s="233">
        <v>1</v>
      </c>
      <c r="E471" s="181">
        <v>132</v>
      </c>
      <c r="F471" s="188" t="s">
        <v>13</v>
      </c>
      <c r="G471" s="140">
        <v>22834.317773847175</v>
      </c>
      <c r="H471" s="183"/>
      <c r="I471" s="184"/>
      <c r="J471" s="185"/>
      <c r="K471" s="185"/>
      <c r="L471" s="183"/>
      <c r="M471" s="184"/>
      <c r="N471" s="183"/>
      <c r="O471" s="184"/>
      <c r="P471" s="183"/>
      <c r="Q471" s="186">
        <f t="shared" si="27"/>
        <v>22834.317773847175</v>
      </c>
      <c r="R471" s="225"/>
    </row>
    <row r="472" spans="1:18" s="187" customFormat="1" ht="14.45" customHeight="1" x14ac:dyDescent="0.25">
      <c r="A472" s="180">
        <v>447</v>
      </c>
      <c r="B472" s="153">
        <v>31</v>
      </c>
      <c r="C472" s="181" t="s">
        <v>209</v>
      </c>
      <c r="D472" s="233" t="str">
        <f t="shared" ref="D472:D488" si="28">MID(E472,1,1)</f>
        <v>2</v>
      </c>
      <c r="E472" s="181">
        <v>211</v>
      </c>
      <c r="F472" s="182" t="s">
        <v>19</v>
      </c>
      <c r="G472" s="140">
        <v>8000</v>
      </c>
      <c r="H472" s="183"/>
      <c r="I472" s="184">
        <v>0</v>
      </c>
      <c r="J472" s="185">
        <v>0</v>
      </c>
      <c r="K472" s="185">
        <v>0</v>
      </c>
      <c r="L472" s="183">
        <v>0</v>
      </c>
      <c r="M472" s="184">
        <v>0</v>
      </c>
      <c r="N472" s="183">
        <v>0</v>
      </c>
      <c r="O472" s="184">
        <v>0</v>
      </c>
      <c r="P472" s="183">
        <v>0</v>
      </c>
      <c r="Q472" s="186">
        <f t="shared" si="27"/>
        <v>8000</v>
      </c>
      <c r="R472" s="225"/>
    </row>
    <row r="473" spans="1:18" s="187" customFormat="1" ht="14.45" customHeight="1" x14ac:dyDescent="0.25">
      <c r="A473" s="180">
        <v>450</v>
      </c>
      <c r="B473" s="153">
        <v>31</v>
      </c>
      <c r="C473" s="181" t="s">
        <v>209</v>
      </c>
      <c r="D473" s="233" t="str">
        <f t="shared" si="28"/>
        <v>2</v>
      </c>
      <c r="E473" s="181">
        <v>212</v>
      </c>
      <c r="F473" s="182" t="s">
        <v>20</v>
      </c>
      <c r="G473" s="140">
        <v>30000</v>
      </c>
      <c r="H473" s="183"/>
      <c r="I473" s="184">
        <v>0</v>
      </c>
      <c r="J473" s="185">
        <v>0</v>
      </c>
      <c r="K473" s="185">
        <v>0</v>
      </c>
      <c r="L473" s="183">
        <v>0</v>
      </c>
      <c r="M473" s="184">
        <v>0</v>
      </c>
      <c r="N473" s="183">
        <v>0</v>
      </c>
      <c r="O473" s="184">
        <v>0</v>
      </c>
      <c r="P473" s="183">
        <v>0</v>
      </c>
      <c r="Q473" s="186">
        <f t="shared" si="27"/>
        <v>30000</v>
      </c>
      <c r="R473" s="225"/>
    </row>
    <row r="474" spans="1:18" s="187" customFormat="1" ht="14.45" customHeight="1" x14ac:dyDescent="0.25">
      <c r="A474" s="180">
        <v>453</v>
      </c>
      <c r="B474" s="153">
        <v>31</v>
      </c>
      <c r="C474" s="181" t="s">
        <v>209</v>
      </c>
      <c r="D474" s="233" t="str">
        <f t="shared" si="28"/>
        <v>2</v>
      </c>
      <c r="E474" s="181">
        <v>214</v>
      </c>
      <c r="F474" s="182" t="s">
        <v>22</v>
      </c>
      <c r="G474" s="140">
        <v>2500</v>
      </c>
      <c r="H474" s="183"/>
      <c r="I474" s="184">
        <v>0</v>
      </c>
      <c r="J474" s="185">
        <v>0</v>
      </c>
      <c r="K474" s="185">
        <v>0</v>
      </c>
      <c r="L474" s="183">
        <v>0</v>
      </c>
      <c r="M474" s="184">
        <v>0</v>
      </c>
      <c r="N474" s="183">
        <v>0</v>
      </c>
      <c r="O474" s="184">
        <v>0</v>
      </c>
      <c r="P474" s="183">
        <v>0</v>
      </c>
      <c r="Q474" s="186">
        <f t="shared" si="27"/>
        <v>2500</v>
      </c>
      <c r="R474" s="225"/>
    </row>
    <row r="475" spans="1:18" s="187" customFormat="1" ht="14.45" customHeight="1" x14ac:dyDescent="0.25">
      <c r="A475" s="180">
        <v>455</v>
      </c>
      <c r="B475" s="153">
        <v>31</v>
      </c>
      <c r="C475" s="181" t="s">
        <v>209</v>
      </c>
      <c r="D475" s="233" t="str">
        <f t="shared" si="28"/>
        <v>2</v>
      </c>
      <c r="E475" s="181">
        <v>215</v>
      </c>
      <c r="F475" s="182" t="s">
        <v>23</v>
      </c>
      <c r="G475" s="140">
        <v>50000</v>
      </c>
      <c r="H475" s="183"/>
      <c r="I475" s="184">
        <v>0</v>
      </c>
      <c r="J475" s="185">
        <v>0</v>
      </c>
      <c r="K475" s="185">
        <v>0</v>
      </c>
      <c r="L475" s="183">
        <v>0</v>
      </c>
      <c r="M475" s="184">
        <v>0</v>
      </c>
      <c r="N475" s="183">
        <v>0</v>
      </c>
      <c r="O475" s="184">
        <v>0</v>
      </c>
      <c r="P475" s="183">
        <v>0</v>
      </c>
      <c r="Q475" s="186">
        <f t="shared" si="27"/>
        <v>50000</v>
      </c>
      <c r="R475" s="225"/>
    </row>
    <row r="476" spans="1:18" s="187" customFormat="1" ht="14.45" customHeight="1" x14ac:dyDescent="0.25">
      <c r="A476" s="180">
        <v>461</v>
      </c>
      <c r="B476" s="153">
        <v>31</v>
      </c>
      <c r="C476" s="181" t="s">
        <v>209</v>
      </c>
      <c r="D476" s="233" t="str">
        <f t="shared" si="28"/>
        <v>2</v>
      </c>
      <c r="E476" s="181">
        <v>244</v>
      </c>
      <c r="F476" s="182" t="s">
        <v>34</v>
      </c>
      <c r="G476" s="140">
        <v>5000</v>
      </c>
      <c r="H476" s="183"/>
      <c r="I476" s="184">
        <v>0</v>
      </c>
      <c r="J476" s="185">
        <v>0</v>
      </c>
      <c r="K476" s="185">
        <v>0</v>
      </c>
      <c r="L476" s="183">
        <v>0</v>
      </c>
      <c r="M476" s="184">
        <v>0</v>
      </c>
      <c r="N476" s="183">
        <v>0</v>
      </c>
      <c r="O476" s="184">
        <v>0</v>
      </c>
      <c r="P476" s="183">
        <v>0</v>
      </c>
      <c r="Q476" s="186">
        <f t="shared" si="27"/>
        <v>5000</v>
      </c>
      <c r="R476" s="225"/>
    </row>
    <row r="477" spans="1:18" s="187" customFormat="1" ht="14.45" customHeight="1" x14ac:dyDescent="0.25">
      <c r="A477" s="180">
        <v>465</v>
      </c>
      <c r="B477" s="153">
        <v>31</v>
      </c>
      <c r="C477" s="181" t="s">
        <v>209</v>
      </c>
      <c r="D477" s="233" t="str">
        <f t="shared" si="28"/>
        <v>2</v>
      </c>
      <c r="E477" s="181">
        <v>261</v>
      </c>
      <c r="F477" s="182" t="s">
        <v>43</v>
      </c>
      <c r="G477" s="140">
        <v>23000</v>
      </c>
      <c r="H477" s="183"/>
      <c r="I477" s="184">
        <v>0</v>
      </c>
      <c r="J477" s="185">
        <v>0</v>
      </c>
      <c r="K477" s="185">
        <v>0</v>
      </c>
      <c r="L477" s="183">
        <v>0</v>
      </c>
      <c r="M477" s="184">
        <v>0</v>
      </c>
      <c r="N477" s="183">
        <v>0</v>
      </c>
      <c r="O477" s="184">
        <v>0</v>
      </c>
      <c r="P477" s="183">
        <v>0</v>
      </c>
      <c r="Q477" s="186">
        <f t="shared" si="27"/>
        <v>23000</v>
      </c>
      <c r="R477" s="225"/>
    </row>
    <row r="478" spans="1:18" s="187" customFormat="1" ht="14.45" customHeight="1" x14ac:dyDescent="0.25">
      <c r="A478" s="180">
        <v>476</v>
      </c>
      <c r="B478" s="153">
        <v>31</v>
      </c>
      <c r="C478" s="181" t="s">
        <v>209</v>
      </c>
      <c r="D478" s="233" t="str">
        <f t="shared" si="28"/>
        <v>3</v>
      </c>
      <c r="E478" s="181">
        <v>315</v>
      </c>
      <c r="F478" s="182" t="s">
        <v>59</v>
      </c>
      <c r="G478" s="140">
        <v>4400</v>
      </c>
      <c r="H478" s="183"/>
      <c r="I478" s="184">
        <v>0</v>
      </c>
      <c r="J478" s="185">
        <v>0</v>
      </c>
      <c r="K478" s="185">
        <v>0</v>
      </c>
      <c r="L478" s="183">
        <v>0</v>
      </c>
      <c r="M478" s="184">
        <v>0</v>
      </c>
      <c r="N478" s="183">
        <v>0</v>
      </c>
      <c r="O478" s="184">
        <v>0</v>
      </c>
      <c r="P478" s="183">
        <v>0</v>
      </c>
      <c r="Q478" s="186">
        <f t="shared" si="27"/>
        <v>4400</v>
      </c>
      <c r="R478" s="225"/>
    </row>
    <row r="479" spans="1:18" s="187" customFormat="1" ht="14.45" customHeight="1" x14ac:dyDescent="0.25">
      <c r="A479" s="180">
        <v>480</v>
      </c>
      <c r="B479" s="153">
        <v>31</v>
      </c>
      <c r="C479" s="181" t="s">
        <v>209</v>
      </c>
      <c r="D479" s="233" t="str">
        <f t="shared" si="28"/>
        <v>3</v>
      </c>
      <c r="E479" s="181">
        <v>361</v>
      </c>
      <c r="F479" s="182" t="s">
        <v>83</v>
      </c>
      <c r="G479" s="140">
        <v>150000</v>
      </c>
      <c r="H479" s="183"/>
      <c r="I479" s="184">
        <v>0</v>
      </c>
      <c r="J479" s="185">
        <v>0</v>
      </c>
      <c r="K479" s="185">
        <v>0</v>
      </c>
      <c r="L479" s="183">
        <v>0</v>
      </c>
      <c r="M479" s="184">
        <v>0</v>
      </c>
      <c r="N479" s="183">
        <v>0</v>
      </c>
      <c r="O479" s="184">
        <v>0</v>
      </c>
      <c r="P479" s="183">
        <v>0</v>
      </c>
      <c r="Q479" s="186">
        <f t="shared" si="27"/>
        <v>150000</v>
      </c>
      <c r="R479" s="225"/>
    </row>
    <row r="480" spans="1:18" s="187" customFormat="1" ht="14.45" customHeight="1" x14ac:dyDescent="0.25">
      <c r="A480" s="180">
        <v>481</v>
      </c>
      <c r="B480" s="153">
        <v>31</v>
      </c>
      <c r="C480" s="181" t="s">
        <v>209</v>
      </c>
      <c r="D480" s="233" t="str">
        <f t="shared" si="28"/>
        <v>3</v>
      </c>
      <c r="E480" s="181">
        <v>363</v>
      </c>
      <c r="F480" s="182" t="s">
        <v>85</v>
      </c>
      <c r="G480" s="140">
        <v>24000</v>
      </c>
      <c r="H480" s="183"/>
      <c r="I480" s="184">
        <v>0</v>
      </c>
      <c r="J480" s="185">
        <v>0</v>
      </c>
      <c r="K480" s="185">
        <v>0</v>
      </c>
      <c r="L480" s="183">
        <v>0</v>
      </c>
      <c r="M480" s="184">
        <v>0</v>
      </c>
      <c r="N480" s="183">
        <v>0</v>
      </c>
      <c r="O480" s="184">
        <v>0</v>
      </c>
      <c r="P480" s="183">
        <v>0</v>
      </c>
      <c r="Q480" s="186">
        <f t="shared" si="27"/>
        <v>24000</v>
      </c>
      <c r="R480" s="225"/>
    </row>
    <row r="481" spans="1:18" s="187" customFormat="1" ht="14.45" customHeight="1" x14ac:dyDescent="0.25">
      <c r="A481" s="180">
        <v>482</v>
      </c>
      <c r="B481" s="153">
        <v>31</v>
      </c>
      <c r="C481" s="181" t="s">
        <v>209</v>
      </c>
      <c r="D481" s="233" t="str">
        <f t="shared" si="28"/>
        <v>3</v>
      </c>
      <c r="E481" s="181">
        <v>364</v>
      </c>
      <c r="F481" s="182" t="s">
        <v>86</v>
      </c>
      <c r="G481" s="140">
        <v>5000</v>
      </c>
      <c r="H481" s="183"/>
      <c r="I481" s="184">
        <v>0</v>
      </c>
      <c r="J481" s="185">
        <v>0</v>
      </c>
      <c r="K481" s="185">
        <v>0</v>
      </c>
      <c r="L481" s="183">
        <v>0</v>
      </c>
      <c r="M481" s="184">
        <v>0</v>
      </c>
      <c r="N481" s="183">
        <v>0</v>
      </c>
      <c r="O481" s="184">
        <v>0</v>
      </c>
      <c r="P481" s="183">
        <v>0</v>
      </c>
      <c r="Q481" s="186">
        <f t="shared" si="27"/>
        <v>5000</v>
      </c>
      <c r="R481" s="225"/>
    </row>
    <row r="482" spans="1:18" s="187" customFormat="1" ht="14.45" customHeight="1" x14ac:dyDescent="0.25">
      <c r="A482" s="180">
        <v>483</v>
      </c>
      <c r="B482" s="153">
        <v>31</v>
      </c>
      <c r="C482" s="181" t="s">
        <v>209</v>
      </c>
      <c r="D482" s="233" t="str">
        <f t="shared" si="28"/>
        <v>3</v>
      </c>
      <c r="E482" s="181">
        <v>365</v>
      </c>
      <c r="F482" s="182" t="s">
        <v>87</v>
      </c>
      <c r="G482" s="140">
        <v>30000</v>
      </c>
      <c r="H482" s="183"/>
      <c r="I482" s="184">
        <v>0</v>
      </c>
      <c r="J482" s="185">
        <v>0</v>
      </c>
      <c r="K482" s="185">
        <v>0</v>
      </c>
      <c r="L482" s="183">
        <v>0</v>
      </c>
      <c r="M482" s="184">
        <v>0</v>
      </c>
      <c r="N482" s="183">
        <v>0</v>
      </c>
      <c r="O482" s="184">
        <v>0</v>
      </c>
      <c r="P482" s="183">
        <v>0</v>
      </c>
      <c r="Q482" s="186">
        <f t="shared" si="27"/>
        <v>30000</v>
      </c>
      <c r="R482" s="225"/>
    </row>
    <row r="483" spans="1:18" s="187" customFormat="1" ht="14.45" customHeight="1" x14ac:dyDescent="0.25">
      <c r="A483" s="180">
        <v>484</v>
      </c>
      <c r="B483" s="153">
        <v>31</v>
      </c>
      <c r="C483" s="181" t="s">
        <v>209</v>
      </c>
      <c r="D483" s="233" t="str">
        <f t="shared" si="28"/>
        <v>3</v>
      </c>
      <c r="E483" s="181">
        <v>366</v>
      </c>
      <c r="F483" s="182" t="s">
        <v>88</v>
      </c>
      <c r="G483" s="140">
        <v>12000</v>
      </c>
      <c r="H483" s="183"/>
      <c r="I483" s="184">
        <v>0</v>
      </c>
      <c r="J483" s="185">
        <v>0</v>
      </c>
      <c r="K483" s="185">
        <v>0</v>
      </c>
      <c r="L483" s="183">
        <v>0</v>
      </c>
      <c r="M483" s="184">
        <v>0</v>
      </c>
      <c r="N483" s="183">
        <v>0</v>
      </c>
      <c r="O483" s="184">
        <v>0</v>
      </c>
      <c r="P483" s="183">
        <v>0</v>
      </c>
      <c r="Q483" s="186">
        <f t="shared" si="27"/>
        <v>12000</v>
      </c>
      <c r="R483" s="225"/>
    </row>
    <row r="484" spans="1:18" s="187" customFormat="1" ht="14.45" customHeight="1" x14ac:dyDescent="0.25">
      <c r="A484" s="180">
        <v>485</v>
      </c>
      <c r="B484" s="153">
        <v>31</v>
      </c>
      <c r="C484" s="181" t="s">
        <v>209</v>
      </c>
      <c r="D484" s="233" t="str">
        <f t="shared" si="28"/>
        <v>3</v>
      </c>
      <c r="E484" s="181">
        <v>375</v>
      </c>
      <c r="F484" s="182" t="s">
        <v>93</v>
      </c>
      <c r="G484" s="140">
        <v>15000</v>
      </c>
      <c r="H484" s="183"/>
      <c r="I484" s="184">
        <v>0</v>
      </c>
      <c r="J484" s="185">
        <v>0</v>
      </c>
      <c r="K484" s="185">
        <v>0</v>
      </c>
      <c r="L484" s="183">
        <v>0</v>
      </c>
      <c r="M484" s="184">
        <v>0</v>
      </c>
      <c r="N484" s="183">
        <v>0</v>
      </c>
      <c r="O484" s="184">
        <v>0</v>
      </c>
      <c r="P484" s="183">
        <v>0</v>
      </c>
      <c r="Q484" s="186">
        <f t="shared" si="27"/>
        <v>15000</v>
      </c>
      <c r="R484" s="225"/>
    </row>
    <row r="485" spans="1:18" s="187" customFormat="1" ht="14.45" customHeight="1" x14ac:dyDescent="0.25">
      <c r="A485" s="180">
        <v>490</v>
      </c>
      <c r="B485" s="153">
        <v>31</v>
      </c>
      <c r="C485" s="181" t="s">
        <v>209</v>
      </c>
      <c r="D485" s="233" t="str">
        <f t="shared" si="28"/>
        <v>5</v>
      </c>
      <c r="E485" s="181">
        <v>511</v>
      </c>
      <c r="F485" s="182" t="s">
        <v>109</v>
      </c>
      <c r="G485" s="140">
        <v>10000</v>
      </c>
      <c r="H485" s="183"/>
      <c r="I485" s="184">
        <v>0</v>
      </c>
      <c r="J485" s="185">
        <v>0</v>
      </c>
      <c r="K485" s="185">
        <v>0</v>
      </c>
      <c r="L485" s="183">
        <v>0</v>
      </c>
      <c r="M485" s="184">
        <v>0</v>
      </c>
      <c r="N485" s="183">
        <v>0</v>
      </c>
      <c r="O485" s="184">
        <v>0</v>
      </c>
      <c r="P485" s="183">
        <v>0</v>
      </c>
      <c r="Q485" s="186">
        <f t="shared" si="27"/>
        <v>10000</v>
      </c>
      <c r="R485" s="225"/>
    </row>
    <row r="486" spans="1:18" s="187" customFormat="1" ht="14.45" customHeight="1" x14ac:dyDescent="0.25">
      <c r="A486" s="180">
        <v>493</v>
      </c>
      <c r="B486" s="153">
        <v>31</v>
      </c>
      <c r="C486" s="181" t="s">
        <v>209</v>
      </c>
      <c r="D486" s="233" t="str">
        <f t="shared" si="28"/>
        <v>5</v>
      </c>
      <c r="E486" s="181">
        <v>515</v>
      </c>
      <c r="F486" s="182" t="s">
        <v>111</v>
      </c>
      <c r="G486" s="140">
        <v>12000</v>
      </c>
      <c r="H486" s="183"/>
      <c r="I486" s="184">
        <v>0</v>
      </c>
      <c r="J486" s="185">
        <v>0</v>
      </c>
      <c r="K486" s="185">
        <v>0</v>
      </c>
      <c r="L486" s="183">
        <v>0</v>
      </c>
      <c r="M486" s="184">
        <v>0</v>
      </c>
      <c r="N486" s="183">
        <v>0</v>
      </c>
      <c r="O486" s="184">
        <v>0</v>
      </c>
      <c r="P486" s="183">
        <v>0</v>
      </c>
      <c r="Q486" s="186">
        <f t="shared" si="27"/>
        <v>12000</v>
      </c>
      <c r="R486" s="225"/>
    </row>
    <row r="487" spans="1:18" s="187" customFormat="1" ht="14.45" customHeight="1" x14ac:dyDescent="0.25">
      <c r="A487" s="180">
        <v>496</v>
      </c>
      <c r="B487" s="153">
        <v>31</v>
      </c>
      <c r="C487" s="181" t="s">
        <v>209</v>
      </c>
      <c r="D487" s="233" t="str">
        <f t="shared" si="28"/>
        <v>5</v>
      </c>
      <c r="E487" s="181">
        <v>521</v>
      </c>
      <c r="F487" s="182" t="s">
        <v>113</v>
      </c>
      <c r="G487" s="140">
        <v>15000</v>
      </c>
      <c r="H487" s="183"/>
      <c r="I487" s="184">
        <v>0</v>
      </c>
      <c r="J487" s="185">
        <v>0</v>
      </c>
      <c r="K487" s="185">
        <v>0</v>
      </c>
      <c r="L487" s="183">
        <v>0</v>
      </c>
      <c r="M487" s="184">
        <v>0</v>
      </c>
      <c r="N487" s="183">
        <v>0</v>
      </c>
      <c r="O487" s="184">
        <v>0</v>
      </c>
      <c r="P487" s="183">
        <v>0</v>
      </c>
      <c r="Q487" s="186">
        <f t="shared" si="27"/>
        <v>15000</v>
      </c>
      <c r="R487" s="225"/>
    </row>
    <row r="488" spans="1:18" s="187" customFormat="1" ht="14.45" customHeight="1" x14ac:dyDescent="0.25">
      <c r="A488" s="194">
        <v>498</v>
      </c>
      <c r="B488" s="195">
        <v>31</v>
      </c>
      <c r="C488" s="196" t="s">
        <v>209</v>
      </c>
      <c r="D488" s="234" t="str">
        <f t="shared" si="28"/>
        <v>5</v>
      </c>
      <c r="E488" s="196">
        <v>523</v>
      </c>
      <c r="F488" s="197" t="s">
        <v>115</v>
      </c>
      <c r="G488" s="198">
        <v>20000</v>
      </c>
      <c r="H488" s="199"/>
      <c r="I488" s="200">
        <v>0</v>
      </c>
      <c r="J488" s="201">
        <v>0</v>
      </c>
      <c r="K488" s="201">
        <v>0</v>
      </c>
      <c r="L488" s="199">
        <v>0</v>
      </c>
      <c r="M488" s="200">
        <v>0</v>
      </c>
      <c r="N488" s="199">
        <v>0</v>
      </c>
      <c r="O488" s="200">
        <v>0</v>
      </c>
      <c r="P488" s="199">
        <v>0</v>
      </c>
      <c r="Q488" s="202">
        <f t="shared" si="27"/>
        <v>20000</v>
      </c>
      <c r="R488" s="226"/>
    </row>
    <row r="489" spans="1:18" s="187" customFormat="1" ht="14.45" customHeight="1" x14ac:dyDescent="0.25">
      <c r="A489" s="212">
        <v>430</v>
      </c>
      <c r="B489" s="213">
        <v>32</v>
      </c>
      <c r="C489" s="214" t="s">
        <v>222</v>
      </c>
      <c r="D489" s="236">
        <v>1</v>
      </c>
      <c r="E489" s="214">
        <v>113</v>
      </c>
      <c r="F489" s="215" t="s">
        <v>11</v>
      </c>
      <c r="G489" s="177">
        <v>108388.75200000001</v>
      </c>
      <c r="H489" s="216"/>
      <c r="I489" s="217"/>
      <c r="J489" s="218"/>
      <c r="K489" s="218"/>
      <c r="L489" s="216"/>
      <c r="M489" s="217"/>
      <c r="N489" s="216"/>
      <c r="O489" s="217"/>
      <c r="P489" s="216"/>
      <c r="Q489" s="219">
        <f t="shared" si="27"/>
        <v>108388.75200000001</v>
      </c>
      <c r="R489" s="228"/>
    </row>
    <row r="490" spans="1:18" s="187" customFormat="1" ht="14.45" customHeight="1" x14ac:dyDescent="0.25">
      <c r="A490" s="180">
        <v>431</v>
      </c>
      <c r="B490" s="153">
        <v>32</v>
      </c>
      <c r="C490" s="181" t="s">
        <v>222</v>
      </c>
      <c r="D490" s="233">
        <v>1</v>
      </c>
      <c r="E490" s="181">
        <v>132</v>
      </c>
      <c r="F490" s="188" t="s">
        <v>13</v>
      </c>
      <c r="G490" s="140">
        <v>16332.587468684866</v>
      </c>
      <c r="H490" s="183"/>
      <c r="I490" s="184"/>
      <c r="J490" s="185"/>
      <c r="K490" s="185"/>
      <c r="L490" s="183"/>
      <c r="M490" s="184"/>
      <c r="N490" s="183"/>
      <c r="O490" s="184"/>
      <c r="P490" s="183"/>
      <c r="Q490" s="186">
        <f t="shared" si="27"/>
        <v>16332.587468684866</v>
      </c>
      <c r="R490" s="225"/>
    </row>
    <row r="491" spans="1:18" s="187" customFormat="1" ht="14.45" customHeight="1" x14ac:dyDescent="0.25">
      <c r="A491" s="180">
        <v>432</v>
      </c>
      <c r="B491" s="153">
        <v>32</v>
      </c>
      <c r="C491" s="181" t="s">
        <v>222</v>
      </c>
      <c r="D491" s="233" t="str">
        <f t="shared" ref="D491:D503" si="29">MID(E491,1,1)</f>
        <v>2</v>
      </c>
      <c r="E491" s="181">
        <v>211</v>
      </c>
      <c r="F491" s="182" t="s">
        <v>19</v>
      </c>
      <c r="G491" s="140">
        <v>7500</v>
      </c>
      <c r="H491" s="183"/>
      <c r="I491" s="184">
        <v>0</v>
      </c>
      <c r="J491" s="185">
        <v>0</v>
      </c>
      <c r="K491" s="185">
        <v>0</v>
      </c>
      <c r="L491" s="183">
        <v>0</v>
      </c>
      <c r="M491" s="184">
        <v>0</v>
      </c>
      <c r="N491" s="183">
        <v>0</v>
      </c>
      <c r="O491" s="184">
        <v>0</v>
      </c>
      <c r="P491" s="183">
        <v>0</v>
      </c>
      <c r="Q491" s="186">
        <f t="shared" si="27"/>
        <v>7500</v>
      </c>
      <c r="R491" s="225"/>
    </row>
    <row r="492" spans="1:18" s="187" customFormat="1" ht="14.45" customHeight="1" x14ac:dyDescent="0.25">
      <c r="A492" s="180">
        <v>433</v>
      </c>
      <c r="B492" s="153">
        <v>32</v>
      </c>
      <c r="C492" s="181" t="s">
        <v>222</v>
      </c>
      <c r="D492" s="233" t="str">
        <f t="shared" si="29"/>
        <v>2</v>
      </c>
      <c r="E492" s="181">
        <v>212</v>
      </c>
      <c r="F492" s="182" t="s">
        <v>20</v>
      </c>
      <c r="G492" s="140">
        <v>7000</v>
      </c>
      <c r="H492" s="183"/>
      <c r="I492" s="184">
        <v>0</v>
      </c>
      <c r="J492" s="185">
        <v>0</v>
      </c>
      <c r="K492" s="185">
        <v>0</v>
      </c>
      <c r="L492" s="183">
        <v>0</v>
      </c>
      <c r="M492" s="184">
        <v>0</v>
      </c>
      <c r="N492" s="183">
        <v>0</v>
      </c>
      <c r="O492" s="184">
        <v>0</v>
      </c>
      <c r="P492" s="183">
        <v>0</v>
      </c>
      <c r="Q492" s="186">
        <f t="shared" si="27"/>
        <v>7000</v>
      </c>
      <c r="R492" s="225"/>
    </row>
    <row r="493" spans="1:18" s="187" customFormat="1" ht="14.45" customHeight="1" x14ac:dyDescent="0.25">
      <c r="A493" s="180">
        <v>434</v>
      </c>
      <c r="B493" s="153">
        <v>32</v>
      </c>
      <c r="C493" s="181" t="s">
        <v>222</v>
      </c>
      <c r="D493" s="233" t="str">
        <f t="shared" si="29"/>
        <v>2</v>
      </c>
      <c r="E493" s="181">
        <v>214</v>
      </c>
      <c r="F493" s="182" t="s">
        <v>22</v>
      </c>
      <c r="G493" s="140">
        <v>500</v>
      </c>
      <c r="H493" s="183"/>
      <c r="I493" s="184">
        <v>0</v>
      </c>
      <c r="J493" s="185">
        <v>0</v>
      </c>
      <c r="K493" s="185">
        <v>0</v>
      </c>
      <c r="L493" s="183">
        <v>0</v>
      </c>
      <c r="M493" s="184">
        <v>0</v>
      </c>
      <c r="N493" s="183">
        <v>0</v>
      </c>
      <c r="O493" s="184">
        <v>0</v>
      </c>
      <c r="P493" s="183">
        <v>0</v>
      </c>
      <c r="Q493" s="186">
        <f t="shared" si="27"/>
        <v>500</v>
      </c>
      <c r="R493" s="225"/>
    </row>
    <row r="494" spans="1:18" s="187" customFormat="1" ht="14.45" customHeight="1" x14ac:dyDescent="0.25">
      <c r="A494" s="180">
        <v>435</v>
      </c>
      <c r="B494" s="153">
        <v>32</v>
      </c>
      <c r="C494" s="181" t="s">
        <v>222</v>
      </c>
      <c r="D494" s="233" t="str">
        <f t="shared" si="29"/>
        <v>2</v>
      </c>
      <c r="E494" s="181">
        <v>221</v>
      </c>
      <c r="F494" s="182" t="s">
        <v>27</v>
      </c>
      <c r="G494" s="140">
        <v>1000</v>
      </c>
      <c r="H494" s="183"/>
      <c r="I494" s="184">
        <v>0</v>
      </c>
      <c r="J494" s="185">
        <v>0</v>
      </c>
      <c r="K494" s="185">
        <v>0</v>
      </c>
      <c r="L494" s="183">
        <v>0</v>
      </c>
      <c r="M494" s="184">
        <v>0</v>
      </c>
      <c r="N494" s="183">
        <v>0</v>
      </c>
      <c r="O494" s="184">
        <v>0</v>
      </c>
      <c r="P494" s="183">
        <v>0</v>
      </c>
      <c r="Q494" s="186">
        <f t="shared" si="27"/>
        <v>1000</v>
      </c>
      <c r="R494" s="225"/>
    </row>
    <row r="495" spans="1:18" s="187" customFormat="1" ht="14.45" customHeight="1" x14ac:dyDescent="0.25">
      <c r="A495" s="180">
        <v>436</v>
      </c>
      <c r="B495" s="153">
        <v>32</v>
      </c>
      <c r="C495" s="181" t="s">
        <v>222</v>
      </c>
      <c r="D495" s="233" t="str">
        <f t="shared" si="29"/>
        <v>2</v>
      </c>
      <c r="E495" s="181">
        <v>261</v>
      </c>
      <c r="F495" s="182" t="s">
        <v>43</v>
      </c>
      <c r="G495" s="140">
        <v>6000</v>
      </c>
      <c r="H495" s="183"/>
      <c r="I495" s="184">
        <v>0</v>
      </c>
      <c r="J495" s="185">
        <v>0</v>
      </c>
      <c r="K495" s="185">
        <v>0</v>
      </c>
      <c r="L495" s="183">
        <v>0</v>
      </c>
      <c r="M495" s="184">
        <v>0</v>
      </c>
      <c r="N495" s="183">
        <v>0</v>
      </c>
      <c r="O495" s="184">
        <v>0</v>
      </c>
      <c r="P495" s="183">
        <v>0</v>
      </c>
      <c r="Q495" s="186">
        <f t="shared" si="27"/>
        <v>6000</v>
      </c>
      <c r="R495" s="225"/>
    </row>
    <row r="496" spans="1:18" s="187" customFormat="1" ht="14.45" customHeight="1" x14ac:dyDescent="0.25">
      <c r="A496" s="180">
        <v>437</v>
      </c>
      <c r="B496" s="153">
        <v>32</v>
      </c>
      <c r="C496" s="181" t="s">
        <v>222</v>
      </c>
      <c r="D496" s="233" t="str">
        <f t="shared" si="29"/>
        <v>2</v>
      </c>
      <c r="E496" s="181">
        <v>294</v>
      </c>
      <c r="F496" s="182" t="s">
        <v>52</v>
      </c>
      <c r="G496" s="140">
        <v>3000</v>
      </c>
      <c r="H496" s="183"/>
      <c r="I496" s="184">
        <v>0</v>
      </c>
      <c r="J496" s="185">
        <v>0</v>
      </c>
      <c r="K496" s="185">
        <v>0</v>
      </c>
      <c r="L496" s="183">
        <v>0</v>
      </c>
      <c r="M496" s="184">
        <v>0</v>
      </c>
      <c r="N496" s="183">
        <v>0</v>
      </c>
      <c r="O496" s="184">
        <v>0</v>
      </c>
      <c r="P496" s="183">
        <v>0</v>
      </c>
      <c r="Q496" s="186">
        <f t="shared" si="27"/>
        <v>3000</v>
      </c>
      <c r="R496" s="225"/>
    </row>
    <row r="497" spans="1:104" s="187" customFormat="1" ht="14.45" customHeight="1" x14ac:dyDescent="0.25">
      <c r="A497" s="180">
        <v>438</v>
      </c>
      <c r="B497" s="153">
        <v>32</v>
      </c>
      <c r="C497" s="181" t="s">
        <v>222</v>
      </c>
      <c r="D497" s="233" t="str">
        <f t="shared" si="29"/>
        <v>3</v>
      </c>
      <c r="E497" s="181">
        <v>334</v>
      </c>
      <c r="F497" s="182" t="s">
        <v>69</v>
      </c>
      <c r="G497" s="140">
        <v>5000</v>
      </c>
      <c r="H497" s="183"/>
      <c r="I497" s="184">
        <v>0</v>
      </c>
      <c r="J497" s="185">
        <v>0</v>
      </c>
      <c r="K497" s="185">
        <v>0</v>
      </c>
      <c r="L497" s="183">
        <v>0</v>
      </c>
      <c r="M497" s="184">
        <v>0</v>
      </c>
      <c r="N497" s="183">
        <v>0</v>
      </c>
      <c r="O497" s="184">
        <v>0</v>
      </c>
      <c r="P497" s="183">
        <v>0</v>
      </c>
      <c r="Q497" s="186">
        <f t="shared" si="27"/>
        <v>5000</v>
      </c>
      <c r="R497" s="225"/>
    </row>
    <row r="498" spans="1:104" s="187" customFormat="1" ht="14.45" customHeight="1" x14ac:dyDescent="0.25">
      <c r="A498" s="180">
        <v>439</v>
      </c>
      <c r="B498" s="153">
        <v>32</v>
      </c>
      <c r="C498" s="181" t="s">
        <v>222</v>
      </c>
      <c r="D498" s="233" t="str">
        <f t="shared" si="29"/>
        <v>3</v>
      </c>
      <c r="E498" s="181">
        <v>353</v>
      </c>
      <c r="F498" s="182" t="s">
        <v>78</v>
      </c>
      <c r="G498" s="140">
        <v>2000</v>
      </c>
      <c r="H498" s="183"/>
      <c r="I498" s="184">
        <v>0</v>
      </c>
      <c r="J498" s="185">
        <v>0</v>
      </c>
      <c r="K498" s="185">
        <v>0</v>
      </c>
      <c r="L498" s="183">
        <v>0</v>
      </c>
      <c r="M498" s="184">
        <v>0</v>
      </c>
      <c r="N498" s="183">
        <v>0</v>
      </c>
      <c r="O498" s="184">
        <v>0</v>
      </c>
      <c r="P498" s="183">
        <v>0</v>
      </c>
      <c r="Q498" s="186">
        <f t="shared" si="27"/>
        <v>2000</v>
      </c>
      <c r="R498" s="225"/>
    </row>
    <row r="499" spans="1:104" s="187" customFormat="1" ht="14.45" customHeight="1" x14ac:dyDescent="0.25">
      <c r="A499" s="180">
        <v>440</v>
      </c>
      <c r="B499" s="153">
        <v>32</v>
      </c>
      <c r="C499" s="181" t="s">
        <v>222</v>
      </c>
      <c r="D499" s="233" t="str">
        <f t="shared" si="29"/>
        <v>3</v>
      </c>
      <c r="E499" s="181">
        <v>372</v>
      </c>
      <c r="F499" s="182" t="s">
        <v>91</v>
      </c>
      <c r="G499" s="140">
        <v>2000</v>
      </c>
      <c r="H499" s="183"/>
      <c r="I499" s="184">
        <v>0</v>
      </c>
      <c r="J499" s="185">
        <v>0</v>
      </c>
      <c r="K499" s="185">
        <v>0</v>
      </c>
      <c r="L499" s="183">
        <v>0</v>
      </c>
      <c r="M499" s="184">
        <v>0</v>
      </c>
      <c r="N499" s="183">
        <v>0</v>
      </c>
      <c r="O499" s="184">
        <v>0</v>
      </c>
      <c r="P499" s="183">
        <v>0</v>
      </c>
      <c r="Q499" s="186">
        <f t="shared" si="27"/>
        <v>2000</v>
      </c>
      <c r="R499" s="225"/>
    </row>
    <row r="500" spans="1:104" s="187" customFormat="1" ht="14.45" customHeight="1" x14ac:dyDescent="0.25">
      <c r="A500" s="180">
        <v>441</v>
      </c>
      <c r="B500" s="153">
        <v>32</v>
      </c>
      <c r="C500" s="181" t="s">
        <v>222</v>
      </c>
      <c r="D500" s="233" t="str">
        <f t="shared" si="29"/>
        <v>3</v>
      </c>
      <c r="E500" s="181">
        <v>375</v>
      </c>
      <c r="F500" s="182" t="s">
        <v>93</v>
      </c>
      <c r="G500" s="140">
        <v>6000</v>
      </c>
      <c r="H500" s="183"/>
      <c r="I500" s="184">
        <v>0</v>
      </c>
      <c r="J500" s="185">
        <v>0</v>
      </c>
      <c r="K500" s="185">
        <v>0</v>
      </c>
      <c r="L500" s="183">
        <v>0</v>
      </c>
      <c r="M500" s="184">
        <v>0</v>
      </c>
      <c r="N500" s="183">
        <v>0</v>
      </c>
      <c r="O500" s="184">
        <v>0</v>
      </c>
      <c r="P500" s="183">
        <v>0</v>
      </c>
      <c r="Q500" s="186">
        <f t="shared" si="27"/>
        <v>6000</v>
      </c>
      <c r="R500" s="225"/>
    </row>
    <row r="501" spans="1:104" s="187" customFormat="1" ht="14.45" customHeight="1" x14ac:dyDescent="0.25">
      <c r="A501" s="180">
        <v>442</v>
      </c>
      <c r="B501" s="153">
        <v>32</v>
      </c>
      <c r="C501" s="181" t="s">
        <v>222</v>
      </c>
      <c r="D501" s="233" t="str">
        <f t="shared" si="29"/>
        <v>3</v>
      </c>
      <c r="E501" s="181">
        <v>379</v>
      </c>
      <c r="F501" s="182" t="s">
        <v>96</v>
      </c>
      <c r="G501" s="140">
        <v>3000</v>
      </c>
      <c r="H501" s="183"/>
      <c r="I501" s="184">
        <v>0</v>
      </c>
      <c r="J501" s="185">
        <v>0</v>
      </c>
      <c r="K501" s="185">
        <v>0</v>
      </c>
      <c r="L501" s="183">
        <v>0</v>
      </c>
      <c r="M501" s="184">
        <v>0</v>
      </c>
      <c r="N501" s="183">
        <v>0</v>
      </c>
      <c r="O501" s="184">
        <v>0</v>
      </c>
      <c r="P501" s="183">
        <v>0</v>
      </c>
      <c r="Q501" s="186">
        <f t="shared" si="27"/>
        <v>3000</v>
      </c>
      <c r="R501" s="225"/>
    </row>
    <row r="502" spans="1:104" s="187" customFormat="1" ht="14.45" customHeight="1" x14ac:dyDescent="0.25">
      <c r="A502" s="180">
        <v>443</v>
      </c>
      <c r="B502" s="153">
        <v>32</v>
      </c>
      <c r="C502" s="181" t="s">
        <v>222</v>
      </c>
      <c r="D502" s="233" t="str">
        <f t="shared" si="29"/>
        <v>5</v>
      </c>
      <c r="E502" s="181">
        <v>511</v>
      </c>
      <c r="F502" s="182" t="s">
        <v>109</v>
      </c>
      <c r="G502" s="140">
        <v>5000</v>
      </c>
      <c r="H502" s="183"/>
      <c r="I502" s="184">
        <v>0</v>
      </c>
      <c r="J502" s="185">
        <v>0</v>
      </c>
      <c r="K502" s="185">
        <v>0</v>
      </c>
      <c r="L502" s="183">
        <v>0</v>
      </c>
      <c r="M502" s="184">
        <v>0</v>
      </c>
      <c r="N502" s="183">
        <v>0</v>
      </c>
      <c r="O502" s="184">
        <v>0</v>
      </c>
      <c r="P502" s="183">
        <v>0</v>
      </c>
      <c r="Q502" s="186">
        <f t="shared" si="27"/>
        <v>5000</v>
      </c>
      <c r="R502" s="225"/>
    </row>
    <row r="503" spans="1:104" s="187" customFormat="1" ht="14.45" customHeight="1" thickBot="1" x14ac:dyDescent="0.3">
      <c r="A503" s="194">
        <v>444</v>
      </c>
      <c r="B503" s="195">
        <v>32</v>
      </c>
      <c r="C503" s="196" t="s">
        <v>222</v>
      </c>
      <c r="D503" s="234" t="str">
        <f t="shared" si="29"/>
        <v>5</v>
      </c>
      <c r="E503" s="196">
        <v>515</v>
      </c>
      <c r="F503" s="197" t="s">
        <v>111</v>
      </c>
      <c r="G503" s="198">
        <v>8000</v>
      </c>
      <c r="H503" s="199"/>
      <c r="I503" s="200">
        <v>0</v>
      </c>
      <c r="J503" s="201">
        <v>0</v>
      </c>
      <c r="K503" s="201">
        <v>0</v>
      </c>
      <c r="L503" s="199">
        <v>0</v>
      </c>
      <c r="M503" s="200">
        <v>0</v>
      </c>
      <c r="N503" s="199">
        <v>0</v>
      </c>
      <c r="O503" s="200">
        <v>0</v>
      </c>
      <c r="P503" s="199">
        <v>0</v>
      </c>
      <c r="Q503" s="202">
        <f t="shared" si="27"/>
        <v>8000</v>
      </c>
      <c r="R503" s="226"/>
    </row>
    <row r="504" spans="1:104" s="166" customFormat="1" ht="14.45" customHeight="1" thickBot="1" x14ac:dyDescent="0.3">
      <c r="A504" s="162"/>
      <c r="B504" s="163" t="s">
        <v>260</v>
      </c>
      <c r="C504" s="164"/>
      <c r="D504" s="164"/>
      <c r="E504" s="164"/>
      <c r="F504" s="165"/>
      <c r="G504" s="221">
        <f t="shared" ref="G504:Q504" si="30">SUM(G5:G503)</f>
        <v>50524999.772148304</v>
      </c>
      <c r="H504" s="221">
        <f t="shared" si="30"/>
        <v>0</v>
      </c>
      <c r="I504" s="221">
        <f t="shared" si="30"/>
        <v>4395281</v>
      </c>
      <c r="J504" s="221">
        <f t="shared" si="30"/>
        <v>7670594.3735766998</v>
      </c>
      <c r="K504" s="221">
        <f t="shared" si="30"/>
        <v>0</v>
      </c>
      <c r="L504" s="221">
        <f t="shared" si="30"/>
        <v>450951</v>
      </c>
      <c r="M504" s="221">
        <f t="shared" si="30"/>
        <v>0</v>
      </c>
      <c r="N504" s="221">
        <f t="shared" si="30"/>
        <v>3000000</v>
      </c>
      <c r="O504" s="221">
        <f t="shared" si="30"/>
        <v>6500000</v>
      </c>
      <c r="P504" s="221">
        <f t="shared" si="30"/>
        <v>0</v>
      </c>
      <c r="Q504" s="221">
        <f t="shared" si="30"/>
        <v>72541826.145724997</v>
      </c>
      <c r="S504" s="187"/>
      <c r="T504" s="187"/>
      <c r="U504" s="187"/>
      <c r="V504" s="187"/>
      <c r="W504" s="187"/>
      <c r="X504" s="187"/>
      <c r="Y504" s="187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87"/>
      <c r="AT504" s="187"/>
      <c r="AU504" s="187"/>
      <c r="AV504" s="187"/>
      <c r="AW504" s="187"/>
      <c r="AX504" s="187"/>
      <c r="AY504" s="187"/>
      <c r="AZ504" s="187"/>
      <c r="BA504" s="187"/>
      <c r="BB504" s="187"/>
      <c r="BC504" s="187"/>
      <c r="BD504" s="187"/>
      <c r="BE504" s="187"/>
      <c r="BF504" s="187"/>
      <c r="BG504" s="187"/>
      <c r="BH504" s="187"/>
      <c r="BI504" s="187"/>
      <c r="BJ504" s="187"/>
      <c r="BK504" s="187"/>
      <c r="BL504" s="187"/>
      <c r="BM504" s="187"/>
      <c r="BN504" s="187"/>
      <c r="BO504" s="187"/>
      <c r="BP504" s="187"/>
      <c r="BQ504" s="187"/>
      <c r="BR504" s="187"/>
      <c r="BS504" s="187"/>
      <c r="BT504" s="187"/>
      <c r="BU504" s="187"/>
      <c r="BV504" s="187"/>
      <c r="BW504" s="187"/>
      <c r="BX504" s="187"/>
      <c r="BY504" s="187"/>
      <c r="BZ504" s="187"/>
      <c r="CA504" s="187"/>
      <c r="CB504" s="187"/>
      <c r="CC504" s="187"/>
      <c r="CD504" s="187"/>
      <c r="CE504" s="187"/>
      <c r="CF504" s="187"/>
      <c r="CG504" s="187"/>
      <c r="CH504" s="187"/>
      <c r="CI504" s="187"/>
      <c r="CJ504" s="187"/>
      <c r="CK504" s="187"/>
      <c r="CL504" s="187"/>
      <c r="CM504" s="187"/>
      <c r="CN504" s="187"/>
      <c r="CO504" s="187"/>
      <c r="CP504" s="187"/>
      <c r="CQ504" s="187"/>
      <c r="CR504" s="187"/>
      <c r="CS504" s="187"/>
      <c r="CT504" s="187"/>
      <c r="CU504" s="187"/>
      <c r="CV504" s="187"/>
      <c r="CW504" s="187"/>
      <c r="CX504" s="187"/>
      <c r="CY504" s="187"/>
      <c r="CZ504" s="187"/>
    </row>
    <row r="505" spans="1:104" x14ac:dyDescent="0.25"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</row>
    <row r="506" spans="1:104" x14ac:dyDescent="0.25">
      <c r="G506" s="64">
        <f>SUBTOTAL(9,G5:G489)</f>
        <v>50452667.18467962</v>
      </c>
      <c r="H506" s="64"/>
      <c r="I506" s="64"/>
      <c r="J506" s="64"/>
      <c r="K506" s="64"/>
      <c r="L506" s="64"/>
      <c r="M506" s="64"/>
      <c r="N506" s="64"/>
      <c r="O506" s="64"/>
      <c r="P506" s="64"/>
      <c r="Q506" s="64"/>
    </row>
    <row r="507" spans="1:104" x14ac:dyDescent="0.25"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34"/>
    </row>
    <row r="508" spans="1:104" x14ac:dyDescent="0.25">
      <c r="Q508" s="100"/>
    </row>
    <row r="509" spans="1:104" x14ac:dyDescent="0.25">
      <c r="J509" s="151"/>
      <c r="K509" s="151"/>
      <c r="L509" s="151"/>
      <c r="M509" s="151"/>
      <c r="N509" s="151"/>
      <c r="O509" s="151"/>
      <c r="P509" s="151"/>
      <c r="Q509" s="151"/>
      <c r="R509" s="151"/>
    </row>
  </sheetData>
  <mergeCells count="11">
    <mergeCell ref="I3:L3"/>
    <mergeCell ref="B3:B4"/>
    <mergeCell ref="C3:C4"/>
    <mergeCell ref="F3:F4"/>
    <mergeCell ref="G3:G4"/>
    <mergeCell ref="H3:H4"/>
    <mergeCell ref="M3:N3"/>
    <mergeCell ref="O3:O4"/>
    <mergeCell ref="P3:P4"/>
    <mergeCell ref="Q3:Q4"/>
    <mergeCell ref="R3:R4"/>
  </mergeCells>
  <pageMargins left="0.70866141732283472" right="0.47244094488188981" top="0.51181102362204722" bottom="0.74803149606299213" header="0.31496062992125984" footer="0.31496062992125984"/>
  <pageSetup scale="75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U229"/>
  <sheetViews>
    <sheetView showGridLines="0" zoomScale="80" zoomScaleNormal="80" workbookViewId="0">
      <pane ySplit="7" topLeftCell="A8" activePane="bottomLeft" state="frozen"/>
      <selection pane="bottomLeft" activeCell="AQ156" sqref="AQ156:AX15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6.5703125" customWidth="1"/>
    <col min="43" max="49" width="1.7109375" customWidth="1"/>
    <col min="50" max="50" width="3" customWidth="1"/>
    <col min="51" max="57" width="1.7109375" customWidth="1"/>
    <col min="58" max="58" width="2.5703125" customWidth="1"/>
    <col min="59" max="81" width="1.7109375" customWidth="1"/>
    <col min="82" max="82" width="3.5703125" customWidth="1"/>
    <col min="83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389" t="s">
        <v>184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1"/>
    </row>
    <row r="2" spans="1:125" ht="17.25" customHeight="1" x14ac:dyDescent="0.25">
      <c r="A2" s="20"/>
      <c r="B2" s="21"/>
      <c r="C2" s="392" t="e">
        <f>#REF!</f>
        <v>#REF!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2"/>
    </row>
    <row r="3" spans="1:125" s="1" customFormat="1" ht="3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8"/>
      <c r="DC3" s="18"/>
      <c r="DD3" s="18"/>
      <c r="DE3" s="19"/>
    </row>
    <row r="4" spans="1:125" ht="15" customHeight="1" x14ac:dyDescent="0.25">
      <c r="A4" s="393" t="s">
        <v>132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 t="s">
        <v>133</v>
      </c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 t="s">
        <v>2</v>
      </c>
      <c r="AE4" s="394"/>
      <c r="AF4" s="394"/>
      <c r="AG4" s="395" t="s">
        <v>137</v>
      </c>
      <c r="AH4" s="395"/>
      <c r="AI4" s="395"/>
      <c r="AJ4" s="396"/>
      <c r="AK4" s="373" t="s">
        <v>136</v>
      </c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5"/>
      <c r="AY4" s="373">
        <v>131</v>
      </c>
      <c r="AZ4" s="374"/>
      <c r="BA4" s="374"/>
      <c r="BB4" s="374"/>
      <c r="BC4" s="374"/>
      <c r="BD4" s="374"/>
      <c r="BE4" s="374"/>
      <c r="BF4" s="375"/>
      <c r="BG4" s="373">
        <v>132</v>
      </c>
      <c r="BH4" s="374"/>
      <c r="BI4" s="374"/>
      <c r="BJ4" s="374"/>
      <c r="BK4" s="374"/>
      <c r="BL4" s="374"/>
      <c r="BM4" s="374"/>
      <c r="BN4" s="375"/>
      <c r="BO4" s="373">
        <v>132</v>
      </c>
      <c r="BP4" s="374"/>
      <c r="BQ4" s="374"/>
      <c r="BR4" s="374"/>
      <c r="BS4" s="374"/>
      <c r="BT4" s="374"/>
      <c r="BU4" s="374"/>
      <c r="BV4" s="375"/>
      <c r="BW4" s="373">
        <v>133</v>
      </c>
      <c r="BX4" s="374"/>
      <c r="BY4" s="374"/>
      <c r="BZ4" s="374"/>
      <c r="CA4" s="374"/>
      <c r="CB4" s="374"/>
      <c r="CC4" s="374"/>
      <c r="CD4" s="375"/>
      <c r="CE4" s="373">
        <v>134</v>
      </c>
      <c r="CF4" s="374"/>
      <c r="CG4" s="374"/>
      <c r="CH4" s="374"/>
      <c r="CI4" s="374"/>
      <c r="CJ4" s="374"/>
      <c r="CK4" s="374"/>
      <c r="CL4" s="374"/>
      <c r="CM4" s="375"/>
      <c r="CN4" s="397" t="s">
        <v>153</v>
      </c>
      <c r="CO4" s="398"/>
      <c r="CP4" s="398"/>
      <c r="CQ4" s="398"/>
      <c r="CR4" s="398"/>
      <c r="CS4" s="398"/>
      <c r="CT4" s="398"/>
      <c r="CU4" s="399"/>
      <c r="CV4" s="397" t="s">
        <v>154</v>
      </c>
      <c r="CW4" s="398"/>
      <c r="CX4" s="398"/>
      <c r="CY4" s="398"/>
      <c r="CZ4" s="398"/>
      <c r="DA4" s="398"/>
      <c r="DB4" s="398"/>
      <c r="DC4" s="398"/>
      <c r="DD4" s="398"/>
      <c r="DE4" s="403"/>
    </row>
    <row r="5" spans="1:125" ht="12.75" customHeight="1" x14ac:dyDescent="0.25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5"/>
      <c r="AH5" s="395"/>
      <c r="AI5" s="395"/>
      <c r="AJ5" s="396"/>
      <c r="AK5" s="376" t="s">
        <v>134</v>
      </c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8"/>
      <c r="AY5" s="379" t="s">
        <v>138</v>
      </c>
      <c r="AZ5" s="380"/>
      <c r="BA5" s="380"/>
      <c r="BB5" s="380"/>
      <c r="BC5" s="380"/>
      <c r="BD5" s="380"/>
      <c r="BE5" s="380"/>
      <c r="BF5" s="381"/>
      <c r="BG5" s="379" t="s">
        <v>155</v>
      </c>
      <c r="BH5" s="380"/>
      <c r="BI5" s="380"/>
      <c r="BJ5" s="380"/>
      <c r="BK5" s="380"/>
      <c r="BL5" s="380"/>
      <c r="BM5" s="380"/>
      <c r="BN5" s="381"/>
      <c r="BO5" s="379" t="s">
        <v>157</v>
      </c>
      <c r="BP5" s="380"/>
      <c r="BQ5" s="380"/>
      <c r="BR5" s="380"/>
      <c r="BS5" s="380"/>
      <c r="BT5" s="380"/>
      <c r="BU5" s="380"/>
      <c r="BV5" s="381"/>
      <c r="BW5" s="379" t="s">
        <v>152</v>
      </c>
      <c r="BX5" s="383"/>
      <c r="BY5" s="383"/>
      <c r="BZ5" s="383"/>
      <c r="CA5" s="383"/>
      <c r="CB5" s="383"/>
      <c r="CC5" s="383"/>
      <c r="CD5" s="384"/>
      <c r="CE5" s="382" t="s">
        <v>14</v>
      </c>
      <c r="CF5" s="383"/>
      <c r="CG5" s="383"/>
      <c r="CH5" s="383"/>
      <c r="CI5" s="383"/>
      <c r="CJ5" s="383"/>
      <c r="CK5" s="383"/>
      <c r="CL5" s="383"/>
      <c r="CM5" s="384"/>
      <c r="CN5" s="379"/>
      <c r="CO5" s="380"/>
      <c r="CP5" s="380"/>
      <c r="CQ5" s="380"/>
      <c r="CR5" s="380"/>
      <c r="CS5" s="380"/>
      <c r="CT5" s="380"/>
      <c r="CU5" s="381"/>
      <c r="CV5" s="379"/>
      <c r="CW5" s="380"/>
      <c r="CX5" s="380"/>
      <c r="CY5" s="380"/>
      <c r="CZ5" s="380"/>
      <c r="DA5" s="380"/>
      <c r="DB5" s="380"/>
      <c r="DC5" s="380"/>
      <c r="DD5" s="380"/>
      <c r="DE5" s="404"/>
    </row>
    <row r="6" spans="1:125" ht="44.25" customHeight="1" x14ac:dyDescent="0.25">
      <c r="A6" s="393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5"/>
      <c r="AH6" s="395"/>
      <c r="AI6" s="395"/>
      <c r="AJ6" s="395"/>
      <c r="AK6" s="385" t="s">
        <v>135</v>
      </c>
      <c r="AL6" s="385"/>
      <c r="AM6" s="385"/>
      <c r="AN6" s="385"/>
      <c r="AO6" s="385"/>
      <c r="AP6" s="385"/>
      <c r="AQ6" s="385" t="s">
        <v>1</v>
      </c>
      <c r="AR6" s="385"/>
      <c r="AS6" s="385"/>
      <c r="AT6" s="385"/>
      <c r="AU6" s="385"/>
      <c r="AV6" s="385"/>
      <c r="AW6" s="385"/>
      <c r="AX6" s="385"/>
      <c r="AY6" s="386" t="s">
        <v>156</v>
      </c>
      <c r="AZ6" s="387"/>
      <c r="BA6" s="387"/>
      <c r="BB6" s="387"/>
      <c r="BC6" s="387"/>
      <c r="BD6" s="387"/>
      <c r="BE6" s="387"/>
      <c r="BF6" s="388"/>
      <c r="BG6" s="400"/>
      <c r="BH6" s="401"/>
      <c r="BI6" s="401"/>
      <c r="BJ6" s="401"/>
      <c r="BK6" s="401"/>
      <c r="BL6" s="401"/>
      <c r="BM6" s="401"/>
      <c r="BN6" s="402"/>
      <c r="BO6" s="400"/>
      <c r="BP6" s="401"/>
      <c r="BQ6" s="401"/>
      <c r="BR6" s="401"/>
      <c r="BS6" s="401"/>
      <c r="BT6" s="401"/>
      <c r="BU6" s="401"/>
      <c r="BV6" s="402"/>
      <c r="BW6" s="376"/>
      <c r="BX6" s="377"/>
      <c r="BY6" s="377"/>
      <c r="BZ6" s="377"/>
      <c r="CA6" s="377"/>
      <c r="CB6" s="377"/>
      <c r="CC6" s="377"/>
      <c r="CD6" s="378"/>
      <c r="CE6" s="376"/>
      <c r="CF6" s="377"/>
      <c r="CG6" s="377"/>
      <c r="CH6" s="377"/>
      <c r="CI6" s="377"/>
      <c r="CJ6" s="377"/>
      <c r="CK6" s="377"/>
      <c r="CL6" s="377"/>
      <c r="CM6" s="378"/>
      <c r="CN6" s="400"/>
      <c r="CO6" s="401"/>
      <c r="CP6" s="401"/>
      <c r="CQ6" s="401"/>
      <c r="CR6" s="401"/>
      <c r="CS6" s="401"/>
      <c r="CT6" s="401"/>
      <c r="CU6" s="402"/>
      <c r="CV6" s="400"/>
      <c r="CW6" s="401"/>
      <c r="CX6" s="401"/>
      <c r="CY6" s="401"/>
      <c r="CZ6" s="401"/>
      <c r="DA6" s="401"/>
      <c r="DB6" s="401"/>
      <c r="DC6" s="401"/>
      <c r="DD6" s="401"/>
      <c r="DE6" s="405"/>
    </row>
    <row r="7" spans="1:125" s="2" customFormat="1" ht="6" hidden="1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>
        <v>35480</v>
      </c>
      <c r="AH7" s="7"/>
      <c r="AI7" s="7"/>
      <c r="AJ7" s="7"/>
      <c r="AK7" s="368"/>
      <c r="AL7" s="368"/>
      <c r="AM7" s="368"/>
      <c r="AN7" s="368"/>
      <c r="AO7" s="368"/>
      <c r="AP7" s="368"/>
      <c r="AQ7" s="369"/>
      <c r="AR7" s="369"/>
      <c r="AS7" s="369"/>
      <c r="AT7" s="369"/>
      <c r="AU7" s="369"/>
      <c r="AV7" s="369"/>
      <c r="AW7" s="369"/>
      <c r="AX7" s="369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8"/>
    </row>
    <row r="8" spans="1:125" s="2" customFormat="1" ht="23.25" customHeight="1" x14ac:dyDescent="0.2">
      <c r="A8" s="328" t="str">
        <f>+'[1]NómPlantilla (4)ok'!$E$6</f>
        <v xml:space="preserve">Regidor 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30"/>
      <c r="P8" s="331" t="str">
        <f>+'[1]NómPlantilla (4)ok'!F6</f>
        <v>Sala de Regidores</v>
      </c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2">
        <v>1</v>
      </c>
      <c r="AE8" s="332"/>
      <c r="AF8" s="332"/>
      <c r="AG8" s="333">
        <v>9</v>
      </c>
      <c r="AH8" s="333"/>
      <c r="AI8" s="333"/>
      <c r="AJ8" s="333"/>
      <c r="AK8" s="334">
        <f>+'[1]NómPlantilla (4)ok'!$T$6</f>
        <v>13152</v>
      </c>
      <c r="AL8" s="334"/>
      <c r="AM8" s="334"/>
      <c r="AN8" s="334"/>
      <c r="AO8" s="334"/>
      <c r="AP8" s="334"/>
      <c r="AQ8" s="335">
        <f>AG8*AK8*12</f>
        <v>1420416</v>
      </c>
      <c r="AR8" s="335"/>
      <c r="AS8" s="335"/>
      <c r="AT8" s="335"/>
      <c r="AU8" s="335"/>
      <c r="AV8" s="335"/>
      <c r="AW8" s="335"/>
      <c r="AX8" s="335"/>
      <c r="AY8" s="339">
        <v>0</v>
      </c>
      <c r="AZ8" s="339"/>
      <c r="BA8" s="339"/>
      <c r="BB8" s="339"/>
      <c r="BC8" s="339"/>
      <c r="BD8" s="339"/>
      <c r="BE8" s="339"/>
      <c r="BF8" s="339"/>
      <c r="BG8" s="339">
        <f>(((+AQ8/12)/30.4166)*20)*25%</f>
        <v>19457.796071881803</v>
      </c>
      <c r="BH8" s="339"/>
      <c r="BI8" s="339"/>
      <c r="BJ8" s="339"/>
      <c r="BK8" s="339"/>
      <c r="BL8" s="339"/>
      <c r="BM8" s="339"/>
      <c r="BN8" s="339"/>
      <c r="BO8" s="339">
        <f>((AK8/30.4166)*50)*AG8</f>
        <v>194577.96071881801</v>
      </c>
      <c r="BP8" s="339"/>
      <c r="BQ8" s="339"/>
      <c r="BR8" s="339"/>
      <c r="BS8" s="339"/>
      <c r="BT8" s="339"/>
      <c r="BU8" s="339"/>
      <c r="BV8" s="339"/>
      <c r="BW8" s="339">
        <v>0</v>
      </c>
      <c r="BX8" s="339"/>
      <c r="BY8" s="339"/>
      <c r="BZ8" s="339"/>
      <c r="CA8" s="339"/>
      <c r="CB8" s="339"/>
      <c r="CC8" s="339"/>
      <c r="CD8" s="339"/>
      <c r="CE8" s="339">
        <v>0</v>
      </c>
      <c r="CF8" s="339"/>
      <c r="CG8" s="339"/>
      <c r="CH8" s="339"/>
      <c r="CI8" s="339"/>
      <c r="CJ8" s="339"/>
      <c r="CK8" s="339"/>
      <c r="CL8" s="339"/>
      <c r="CM8" s="339"/>
      <c r="CN8" s="339">
        <v>0</v>
      </c>
      <c r="CO8" s="339"/>
      <c r="CP8" s="339"/>
      <c r="CQ8" s="339"/>
      <c r="CR8" s="339"/>
      <c r="CS8" s="339"/>
      <c r="CT8" s="339"/>
      <c r="CU8" s="339"/>
      <c r="CV8" s="335">
        <f>SUM(AQ8:CU8)</f>
        <v>1634451.7567906999</v>
      </c>
      <c r="CW8" s="335"/>
      <c r="CX8" s="335"/>
      <c r="CY8" s="335"/>
      <c r="CZ8" s="335"/>
      <c r="DA8" s="335"/>
      <c r="DB8" s="335"/>
      <c r="DC8" s="335"/>
      <c r="DD8" s="335"/>
      <c r="DE8" s="340"/>
    </row>
    <row r="9" spans="1:125" s="2" customFormat="1" ht="23.25" customHeight="1" x14ac:dyDescent="0.2">
      <c r="A9" s="328" t="str">
        <f>+'[1]NómPlantilla (4)ok'!E15</f>
        <v xml:space="preserve">Presidente Municipal 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/>
      <c r="P9" s="331" t="str">
        <f>+'[1]NómPlantilla (4)ok'!F15</f>
        <v>Presidencia Municipal</v>
      </c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2">
        <v>1</v>
      </c>
      <c r="AE9" s="332"/>
      <c r="AF9" s="332"/>
      <c r="AG9" s="333">
        <v>1</v>
      </c>
      <c r="AH9" s="333"/>
      <c r="AI9" s="333"/>
      <c r="AJ9" s="333"/>
      <c r="AK9" s="334">
        <f>+'[1]NómPlantilla (4)ok'!T15</f>
        <v>35203.991999999998</v>
      </c>
      <c r="AL9" s="334"/>
      <c r="AM9" s="334"/>
      <c r="AN9" s="334"/>
      <c r="AO9" s="334"/>
      <c r="AP9" s="334"/>
      <c r="AQ9" s="335">
        <f>AG9*AK9*12</f>
        <v>422447.90399999998</v>
      </c>
      <c r="AR9" s="335"/>
      <c r="AS9" s="335"/>
      <c r="AT9" s="335"/>
      <c r="AU9" s="335"/>
      <c r="AV9" s="335"/>
      <c r="AW9" s="335"/>
      <c r="AX9" s="335"/>
      <c r="AY9" s="336">
        <v>0</v>
      </c>
      <c r="AZ9" s="337"/>
      <c r="BA9" s="337"/>
      <c r="BB9" s="337"/>
      <c r="BC9" s="337"/>
      <c r="BD9" s="337"/>
      <c r="BE9" s="337"/>
      <c r="BF9" s="338"/>
      <c r="BG9" s="339">
        <f t="shared" ref="BG9:BG72" si="0">(((+AQ9/12)/30.4166)*20)*25%</f>
        <v>5786.9702728115572</v>
      </c>
      <c r="BH9" s="339"/>
      <c r="BI9" s="339"/>
      <c r="BJ9" s="339"/>
      <c r="BK9" s="339"/>
      <c r="BL9" s="339"/>
      <c r="BM9" s="339"/>
      <c r="BN9" s="339"/>
      <c r="BO9" s="339">
        <f t="shared" ref="BO9:BO69" si="1">((AK9/30.4166)*50)*AG9</f>
        <v>57869.702728115568</v>
      </c>
      <c r="BP9" s="339"/>
      <c r="BQ9" s="339"/>
      <c r="BR9" s="339"/>
      <c r="BS9" s="339"/>
      <c r="BT9" s="339"/>
      <c r="BU9" s="339"/>
      <c r="BV9" s="339"/>
      <c r="BW9" s="339">
        <v>0</v>
      </c>
      <c r="BX9" s="339"/>
      <c r="BY9" s="339"/>
      <c r="BZ9" s="339"/>
      <c r="CA9" s="339"/>
      <c r="CB9" s="339"/>
      <c r="CC9" s="339"/>
      <c r="CD9" s="339"/>
      <c r="CE9" s="339">
        <v>0</v>
      </c>
      <c r="CF9" s="339"/>
      <c r="CG9" s="339"/>
      <c r="CH9" s="339"/>
      <c r="CI9" s="339"/>
      <c r="CJ9" s="339"/>
      <c r="CK9" s="339"/>
      <c r="CL9" s="339"/>
      <c r="CM9" s="339"/>
      <c r="CN9" s="339">
        <v>0</v>
      </c>
      <c r="CO9" s="339"/>
      <c r="CP9" s="339"/>
      <c r="CQ9" s="339"/>
      <c r="CR9" s="339"/>
      <c r="CS9" s="339"/>
      <c r="CT9" s="339"/>
      <c r="CU9" s="339"/>
      <c r="CV9" s="335">
        <f t="shared" ref="CV9:CV70" si="2">SUM(AQ9:CU9)</f>
        <v>486104.57700092706</v>
      </c>
      <c r="CW9" s="335"/>
      <c r="CX9" s="335"/>
      <c r="CY9" s="335"/>
      <c r="CZ9" s="335"/>
      <c r="DA9" s="335"/>
      <c r="DB9" s="335"/>
      <c r="DC9" s="335"/>
      <c r="DD9" s="335"/>
      <c r="DE9" s="340"/>
      <c r="DU9" s="10"/>
    </row>
    <row r="10" spans="1:125" s="2" customFormat="1" ht="23.25" customHeight="1" x14ac:dyDescent="0.2">
      <c r="A10" s="328" t="str">
        <f>+'[1]NómPlantilla (4)ok'!E16</f>
        <v>Secretaria C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/>
      <c r="P10" s="331" t="str">
        <f>+'[1]NómPlantilla (4)ok'!F16</f>
        <v>Presidencia Municipal</v>
      </c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2">
        <v>1</v>
      </c>
      <c r="AE10" s="332"/>
      <c r="AF10" s="332"/>
      <c r="AG10" s="333">
        <v>1</v>
      </c>
      <c r="AH10" s="333"/>
      <c r="AI10" s="333"/>
      <c r="AJ10" s="333"/>
      <c r="AK10" s="334">
        <f>+'[1]NómPlantilla (4)ok'!T16</f>
        <v>10860.5</v>
      </c>
      <c r="AL10" s="334"/>
      <c r="AM10" s="334"/>
      <c r="AN10" s="334"/>
      <c r="AO10" s="334"/>
      <c r="AP10" s="334"/>
      <c r="AQ10" s="335">
        <f t="shared" ref="AQ10:AQ70" si="3">AG10*AK10*12</f>
        <v>130326</v>
      </c>
      <c r="AR10" s="335"/>
      <c r="AS10" s="335"/>
      <c r="AT10" s="335"/>
      <c r="AU10" s="335"/>
      <c r="AV10" s="335"/>
      <c r="AW10" s="335"/>
      <c r="AX10" s="335"/>
      <c r="AY10" s="336">
        <v>0</v>
      </c>
      <c r="AZ10" s="337"/>
      <c r="BA10" s="337"/>
      <c r="BB10" s="337"/>
      <c r="BC10" s="337"/>
      <c r="BD10" s="337"/>
      <c r="BE10" s="337"/>
      <c r="BF10" s="338"/>
      <c r="BG10" s="339">
        <f t="shared" si="0"/>
        <v>1785.2915842007326</v>
      </c>
      <c r="BH10" s="339"/>
      <c r="BI10" s="339"/>
      <c r="BJ10" s="339"/>
      <c r="BK10" s="339"/>
      <c r="BL10" s="339"/>
      <c r="BM10" s="339"/>
      <c r="BN10" s="339"/>
      <c r="BO10" s="339">
        <f t="shared" si="1"/>
        <v>17852.915842007325</v>
      </c>
      <c r="BP10" s="339"/>
      <c r="BQ10" s="339"/>
      <c r="BR10" s="339"/>
      <c r="BS10" s="339"/>
      <c r="BT10" s="339"/>
      <c r="BU10" s="339"/>
      <c r="BV10" s="339"/>
      <c r="BW10" s="339">
        <v>0</v>
      </c>
      <c r="BX10" s="339"/>
      <c r="BY10" s="339"/>
      <c r="BZ10" s="339"/>
      <c r="CA10" s="339"/>
      <c r="CB10" s="339"/>
      <c r="CC10" s="339"/>
      <c r="CD10" s="339"/>
      <c r="CE10" s="339">
        <v>0</v>
      </c>
      <c r="CF10" s="339"/>
      <c r="CG10" s="339"/>
      <c r="CH10" s="339"/>
      <c r="CI10" s="339"/>
      <c r="CJ10" s="339"/>
      <c r="CK10" s="339"/>
      <c r="CL10" s="339"/>
      <c r="CM10" s="339"/>
      <c r="CN10" s="339">
        <v>0</v>
      </c>
      <c r="CO10" s="339"/>
      <c r="CP10" s="339"/>
      <c r="CQ10" s="339"/>
      <c r="CR10" s="339"/>
      <c r="CS10" s="339"/>
      <c r="CT10" s="339"/>
      <c r="CU10" s="339"/>
      <c r="CV10" s="335">
        <f t="shared" si="2"/>
        <v>149964.20742620804</v>
      </c>
      <c r="CW10" s="335"/>
      <c r="CX10" s="335"/>
      <c r="CY10" s="335"/>
      <c r="CZ10" s="335"/>
      <c r="DA10" s="335"/>
      <c r="DB10" s="335"/>
      <c r="DC10" s="335"/>
      <c r="DD10" s="335"/>
      <c r="DE10" s="340"/>
      <c r="DU10" s="10"/>
    </row>
    <row r="11" spans="1:125" s="2" customFormat="1" ht="23.25" customHeight="1" x14ac:dyDescent="0.2">
      <c r="A11" s="328" t="str">
        <f>+'[1]NómPlantilla (4)ok'!E17</f>
        <v>Secretario General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/>
      <c r="P11" s="331" t="str">
        <f>+'[1]NómPlantilla (4)ok'!F17</f>
        <v>Secretaría General</v>
      </c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2">
        <v>1</v>
      </c>
      <c r="AE11" s="332"/>
      <c r="AF11" s="332"/>
      <c r="AG11" s="333">
        <v>1</v>
      </c>
      <c r="AH11" s="333"/>
      <c r="AI11" s="333"/>
      <c r="AJ11" s="333"/>
      <c r="AK11" s="334">
        <f>+'[1]NómPlantilla (4)ok'!T17</f>
        <v>22977</v>
      </c>
      <c r="AL11" s="334"/>
      <c r="AM11" s="334"/>
      <c r="AN11" s="334"/>
      <c r="AO11" s="334"/>
      <c r="AP11" s="334"/>
      <c r="AQ11" s="335">
        <f t="shared" si="3"/>
        <v>275724</v>
      </c>
      <c r="AR11" s="335"/>
      <c r="AS11" s="335"/>
      <c r="AT11" s="335"/>
      <c r="AU11" s="335"/>
      <c r="AV11" s="335"/>
      <c r="AW11" s="335"/>
      <c r="AX11" s="335"/>
      <c r="AY11" s="370">
        <v>0</v>
      </c>
      <c r="AZ11" s="371"/>
      <c r="BA11" s="371"/>
      <c r="BB11" s="371"/>
      <c r="BC11" s="371"/>
      <c r="BD11" s="371"/>
      <c r="BE11" s="371"/>
      <c r="BF11" s="372"/>
      <c r="BG11" s="339">
        <f t="shared" si="0"/>
        <v>3777.0493743547931</v>
      </c>
      <c r="BH11" s="339"/>
      <c r="BI11" s="339"/>
      <c r="BJ11" s="339"/>
      <c r="BK11" s="339"/>
      <c r="BL11" s="339"/>
      <c r="BM11" s="339"/>
      <c r="BN11" s="339"/>
      <c r="BO11" s="339">
        <f t="shared" si="1"/>
        <v>37770.493743547937</v>
      </c>
      <c r="BP11" s="339"/>
      <c r="BQ11" s="339"/>
      <c r="BR11" s="339"/>
      <c r="BS11" s="339"/>
      <c r="BT11" s="339"/>
      <c r="BU11" s="339"/>
      <c r="BV11" s="339"/>
      <c r="BW11" s="339">
        <v>0</v>
      </c>
      <c r="BX11" s="339"/>
      <c r="BY11" s="339"/>
      <c r="BZ11" s="339"/>
      <c r="CA11" s="339"/>
      <c r="CB11" s="339"/>
      <c r="CC11" s="339"/>
      <c r="CD11" s="339"/>
      <c r="CE11" s="339">
        <v>0</v>
      </c>
      <c r="CF11" s="339"/>
      <c r="CG11" s="339"/>
      <c r="CH11" s="339"/>
      <c r="CI11" s="339"/>
      <c r="CJ11" s="339"/>
      <c r="CK11" s="339"/>
      <c r="CL11" s="339"/>
      <c r="CM11" s="339"/>
      <c r="CN11" s="339">
        <v>0</v>
      </c>
      <c r="CO11" s="339"/>
      <c r="CP11" s="339"/>
      <c r="CQ11" s="339"/>
      <c r="CR11" s="339"/>
      <c r="CS11" s="339"/>
      <c r="CT11" s="339"/>
      <c r="CU11" s="339"/>
      <c r="CV11" s="335">
        <f t="shared" si="2"/>
        <v>317271.54311790271</v>
      </c>
      <c r="CW11" s="335"/>
      <c r="CX11" s="335"/>
      <c r="CY11" s="335"/>
      <c r="CZ11" s="335"/>
      <c r="DA11" s="335"/>
      <c r="DB11" s="335"/>
      <c r="DC11" s="335"/>
      <c r="DD11" s="335"/>
      <c r="DE11" s="340"/>
      <c r="DU11" s="11"/>
    </row>
    <row r="12" spans="1:125" s="2" customFormat="1" ht="23.25" customHeight="1" x14ac:dyDescent="0.2">
      <c r="A12" s="328" t="str">
        <f>+'[1]NómPlantilla (4)ok'!E18</f>
        <v>Auxiliar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30"/>
      <c r="P12" s="331" t="str">
        <f>+'[1]NómPlantilla (4)ok'!F18</f>
        <v>Secretaría General</v>
      </c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2">
        <v>1</v>
      </c>
      <c r="AE12" s="332"/>
      <c r="AF12" s="332"/>
      <c r="AG12" s="333">
        <v>1</v>
      </c>
      <c r="AH12" s="333"/>
      <c r="AI12" s="333"/>
      <c r="AJ12" s="333"/>
      <c r="AK12" s="334">
        <f>+'[1]NómPlantilla (4)ok'!T18</f>
        <v>9609.6668000000009</v>
      </c>
      <c r="AL12" s="334"/>
      <c r="AM12" s="334"/>
      <c r="AN12" s="334"/>
      <c r="AO12" s="334"/>
      <c r="AP12" s="334"/>
      <c r="AQ12" s="335">
        <f>AG12*AK12*12</f>
        <v>115316.00160000002</v>
      </c>
      <c r="AR12" s="335"/>
      <c r="AS12" s="335"/>
      <c r="AT12" s="335"/>
      <c r="AU12" s="335"/>
      <c r="AV12" s="335"/>
      <c r="AW12" s="335"/>
      <c r="AX12" s="335"/>
      <c r="AY12" s="365">
        <v>0</v>
      </c>
      <c r="AZ12" s="366"/>
      <c r="BA12" s="366"/>
      <c r="BB12" s="366"/>
      <c r="BC12" s="366"/>
      <c r="BD12" s="366"/>
      <c r="BE12" s="366"/>
      <c r="BF12" s="367"/>
      <c r="BG12" s="339">
        <f t="shared" si="0"/>
        <v>1579.6747170952704</v>
      </c>
      <c r="BH12" s="339"/>
      <c r="BI12" s="339"/>
      <c r="BJ12" s="339"/>
      <c r="BK12" s="339"/>
      <c r="BL12" s="339"/>
      <c r="BM12" s="339"/>
      <c r="BN12" s="339"/>
      <c r="BO12" s="339">
        <f t="shared" si="1"/>
        <v>15796.747170952705</v>
      </c>
      <c r="BP12" s="339"/>
      <c r="BQ12" s="339"/>
      <c r="BR12" s="339"/>
      <c r="BS12" s="339"/>
      <c r="BT12" s="339"/>
      <c r="BU12" s="339"/>
      <c r="BV12" s="339"/>
      <c r="BW12" s="339">
        <v>0</v>
      </c>
      <c r="BX12" s="339"/>
      <c r="BY12" s="339"/>
      <c r="BZ12" s="339"/>
      <c r="CA12" s="339"/>
      <c r="CB12" s="339"/>
      <c r="CC12" s="339"/>
      <c r="CD12" s="339"/>
      <c r="CE12" s="339">
        <v>0</v>
      </c>
      <c r="CF12" s="339"/>
      <c r="CG12" s="339"/>
      <c r="CH12" s="339"/>
      <c r="CI12" s="339"/>
      <c r="CJ12" s="339"/>
      <c r="CK12" s="339"/>
      <c r="CL12" s="339"/>
      <c r="CM12" s="339"/>
      <c r="CN12" s="339">
        <v>0</v>
      </c>
      <c r="CO12" s="339"/>
      <c r="CP12" s="339"/>
      <c r="CQ12" s="339"/>
      <c r="CR12" s="339"/>
      <c r="CS12" s="339"/>
      <c r="CT12" s="339"/>
      <c r="CU12" s="339"/>
      <c r="CV12" s="335">
        <f>SUM(AQ12:CU12)</f>
        <v>132692.42348804799</v>
      </c>
      <c r="CW12" s="335"/>
      <c r="CX12" s="335"/>
      <c r="CY12" s="335"/>
      <c r="CZ12" s="335"/>
      <c r="DA12" s="335"/>
      <c r="DB12" s="335"/>
      <c r="DC12" s="335"/>
      <c r="DD12" s="335"/>
      <c r="DE12" s="340"/>
    </row>
    <row r="13" spans="1:125" s="2" customFormat="1" ht="23.25" customHeight="1" x14ac:dyDescent="0.2">
      <c r="A13" s="328" t="str">
        <f>+'[1]NómPlantilla (4)ok'!E19</f>
        <v>Auxiliar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30"/>
      <c r="P13" s="331" t="str">
        <f>+'[1]NómPlantilla (4)ok'!F19</f>
        <v>Secretaría General</v>
      </c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2">
        <v>1</v>
      </c>
      <c r="AE13" s="332"/>
      <c r="AF13" s="332"/>
      <c r="AG13" s="333">
        <v>1</v>
      </c>
      <c r="AH13" s="333"/>
      <c r="AI13" s="333"/>
      <c r="AJ13" s="333"/>
      <c r="AK13" s="334">
        <f>+'[1]NómPlantilla (4)ok'!T19</f>
        <v>6401.6668</v>
      </c>
      <c r="AL13" s="334"/>
      <c r="AM13" s="334"/>
      <c r="AN13" s="334"/>
      <c r="AO13" s="334"/>
      <c r="AP13" s="334"/>
      <c r="AQ13" s="335">
        <f t="shared" si="3"/>
        <v>76820.001600000003</v>
      </c>
      <c r="AR13" s="335"/>
      <c r="AS13" s="335"/>
      <c r="AT13" s="335"/>
      <c r="AU13" s="335"/>
      <c r="AV13" s="335"/>
      <c r="AW13" s="335"/>
      <c r="AX13" s="335"/>
      <c r="AY13" s="365">
        <v>0</v>
      </c>
      <c r="AZ13" s="366"/>
      <c r="BA13" s="366"/>
      <c r="BB13" s="366"/>
      <c r="BC13" s="366"/>
      <c r="BD13" s="366"/>
      <c r="BE13" s="366"/>
      <c r="BF13" s="367"/>
      <c r="BG13" s="339">
        <f t="shared" si="0"/>
        <v>1052.3310955202094</v>
      </c>
      <c r="BH13" s="339"/>
      <c r="BI13" s="339"/>
      <c r="BJ13" s="339"/>
      <c r="BK13" s="339"/>
      <c r="BL13" s="339"/>
      <c r="BM13" s="339"/>
      <c r="BN13" s="339"/>
      <c r="BO13" s="339">
        <f t="shared" si="1"/>
        <v>10523.310955202094</v>
      </c>
      <c r="BP13" s="339"/>
      <c r="BQ13" s="339"/>
      <c r="BR13" s="339"/>
      <c r="BS13" s="339"/>
      <c r="BT13" s="339"/>
      <c r="BU13" s="339"/>
      <c r="BV13" s="339"/>
      <c r="BW13" s="339">
        <v>0</v>
      </c>
      <c r="BX13" s="339"/>
      <c r="BY13" s="339"/>
      <c r="BZ13" s="339"/>
      <c r="CA13" s="339"/>
      <c r="CB13" s="339"/>
      <c r="CC13" s="339"/>
      <c r="CD13" s="339"/>
      <c r="CE13" s="339">
        <v>0</v>
      </c>
      <c r="CF13" s="339"/>
      <c r="CG13" s="339"/>
      <c r="CH13" s="339"/>
      <c r="CI13" s="339"/>
      <c r="CJ13" s="339"/>
      <c r="CK13" s="339"/>
      <c r="CL13" s="339"/>
      <c r="CM13" s="339"/>
      <c r="CN13" s="339">
        <v>0</v>
      </c>
      <c r="CO13" s="339"/>
      <c r="CP13" s="339"/>
      <c r="CQ13" s="339"/>
      <c r="CR13" s="339"/>
      <c r="CS13" s="339"/>
      <c r="CT13" s="339"/>
      <c r="CU13" s="339"/>
      <c r="CV13" s="335">
        <f t="shared" si="2"/>
        <v>88395.643650722297</v>
      </c>
      <c r="CW13" s="335"/>
      <c r="CX13" s="335"/>
      <c r="CY13" s="335"/>
      <c r="CZ13" s="335"/>
      <c r="DA13" s="335"/>
      <c r="DB13" s="335"/>
      <c r="DC13" s="335"/>
      <c r="DD13" s="335"/>
      <c r="DE13" s="340"/>
    </row>
    <row r="14" spans="1:125" s="2" customFormat="1" ht="23.25" customHeight="1" x14ac:dyDescent="0.2">
      <c r="A14" s="328" t="str">
        <f>+'[1]NómPlantilla (4)ok'!E20</f>
        <v>Síndico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30"/>
      <c r="P14" s="331" t="str">
        <f>+'[1]NómPlantilla (4)ok'!F20</f>
        <v>Sindicatura</v>
      </c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2">
        <v>1</v>
      </c>
      <c r="AE14" s="332"/>
      <c r="AF14" s="332"/>
      <c r="AG14" s="333">
        <v>1</v>
      </c>
      <c r="AH14" s="333"/>
      <c r="AI14" s="333"/>
      <c r="AJ14" s="333"/>
      <c r="AK14" s="334">
        <f>+'[1]NómPlantilla (4)ok'!T20</f>
        <v>24354</v>
      </c>
      <c r="AL14" s="334"/>
      <c r="AM14" s="334"/>
      <c r="AN14" s="334"/>
      <c r="AO14" s="334"/>
      <c r="AP14" s="334"/>
      <c r="AQ14" s="335">
        <f t="shared" si="3"/>
        <v>292248</v>
      </c>
      <c r="AR14" s="335"/>
      <c r="AS14" s="335"/>
      <c r="AT14" s="335"/>
      <c r="AU14" s="335"/>
      <c r="AV14" s="335"/>
      <c r="AW14" s="335"/>
      <c r="AX14" s="335"/>
      <c r="AY14" s="336">
        <v>0</v>
      </c>
      <c r="AZ14" s="337"/>
      <c r="BA14" s="337"/>
      <c r="BB14" s="337"/>
      <c r="BC14" s="337"/>
      <c r="BD14" s="337"/>
      <c r="BE14" s="337"/>
      <c r="BF14" s="338"/>
      <c r="BG14" s="339">
        <f t="shared" si="0"/>
        <v>4003.4060348625421</v>
      </c>
      <c r="BH14" s="339"/>
      <c r="BI14" s="339"/>
      <c r="BJ14" s="339"/>
      <c r="BK14" s="339"/>
      <c r="BL14" s="339"/>
      <c r="BM14" s="339"/>
      <c r="BN14" s="339"/>
      <c r="BO14" s="339">
        <f t="shared" si="1"/>
        <v>40034.060348625426</v>
      </c>
      <c r="BP14" s="339"/>
      <c r="BQ14" s="339"/>
      <c r="BR14" s="339"/>
      <c r="BS14" s="339"/>
      <c r="BT14" s="339"/>
      <c r="BU14" s="339"/>
      <c r="BV14" s="339"/>
      <c r="BW14" s="339">
        <v>0</v>
      </c>
      <c r="BX14" s="339"/>
      <c r="BY14" s="339"/>
      <c r="BZ14" s="339"/>
      <c r="CA14" s="339"/>
      <c r="CB14" s="339"/>
      <c r="CC14" s="339"/>
      <c r="CD14" s="339"/>
      <c r="CE14" s="339">
        <v>0</v>
      </c>
      <c r="CF14" s="339"/>
      <c r="CG14" s="339"/>
      <c r="CH14" s="339"/>
      <c r="CI14" s="339"/>
      <c r="CJ14" s="339"/>
      <c r="CK14" s="339"/>
      <c r="CL14" s="339"/>
      <c r="CM14" s="339"/>
      <c r="CN14" s="339">
        <v>0</v>
      </c>
      <c r="CO14" s="339"/>
      <c r="CP14" s="339"/>
      <c r="CQ14" s="339"/>
      <c r="CR14" s="339"/>
      <c r="CS14" s="339"/>
      <c r="CT14" s="339"/>
      <c r="CU14" s="339"/>
      <c r="CV14" s="335">
        <f t="shared" si="2"/>
        <v>336285.46638348798</v>
      </c>
      <c r="CW14" s="335"/>
      <c r="CX14" s="335"/>
      <c r="CY14" s="335"/>
      <c r="CZ14" s="335"/>
      <c r="DA14" s="335"/>
      <c r="DB14" s="335"/>
      <c r="DC14" s="335"/>
      <c r="DD14" s="335"/>
      <c r="DE14" s="340"/>
    </row>
    <row r="15" spans="1:125" s="2" customFormat="1" ht="23.25" customHeight="1" x14ac:dyDescent="0.2">
      <c r="A15" s="328" t="str">
        <f>+'[1]NómPlantilla (4)ok'!E21</f>
        <v>Secretaria C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  <c r="P15" s="331" t="str">
        <f>+'[1]NómPlantilla (4)ok'!F21</f>
        <v>Sindicatura</v>
      </c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2">
        <v>1</v>
      </c>
      <c r="AE15" s="332"/>
      <c r="AF15" s="332"/>
      <c r="AG15" s="333">
        <v>1</v>
      </c>
      <c r="AH15" s="333"/>
      <c r="AI15" s="333"/>
      <c r="AJ15" s="333"/>
      <c r="AK15" s="334">
        <f>+'[1]NómPlantilla (4)ok'!T21</f>
        <v>10253.3334</v>
      </c>
      <c r="AL15" s="334"/>
      <c r="AM15" s="334"/>
      <c r="AN15" s="334"/>
      <c r="AO15" s="334"/>
      <c r="AP15" s="334"/>
      <c r="AQ15" s="335">
        <f t="shared" si="3"/>
        <v>123040.00079999999</v>
      </c>
      <c r="AR15" s="335"/>
      <c r="AS15" s="335"/>
      <c r="AT15" s="335"/>
      <c r="AU15" s="335"/>
      <c r="AV15" s="335"/>
      <c r="AW15" s="335"/>
      <c r="AX15" s="335"/>
      <c r="AY15" s="336">
        <v>0</v>
      </c>
      <c r="AZ15" s="337"/>
      <c r="BA15" s="337"/>
      <c r="BB15" s="337"/>
      <c r="BC15" s="337"/>
      <c r="BD15" s="337"/>
      <c r="BE15" s="337"/>
      <c r="BF15" s="338"/>
      <c r="BG15" s="339">
        <f t="shared" si="0"/>
        <v>1685.4831572233581</v>
      </c>
      <c r="BH15" s="339"/>
      <c r="BI15" s="339"/>
      <c r="BJ15" s="339"/>
      <c r="BK15" s="339"/>
      <c r="BL15" s="339"/>
      <c r="BM15" s="339"/>
      <c r="BN15" s="339"/>
      <c r="BO15" s="339">
        <f t="shared" si="1"/>
        <v>16854.831572233583</v>
      </c>
      <c r="BP15" s="339"/>
      <c r="BQ15" s="339"/>
      <c r="BR15" s="339"/>
      <c r="BS15" s="339"/>
      <c r="BT15" s="339"/>
      <c r="BU15" s="339"/>
      <c r="BV15" s="339"/>
      <c r="BW15" s="339">
        <v>0</v>
      </c>
      <c r="BX15" s="339"/>
      <c r="BY15" s="339"/>
      <c r="BZ15" s="339"/>
      <c r="CA15" s="339"/>
      <c r="CB15" s="339"/>
      <c r="CC15" s="339"/>
      <c r="CD15" s="339"/>
      <c r="CE15" s="339">
        <v>0</v>
      </c>
      <c r="CF15" s="339"/>
      <c r="CG15" s="339"/>
      <c r="CH15" s="339"/>
      <c r="CI15" s="339"/>
      <c r="CJ15" s="339"/>
      <c r="CK15" s="339"/>
      <c r="CL15" s="339"/>
      <c r="CM15" s="339"/>
      <c r="CN15" s="339">
        <v>0</v>
      </c>
      <c r="CO15" s="339"/>
      <c r="CP15" s="339"/>
      <c r="CQ15" s="339"/>
      <c r="CR15" s="339"/>
      <c r="CS15" s="339"/>
      <c r="CT15" s="339"/>
      <c r="CU15" s="339"/>
      <c r="CV15" s="335">
        <f t="shared" si="2"/>
        <v>141580.31552945694</v>
      </c>
      <c r="CW15" s="335"/>
      <c r="CX15" s="335"/>
      <c r="CY15" s="335"/>
      <c r="CZ15" s="335"/>
      <c r="DA15" s="335"/>
      <c r="DB15" s="335"/>
      <c r="DC15" s="335"/>
      <c r="DD15" s="335"/>
      <c r="DE15" s="340"/>
    </row>
    <row r="16" spans="1:125" s="2" customFormat="1" ht="23.25" customHeight="1" x14ac:dyDescent="0.2">
      <c r="A16" s="328" t="str">
        <f>+'[1]NómPlantilla (4)ok'!E22</f>
        <v>Secretaria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30"/>
      <c r="P16" s="331" t="str">
        <f>+'[1]NómPlantilla (4)ok'!F22</f>
        <v>Promoción Económica</v>
      </c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2">
        <v>1</v>
      </c>
      <c r="AE16" s="332"/>
      <c r="AF16" s="332"/>
      <c r="AG16" s="333">
        <v>1</v>
      </c>
      <c r="AH16" s="333"/>
      <c r="AI16" s="333"/>
      <c r="AJ16" s="333"/>
      <c r="AK16" s="334">
        <f>+'[1]NómPlantilla (4)ok'!T22</f>
        <v>11802.666799999999</v>
      </c>
      <c r="AL16" s="334"/>
      <c r="AM16" s="334"/>
      <c r="AN16" s="334"/>
      <c r="AO16" s="334"/>
      <c r="AP16" s="334"/>
      <c r="AQ16" s="335">
        <f>AG16*AK16*12</f>
        <v>141632.00159999999</v>
      </c>
      <c r="AR16" s="335"/>
      <c r="AS16" s="335"/>
      <c r="AT16" s="335"/>
      <c r="AU16" s="335"/>
      <c r="AV16" s="335"/>
      <c r="AW16" s="335"/>
      <c r="AX16" s="335"/>
      <c r="AY16" s="336">
        <v>0</v>
      </c>
      <c r="AZ16" s="337"/>
      <c r="BA16" s="337"/>
      <c r="BB16" s="337"/>
      <c r="BC16" s="337"/>
      <c r="BD16" s="337"/>
      <c r="BE16" s="337"/>
      <c r="BF16" s="338"/>
      <c r="BG16" s="339">
        <f t="shared" si="0"/>
        <v>1940.1686579039076</v>
      </c>
      <c r="BH16" s="339"/>
      <c r="BI16" s="339"/>
      <c r="BJ16" s="339"/>
      <c r="BK16" s="339"/>
      <c r="BL16" s="339"/>
      <c r="BM16" s="339"/>
      <c r="BN16" s="339"/>
      <c r="BO16" s="339">
        <f t="shared" si="1"/>
        <v>19401.686579039077</v>
      </c>
      <c r="BP16" s="339"/>
      <c r="BQ16" s="339"/>
      <c r="BR16" s="339"/>
      <c r="BS16" s="339"/>
      <c r="BT16" s="339"/>
      <c r="BU16" s="339"/>
      <c r="BV16" s="339"/>
      <c r="BW16" s="339">
        <v>0</v>
      </c>
      <c r="BX16" s="339"/>
      <c r="BY16" s="339"/>
      <c r="BZ16" s="339"/>
      <c r="CA16" s="339"/>
      <c r="CB16" s="339"/>
      <c r="CC16" s="339"/>
      <c r="CD16" s="339"/>
      <c r="CE16" s="339">
        <v>0</v>
      </c>
      <c r="CF16" s="339"/>
      <c r="CG16" s="339"/>
      <c r="CH16" s="339"/>
      <c r="CI16" s="339"/>
      <c r="CJ16" s="339"/>
      <c r="CK16" s="339"/>
      <c r="CL16" s="339"/>
      <c r="CM16" s="339"/>
      <c r="CN16" s="339">
        <v>0</v>
      </c>
      <c r="CO16" s="339"/>
      <c r="CP16" s="339"/>
      <c r="CQ16" s="339"/>
      <c r="CR16" s="339"/>
      <c r="CS16" s="339"/>
      <c r="CT16" s="339"/>
      <c r="CU16" s="339"/>
      <c r="CV16" s="335">
        <f>SUM(AQ16:CU16)</f>
        <v>162973.85683694298</v>
      </c>
      <c r="CW16" s="335"/>
      <c r="CX16" s="335"/>
      <c r="CY16" s="335"/>
      <c r="CZ16" s="335"/>
      <c r="DA16" s="335"/>
      <c r="DB16" s="335"/>
      <c r="DC16" s="335"/>
      <c r="DD16" s="335"/>
      <c r="DE16" s="340"/>
    </row>
    <row r="17" spans="1:125" s="2" customFormat="1" ht="23.25" customHeight="1" x14ac:dyDescent="0.2">
      <c r="A17" s="328" t="str">
        <f>+'[1]NómPlantilla (4)ok'!E23</f>
        <v>Auxiliar contable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30"/>
      <c r="P17" s="331" t="str">
        <f>+'[1]NómPlantilla (4)ok'!F23</f>
        <v>Hacienda Municipal</v>
      </c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2">
        <v>1</v>
      </c>
      <c r="AE17" s="332"/>
      <c r="AF17" s="332"/>
      <c r="AG17" s="333">
        <v>1</v>
      </c>
      <c r="AH17" s="333"/>
      <c r="AI17" s="333"/>
      <c r="AJ17" s="333"/>
      <c r="AK17" s="334">
        <f>+'[1]NómPlantilla (4)ok'!T23</f>
        <v>17327.75</v>
      </c>
      <c r="AL17" s="334"/>
      <c r="AM17" s="334"/>
      <c r="AN17" s="334"/>
      <c r="AO17" s="334"/>
      <c r="AP17" s="334"/>
      <c r="AQ17" s="335">
        <f>AG17*AK17*12</f>
        <v>207933</v>
      </c>
      <c r="AR17" s="335"/>
      <c r="AS17" s="335"/>
      <c r="AT17" s="335"/>
      <c r="AU17" s="335"/>
      <c r="AV17" s="335"/>
      <c r="AW17" s="335"/>
      <c r="AX17" s="335"/>
      <c r="AY17" s="336">
        <v>0</v>
      </c>
      <c r="AZ17" s="337"/>
      <c r="BA17" s="337"/>
      <c r="BB17" s="337"/>
      <c r="BC17" s="337"/>
      <c r="BD17" s="337"/>
      <c r="BE17" s="337"/>
      <c r="BF17" s="338"/>
      <c r="BG17" s="339">
        <f t="shared" si="0"/>
        <v>2848.4035033501441</v>
      </c>
      <c r="BH17" s="339"/>
      <c r="BI17" s="339"/>
      <c r="BJ17" s="339"/>
      <c r="BK17" s="339"/>
      <c r="BL17" s="339"/>
      <c r="BM17" s="339"/>
      <c r="BN17" s="339"/>
      <c r="BO17" s="339">
        <f t="shared" si="1"/>
        <v>28484.035033501441</v>
      </c>
      <c r="BP17" s="339"/>
      <c r="BQ17" s="339"/>
      <c r="BR17" s="339"/>
      <c r="BS17" s="339"/>
      <c r="BT17" s="339"/>
      <c r="BU17" s="339"/>
      <c r="BV17" s="339"/>
      <c r="BW17" s="339">
        <v>0</v>
      </c>
      <c r="BX17" s="339"/>
      <c r="BY17" s="339"/>
      <c r="BZ17" s="339"/>
      <c r="CA17" s="339"/>
      <c r="CB17" s="339"/>
      <c r="CC17" s="339"/>
      <c r="CD17" s="339"/>
      <c r="CE17" s="339">
        <v>0</v>
      </c>
      <c r="CF17" s="339"/>
      <c r="CG17" s="339"/>
      <c r="CH17" s="339"/>
      <c r="CI17" s="339"/>
      <c r="CJ17" s="339"/>
      <c r="CK17" s="339"/>
      <c r="CL17" s="339"/>
      <c r="CM17" s="339"/>
      <c r="CN17" s="339">
        <v>0</v>
      </c>
      <c r="CO17" s="339"/>
      <c r="CP17" s="339"/>
      <c r="CQ17" s="339"/>
      <c r="CR17" s="339"/>
      <c r="CS17" s="339"/>
      <c r="CT17" s="339"/>
      <c r="CU17" s="339"/>
      <c r="CV17" s="335">
        <f>SUM(AQ17:CU17)</f>
        <v>239265.43853685161</v>
      </c>
      <c r="CW17" s="335"/>
      <c r="CX17" s="335"/>
      <c r="CY17" s="335"/>
      <c r="CZ17" s="335"/>
      <c r="DA17" s="335"/>
      <c r="DB17" s="335"/>
      <c r="DC17" s="335"/>
      <c r="DD17" s="335"/>
      <c r="DE17" s="340"/>
    </row>
    <row r="18" spans="1:125" s="2" customFormat="1" ht="23.25" customHeight="1" x14ac:dyDescent="0.2">
      <c r="A18" s="328" t="str">
        <f>+'[1]NómPlantilla (4)ok'!E24</f>
        <v>Auxiliar Administrativo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/>
      <c r="P18" s="331" t="str">
        <f>+'[1]NómPlantilla (4)ok'!F24</f>
        <v>Hacienda Municipal</v>
      </c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2">
        <v>1</v>
      </c>
      <c r="AE18" s="332"/>
      <c r="AF18" s="332"/>
      <c r="AG18" s="333">
        <v>1</v>
      </c>
      <c r="AH18" s="333"/>
      <c r="AI18" s="333"/>
      <c r="AJ18" s="333"/>
      <c r="AK18" s="334">
        <f>+'[1]NómPlantilla (4)ok'!T24</f>
        <v>8241.6840000000011</v>
      </c>
      <c r="AL18" s="334"/>
      <c r="AM18" s="334"/>
      <c r="AN18" s="334"/>
      <c r="AO18" s="334"/>
      <c r="AP18" s="334"/>
      <c r="AQ18" s="335">
        <f t="shared" si="3"/>
        <v>98900.208000000013</v>
      </c>
      <c r="AR18" s="335"/>
      <c r="AS18" s="335"/>
      <c r="AT18" s="335"/>
      <c r="AU18" s="335"/>
      <c r="AV18" s="335"/>
      <c r="AW18" s="335"/>
      <c r="AX18" s="335"/>
      <c r="AY18" s="336">
        <v>0</v>
      </c>
      <c r="AZ18" s="337"/>
      <c r="BA18" s="337"/>
      <c r="BB18" s="337"/>
      <c r="BC18" s="337"/>
      <c r="BD18" s="337"/>
      <c r="BE18" s="337"/>
      <c r="BF18" s="338"/>
      <c r="BG18" s="339">
        <f t="shared" si="0"/>
        <v>1354.8003392884152</v>
      </c>
      <c r="BH18" s="339"/>
      <c r="BI18" s="339"/>
      <c r="BJ18" s="339"/>
      <c r="BK18" s="339"/>
      <c r="BL18" s="339"/>
      <c r="BM18" s="339"/>
      <c r="BN18" s="339"/>
      <c r="BO18" s="339">
        <f t="shared" si="1"/>
        <v>13548.003392884151</v>
      </c>
      <c r="BP18" s="339"/>
      <c r="BQ18" s="339"/>
      <c r="BR18" s="339"/>
      <c r="BS18" s="339"/>
      <c r="BT18" s="339"/>
      <c r="BU18" s="339"/>
      <c r="BV18" s="339"/>
      <c r="BW18" s="339">
        <v>0</v>
      </c>
      <c r="BX18" s="339"/>
      <c r="BY18" s="339"/>
      <c r="BZ18" s="339"/>
      <c r="CA18" s="339"/>
      <c r="CB18" s="339"/>
      <c r="CC18" s="339"/>
      <c r="CD18" s="339"/>
      <c r="CE18" s="339">
        <v>0</v>
      </c>
      <c r="CF18" s="339"/>
      <c r="CG18" s="339"/>
      <c r="CH18" s="339"/>
      <c r="CI18" s="339"/>
      <c r="CJ18" s="339"/>
      <c r="CK18" s="339"/>
      <c r="CL18" s="339"/>
      <c r="CM18" s="339"/>
      <c r="CN18" s="339">
        <v>0</v>
      </c>
      <c r="CO18" s="339"/>
      <c r="CP18" s="339"/>
      <c r="CQ18" s="339"/>
      <c r="CR18" s="339"/>
      <c r="CS18" s="339"/>
      <c r="CT18" s="339"/>
      <c r="CU18" s="339"/>
      <c r="CV18" s="335">
        <f t="shared" si="2"/>
        <v>113803.01173217257</v>
      </c>
      <c r="CW18" s="335"/>
      <c r="CX18" s="335"/>
      <c r="CY18" s="335"/>
      <c r="CZ18" s="335"/>
      <c r="DA18" s="335"/>
      <c r="DB18" s="335"/>
      <c r="DC18" s="335"/>
      <c r="DD18" s="335"/>
      <c r="DE18" s="340"/>
    </row>
    <row r="19" spans="1:125" s="2" customFormat="1" ht="23.25" customHeight="1" x14ac:dyDescent="0.2">
      <c r="A19" s="328" t="str">
        <f>+'[1]NómPlantilla (4)ok'!E25</f>
        <v>Oficial del Registro Civil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30"/>
      <c r="P19" s="331" t="str">
        <f>+'[1]NómPlantilla (4)ok'!F25</f>
        <v>Registro Civil</v>
      </c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2">
        <v>1</v>
      </c>
      <c r="AE19" s="332"/>
      <c r="AF19" s="332"/>
      <c r="AG19" s="333">
        <v>1</v>
      </c>
      <c r="AH19" s="333"/>
      <c r="AI19" s="333"/>
      <c r="AJ19" s="333"/>
      <c r="AK19" s="334">
        <f>+'[1]NómPlantilla (4)ok'!T25</f>
        <v>13521</v>
      </c>
      <c r="AL19" s="334"/>
      <c r="AM19" s="334"/>
      <c r="AN19" s="334"/>
      <c r="AO19" s="334"/>
      <c r="AP19" s="334"/>
      <c r="AQ19" s="335">
        <f t="shared" si="3"/>
        <v>162252</v>
      </c>
      <c r="AR19" s="335"/>
      <c r="AS19" s="335"/>
      <c r="AT19" s="335"/>
      <c r="AU19" s="335"/>
      <c r="AV19" s="335"/>
      <c r="AW19" s="335"/>
      <c r="AX19" s="335"/>
      <c r="AY19" s="336">
        <v>0</v>
      </c>
      <c r="AZ19" s="337"/>
      <c r="BA19" s="337"/>
      <c r="BB19" s="337"/>
      <c r="BC19" s="337"/>
      <c r="BD19" s="337"/>
      <c r="BE19" s="337"/>
      <c r="BF19" s="338"/>
      <c r="BG19" s="339">
        <f t="shared" si="0"/>
        <v>2222.6350085150871</v>
      </c>
      <c r="BH19" s="339"/>
      <c r="BI19" s="339"/>
      <c r="BJ19" s="339"/>
      <c r="BK19" s="339"/>
      <c r="BL19" s="339"/>
      <c r="BM19" s="339"/>
      <c r="BN19" s="339"/>
      <c r="BO19" s="339">
        <f t="shared" si="1"/>
        <v>22226.350085150872</v>
      </c>
      <c r="BP19" s="339"/>
      <c r="BQ19" s="339"/>
      <c r="BR19" s="339"/>
      <c r="BS19" s="339"/>
      <c r="BT19" s="339"/>
      <c r="BU19" s="339"/>
      <c r="BV19" s="339"/>
      <c r="BW19" s="339">
        <v>0</v>
      </c>
      <c r="BX19" s="339"/>
      <c r="BY19" s="339"/>
      <c r="BZ19" s="339"/>
      <c r="CA19" s="339"/>
      <c r="CB19" s="339"/>
      <c r="CC19" s="339"/>
      <c r="CD19" s="339"/>
      <c r="CE19" s="339">
        <v>0</v>
      </c>
      <c r="CF19" s="339"/>
      <c r="CG19" s="339"/>
      <c r="CH19" s="339"/>
      <c r="CI19" s="339"/>
      <c r="CJ19" s="339"/>
      <c r="CK19" s="339"/>
      <c r="CL19" s="339"/>
      <c r="CM19" s="339"/>
      <c r="CN19" s="339">
        <v>0</v>
      </c>
      <c r="CO19" s="339"/>
      <c r="CP19" s="339"/>
      <c r="CQ19" s="339"/>
      <c r="CR19" s="339"/>
      <c r="CS19" s="339"/>
      <c r="CT19" s="339"/>
      <c r="CU19" s="339"/>
      <c r="CV19" s="335">
        <f t="shared" si="2"/>
        <v>186700.98509366595</v>
      </c>
      <c r="CW19" s="335"/>
      <c r="CX19" s="335"/>
      <c r="CY19" s="335"/>
      <c r="CZ19" s="335"/>
      <c r="DA19" s="335"/>
      <c r="DB19" s="335"/>
      <c r="DC19" s="335"/>
      <c r="DD19" s="335"/>
      <c r="DE19" s="340"/>
    </row>
    <row r="20" spans="1:125" s="2" customFormat="1" ht="23.25" customHeight="1" x14ac:dyDescent="0.2">
      <c r="A20" s="328" t="str">
        <f>+'[1]NómPlantilla (4)ok'!E26</f>
        <v>Auxiliar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30"/>
      <c r="P20" s="331" t="str">
        <f>+'[1]NómPlantilla (4)ok'!F26</f>
        <v>Registro Civil</v>
      </c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2">
        <v>1</v>
      </c>
      <c r="AE20" s="332"/>
      <c r="AF20" s="332"/>
      <c r="AG20" s="333">
        <v>1</v>
      </c>
      <c r="AH20" s="333"/>
      <c r="AI20" s="333"/>
      <c r="AJ20" s="333"/>
      <c r="AK20" s="334">
        <f>+'[1]NómPlantilla (4)ok'!T26</f>
        <v>9609.6668000000009</v>
      </c>
      <c r="AL20" s="334"/>
      <c r="AM20" s="334"/>
      <c r="AN20" s="334"/>
      <c r="AO20" s="334"/>
      <c r="AP20" s="334"/>
      <c r="AQ20" s="335">
        <f>AG20*AK20*12</f>
        <v>115316.00160000002</v>
      </c>
      <c r="AR20" s="335"/>
      <c r="AS20" s="335"/>
      <c r="AT20" s="335"/>
      <c r="AU20" s="335"/>
      <c r="AV20" s="335"/>
      <c r="AW20" s="335"/>
      <c r="AX20" s="335"/>
      <c r="AY20" s="336">
        <v>0</v>
      </c>
      <c r="AZ20" s="337"/>
      <c r="BA20" s="337"/>
      <c r="BB20" s="337"/>
      <c r="BC20" s="337"/>
      <c r="BD20" s="337"/>
      <c r="BE20" s="337"/>
      <c r="BF20" s="338"/>
      <c r="BG20" s="339">
        <f t="shared" si="0"/>
        <v>1579.6747170952704</v>
      </c>
      <c r="BH20" s="339"/>
      <c r="BI20" s="339"/>
      <c r="BJ20" s="339"/>
      <c r="BK20" s="339"/>
      <c r="BL20" s="339"/>
      <c r="BM20" s="339"/>
      <c r="BN20" s="339"/>
      <c r="BO20" s="339">
        <f t="shared" si="1"/>
        <v>15796.747170952705</v>
      </c>
      <c r="BP20" s="339"/>
      <c r="BQ20" s="339"/>
      <c r="BR20" s="339"/>
      <c r="BS20" s="339"/>
      <c r="BT20" s="339"/>
      <c r="BU20" s="339"/>
      <c r="BV20" s="339"/>
      <c r="BW20" s="339">
        <v>0</v>
      </c>
      <c r="BX20" s="339"/>
      <c r="BY20" s="339"/>
      <c r="BZ20" s="339"/>
      <c r="CA20" s="339"/>
      <c r="CB20" s="339"/>
      <c r="CC20" s="339"/>
      <c r="CD20" s="339"/>
      <c r="CE20" s="339">
        <v>0</v>
      </c>
      <c r="CF20" s="339"/>
      <c r="CG20" s="339"/>
      <c r="CH20" s="339"/>
      <c r="CI20" s="339"/>
      <c r="CJ20" s="339"/>
      <c r="CK20" s="339"/>
      <c r="CL20" s="339"/>
      <c r="CM20" s="339"/>
      <c r="CN20" s="339">
        <v>0</v>
      </c>
      <c r="CO20" s="339"/>
      <c r="CP20" s="339"/>
      <c r="CQ20" s="339"/>
      <c r="CR20" s="339"/>
      <c r="CS20" s="339"/>
      <c r="CT20" s="339"/>
      <c r="CU20" s="339"/>
      <c r="CV20" s="335">
        <f>SUM(AQ20:CU20)</f>
        <v>132692.42348804799</v>
      </c>
      <c r="CW20" s="335"/>
      <c r="CX20" s="335"/>
      <c r="CY20" s="335"/>
      <c r="CZ20" s="335"/>
      <c r="DA20" s="335"/>
      <c r="DB20" s="335"/>
      <c r="DC20" s="335"/>
      <c r="DD20" s="335"/>
      <c r="DE20" s="340"/>
    </row>
    <row r="21" spans="1:125" s="2" customFormat="1" ht="23.25" customHeight="1" x14ac:dyDescent="0.2">
      <c r="A21" s="328" t="str">
        <f>+'[1]NómPlantilla (4)ok'!E27</f>
        <v>Auxiliar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/>
      <c r="P21" s="331" t="str">
        <f>+'[1]NómPlantilla (4)ok'!F27</f>
        <v>Registro Civil</v>
      </c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2">
        <v>1</v>
      </c>
      <c r="AE21" s="332"/>
      <c r="AF21" s="332"/>
      <c r="AG21" s="333">
        <v>1</v>
      </c>
      <c r="AH21" s="333"/>
      <c r="AI21" s="333"/>
      <c r="AJ21" s="333"/>
      <c r="AK21" s="334">
        <f>+'[1]NómPlantilla (4)ok'!T27</f>
        <v>9609.6668000000009</v>
      </c>
      <c r="AL21" s="334"/>
      <c r="AM21" s="334"/>
      <c r="AN21" s="334"/>
      <c r="AO21" s="334"/>
      <c r="AP21" s="334"/>
      <c r="AQ21" s="335">
        <f t="shared" si="3"/>
        <v>115316.00160000002</v>
      </c>
      <c r="AR21" s="335"/>
      <c r="AS21" s="335"/>
      <c r="AT21" s="335"/>
      <c r="AU21" s="335"/>
      <c r="AV21" s="335"/>
      <c r="AW21" s="335"/>
      <c r="AX21" s="335"/>
      <c r="AY21" s="336">
        <v>0</v>
      </c>
      <c r="AZ21" s="337"/>
      <c r="BA21" s="337"/>
      <c r="BB21" s="337"/>
      <c r="BC21" s="337"/>
      <c r="BD21" s="337"/>
      <c r="BE21" s="337"/>
      <c r="BF21" s="338"/>
      <c r="BG21" s="339">
        <f t="shared" si="0"/>
        <v>1579.6747170952704</v>
      </c>
      <c r="BH21" s="339"/>
      <c r="BI21" s="339"/>
      <c r="BJ21" s="339"/>
      <c r="BK21" s="339"/>
      <c r="BL21" s="339"/>
      <c r="BM21" s="339"/>
      <c r="BN21" s="339"/>
      <c r="BO21" s="339">
        <f t="shared" si="1"/>
        <v>15796.747170952705</v>
      </c>
      <c r="BP21" s="339"/>
      <c r="BQ21" s="339"/>
      <c r="BR21" s="339"/>
      <c r="BS21" s="339"/>
      <c r="BT21" s="339"/>
      <c r="BU21" s="339"/>
      <c r="BV21" s="339"/>
      <c r="BW21" s="339">
        <v>0</v>
      </c>
      <c r="BX21" s="339"/>
      <c r="BY21" s="339"/>
      <c r="BZ21" s="339"/>
      <c r="CA21" s="339"/>
      <c r="CB21" s="339"/>
      <c r="CC21" s="339"/>
      <c r="CD21" s="339"/>
      <c r="CE21" s="339">
        <v>0</v>
      </c>
      <c r="CF21" s="339"/>
      <c r="CG21" s="339"/>
      <c r="CH21" s="339"/>
      <c r="CI21" s="339"/>
      <c r="CJ21" s="339"/>
      <c r="CK21" s="339"/>
      <c r="CL21" s="339"/>
      <c r="CM21" s="339"/>
      <c r="CN21" s="339">
        <v>0</v>
      </c>
      <c r="CO21" s="339"/>
      <c r="CP21" s="339"/>
      <c r="CQ21" s="339"/>
      <c r="CR21" s="339"/>
      <c r="CS21" s="339"/>
      <c r="CT21" s="339"/>
      <c r="CU21" s="339"/>
      <c r="CV21" s="335">
        <f t="shared" si="2"/>
        <v>132692.42348804799</v>
      </c>
      <c r="CW21" s="335"/>
      <c r="CX21" s="335"/>
      <c r="CY21" s="335"/>
      <c r="CZ21" s="335"/>
      <c r="DA21" s="335"/>
      <c r="DB21" s="335"/>
      <c r="DC21" s="335"/>
      <c r="DD21" s="335"/>
      <c r="DE21" s="340"/>
    </row>
    <row r="22" spans="1:125" s="2" customFormat="1" ht="23.25" customHeight="1" x14ac:dyDescent="0.2">
      <c r="A22" s="328" t="str">
        <f>+'[1]NómPlantilla (4)ok'!E28</f>
        <v>Oficial del Registro Civil (Zacatongo)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/>
      <c r="P22" s="331" t="str">
        <f>+'[1]NómPlantilla (4)ok'!F28</f>
        <v>Registro Civil</v>
      </c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2">
        <v>1</v>
      </c>
      <c r="AE22" s="332"/>
      <c r="AF22" s="332"/>
      <c r="AG22" s="333">
        <v>1</v>
      </c>
      <c r="AH22" s="333"/>
      <c r="AI22" s="333"/>
      <c r="AJ22" s="333"/>
      <c r="AK22" s="334">
        <f>+'[1]NómPlantilla (4)ok'!T28</f>
        <v>4248.4168</v>
      </c>
      <c r="AL22" s="334"/>
      <c r="AM22" s="334"/>
      <c r="AN22" s="334"/>
      <c r="AO22" s="334"/>
      <c r="AP22" s="334"/>
      <c r="AQ22" s="335">
        <f t="shared" si="3"/>
        <v>50981.001600000003</v>
      </c>
      <c r="AR22" s="335"/>
      <c r="AS22" s="335"/>
      <c r="AT22" s="335"/>
      <c r="AU22" s="335"/>
      <c r="AV22" s="335"/>
      <c r="AW22" s="335"/>
      <c r="AX22" s="335"/>
      <c r="AY22" s="336">
        <v>0</v>
      </c>
      <c r="AZ22" s="337"/>
      <c r="BA22" s="337"/>
      <c r="BB22" s="337"/>
      <c r="BC22" s="337"/>
      <c r="BD22" s="337"/>
      <c r="BE22" s="337"/>
      <c r="BF22" s="338"/>
      <c r="BG22" s="339">
        <f t="shared" si="0"/>
        <v>698.37141560858208</v>
      </c>
      <c r="BH22" s="339"/>
      <c r="BI22" s="339"/>
      <c r="BJ22" s="339"/>
      <c r="BK22" s="339"/>
      <c r="BL22" s="339"/>
      <c r="BM22" s="339"/>
      <c r="BN22" s="339"/>
      <c r="BO22" s="339">
        <f t="shared" si="1"/>
        <v>6983.7141560858217</v>
      </c>
      <c r="BP22" s="339"/>
      <c r="BQ22" s="339"/>
      <c r="BR22" s="339"/>
      <c r="BS22" s="339"/>
      <c r="BT22" s="339"/>
      <c r="BU22" s="339"/>
      <c r="BV22" s="339"/>
      <c r="BW22" s="339">
        <v>0</v>
      </c>
      <c r="BX22" s="339"/>
      <c r="BY22" s="339"/>
      <c r="BZ22" s="339"/>
      <c r="CA22" s="339"/>
      <c r="CB22" s="339"/>
      <c r="CC22" s="339"/>
      <c r="CD22" s="339"/>
      <c r="CE22" s="339">
        <v>0</v>
      </c>
      <c r="CF22" s="339"/>
      <c r="CG22" s="339"/>
      <c r="CH22" s="339"/>
      <c r="CI22" s="339"/>
      <c r="CJ22" s="339"/>
      <c r="CK22" s="339"/>
      <c r="CL22" s="339"/>
      <c r="CM22" s="339"/>
      <c r="CN22" s="339">
        <v>0</v>
      </c>
      <c r="CO22" s="339"/>
      <c r="CP22" s="339"/>
      <c r="CQ22" s="339"/>
      <c r="CR22" s="339"/>
      <c r="CS22" s="339"/>
      <c r="CT22" s="339"/>
      <c r="CU22" s="339"/>
      <c r="CV22" s="335">
        <f t="shared" si="2"/>
        <v>58663.087171694409</v>
      </c>
      <c r="CW22" s="335"/>
      <c r="CX22" s="335"/>
      <c r="CY22" s="335"/>
      <c r="CZ22" s="335"/>
      <c r="DA22" s="335"/>
      <c r="DB22" s="335"/>
      <c r="DC22" s="335"/>
      <c r="DD22" s="335"/>
      <c r="DE22" s="340"/>
    </row>
    <row r="23" spans="1:125" s="2" customFormat="1" ht="23.25" customHeight="1" x14ac:dyDescent="0.2">
      <c r="A23" s="328" t="str">
        <f>+'[1]NómPlantilla (4)ok'!E29</f>
        <v>Oficial del Registro Civil (Navidad)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30"/>
      <c r="P23" s="331" t="str">
        <f>+'[1]NómPlantilla (4)ok'!F29</f>
        <v>Registro Civil</v>
      </c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2">
        <v>1</v>
      </c>
      <c r="AE23" s="332"/>
      <c r="AF23" s="332"/>
      <c r="AG23" s="333">
        <v>1</v>
      </c>
      <c r="AH23" s="333"/>
      <c r="AI23" s="333"/>
      <c r="AJ23" s="333"/>
      <c r="AK23" s="334">
        <f>+'[1]NómPlantilla (4)ok'!T29</f>
        <v>5227.1668</v>
      </c>
      <c r="AL23" s="334"/>
      <c r="AM23" s="334"/>
      <c r="AN23" s="334"/>
      <c r="AO23" s="334"/>
      <c r="AP23" s="334"/>
      <c r="AQ23" s="335">
        <f t="shared" si="3"/>
        <v>62726.001600000003</v>
      </c>
      <c r="AR23" s="335"/>
      <c r="AS23" s="335"/>
      <c r="AT23" s="335"/>
      <c r="AU23" s="335"/>
      <c r="AV23" s="335"/>
      <c r="AW23" s="335"/>
      <c r="AX23" s="335"/>
      <c r="AY23" s="336">
        <v>0</v>
      </c>
      <c r="AZ23" s="337"/>
      <c r="BA23" s="337"/>
      <c r="BB23" s="337"/>
      <c r="BC23" s="337"/>
      <c r="BD23" s="337"/>
      <c r="BE23" s="337"/>
      <c r="BF23" s="338"/>
      <c r="BG23" s="339">
        <f t="shared" si="0"/>
        <v>859.26217920477643</v>
      </c>
      <c r="BH23" s="339"/>
      <c r="BI23" s="339"/>
      <c r="BJ23" s="339"/>
      <c r="BK23" s="339"/>
      <c r="BL23" s="339"/>
      <c r="BM23" s="339"/>
      <c r="BN23" s="339"/>
      <c r="BO23" s="339">
        <f t="shared" si="1"/>
        <v>8592.6217920477648</v>
      </c>
      <c r="BP23" s="339"/>
      <c r="BQ23" s="339"/>
      <c r="BR23" s="339"/>
      <c r="BS23" s="339"/>
      <c r="BT23" s="339"/>
      <c r="BU23" s="339"/>
      <c r="BV23" s="339"/>
      <c r="BW23" s="339">
        <v>0</v>
      </c>
      <c r="BX23" s="339"/>
      <c r="BY23" s="339"/>
      <c r="BZ23" s="339"/>
      <c r="CA23" s="339"/>
      <c r="CB23" s="339"/>
      <c r="CC23" s="339"/>
      <c r="CD23" s="339"/>
      <c r="CE23" s="339">
        <v>0</v>
      </c>
      <c r="CF23" s="339"/>
      <c r="CG23" s="339"/>
      <c r="CH23" s="339"/>
      <c r="CI23" s="339"/>
      <c r="CJ23" s="339"/>
      <c r="CK23" s="339"/>
      <c r="CL23" s="339"/>
      <c r="CM23" s="339"/>
      <c r="CN23" s="339">
        <v>0</v>
      </c>
      <c r="CO23" s="339"/>
      <c r="CP23" s="339"/>
      <c r="CQ23" s="339"/>
      <c r="CR23" s="339"/>
      <c r="CS23" s="339"/>
      <c r="CT23" s="339"/>
      <c r="CU23" s="339"/>
      <c r="CV23" s="335">
        <f t="shared" si="2"/>
        <v>72177.885571252555</v>
      </c>
      <c r="CW23" s="335"/>
      <c r="CX23" s="335"/>
      <c r="CY23" s="335"/>
      <c r="CZ23" s="335"/>
      <c r="DA23" s="335"/>
      <c r="DB23" s="335"/>
      <c r="DC23" s="335"/>
      <c r="DD23" s="335"/>
      <c r="DE23" s="340"/>
    </row>
    <row r="24" spans="1:125" s="2" customFormat="1" ht="23.25" customHeight="1" x14ac:dyDescent="0.2">
      <c r="A24" s="328" t="str">
        <f>+'[1]NómPlantilla (4)ok'!E30</f>
        <v>Director Casa de la Cultura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30"/>
      <c r="P24" s="331" t="str">
        <f>+'[1]NómPlantilla (4)ok'!F30</f>
        <v>Casa de la Cultura</v>
      </c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2">
        <v>1</v>
      </c>
      <c r="AE24" s="332"/>
      <c r="AF24" s="332"/>
      <c r="AG24" s="333">
        <v>1</v>
      </c>
      <c r="AH24" s="333"/>
      <c r="AI24" s="333"/>
      <c r="AJ24" s="333"/>
      <c r="AK24" s="334">
        <f>+'[1]NómPlantilla (4)ok'!T30</f>
        <v>17063.001</v>
      </c>
      <c r="AL24" s="334"/>
      <c r="AM24" s="334"/>
      <c r="AN24" s="334"/>
      <c r="AO24" s="334"/>
      <c r="AP24" s="334"/>
      <c r="AQ24" s="335">
        <f t="shared" si="3"/>
        <v>204756.01199999999</v>
      </c>
      <c r="AR24" s="335"/>
      <c r="AS24" s="335"/>
      <c r="AT24" s="335"/>
      <c r="AU24" s="335"/>
      <c r="AV24" s="335"/>
      <c r="AW24" s="335"/>
      <c r="AX24" s="335"/>
      <c r="AY24" s="336">
        <v>0</v>
      </c>
      <c r="AZ24" s="337"/>
      <c r="BA24" s="337"/>
      <c r="BB24" s="337"/>
      <c r="BC24" s="337"/>
      <c r="BD24" s="337"/>
      <c r="BE24" s="337"/>
      <c r="BF24" s="338"/>
      <c r="BG24" s="339">
        <f t="shared" si="0"/>
        <v>2804.8830244011497</v>
      </c>
      <c r="BH24" s="339"/>
      <c r="BI24" s="339"/>
      <c r="BJ24" s="339"/>
      <c r="BK24" s="339"/>
      <c r="BL24" s="339"/>
      <c r="BM24" s="339"/>
      <c r="BN24" s="339"/>
      <c r="BO24" s="339">
        <f t="shared" si="1"/>
        <v>28048.830244011497</v>
      </c>
      <c r="BP24" s="339"/>
      <c r="BQ24" s="339"/>
      <c r="BR24" s="339"/>
      <c r="BS24" s="339"/>
      <c r="BT24" s="339"/>
      <c r="BU24" s="339"/>
      <c r="BV24" s="339"/>
      <c r="BW24" s="339">
        <v>0</v>
      </c>
      <c r="BX24" s="339"/>
      <c r="BY24" s="339"/>
      <c r="BZ24" s="339"/>
      <c r="CA24" s="339"/>
      <c r="CB24" s="339"/>
      <c r="CC24" s="339"/>
      <c r="CD24" s="339"/>
      <c r="CE24" s="339">
        <v>0</v>
      </c>
      <c r="CF24" s="339"/>
      <c r="CG24" s="339"/>
      <c r="CH24" s="339"/>
      <c r="CI24" s="339"/>
      <c r="CJ24" s="339"/>
      <c r="CK24" s="339"/>
      <c r="CL24" s="339"/>
      <c r="CM24" s="339"/>
      <c r="CN24" s="339">
        <v>0</v>
      </c>
      <c r="CO24" s="339"/>
      <c r="CP24" s="339"/>
      <c r="CQ24" s="339"/>
      <c r="CR24" s="339"/>
      <c r="CS24" s="339"/>
      <c r="CT24" s="339"/>
      <c r="CU24" s="339"/>
      <c r="CV24" s="335">
        <f t="shared" si="2"/>
        <v>235609.72526841264</v>
      </c>
      <c r="CW24" s="335"/>
      <c r="CX24" s="335"/>
      <c r="CY24" s="335"/>
      <c r="CZ24" s="335"/>
      <c r="DA24" s="335"/>
      <c r="DB24" s="335"/>
      <c r="DC24" s="335"/>
      <c r="DD24" s="335"/>
      <c r="DE24" s="340"/>
      <c r="DU24" s="10"/>
    </row>
    <row r="25" spans="1:125" s="2" customFormat="1" ht="23.25" customHeight="1" x14ac:dyDescent="0.2">
      <c r="A25" s="328" t="str">
        <f>+'[1]NómPlantilla (4)ok'!E31</f>
        <v>Técnico de Audio e Iluminación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30"/>
      <c r="P25" s="331" t="str">
        <f>+'[1]NómPlantilla (4)ok'!F31</f>
        <v>Casa de la Cultura</v>
      </c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2">
        <v>1</v>
      </c>
      <c r="AE25" s="332"/>
      <c r="AF25" s="332"/>
      <c r="AG25" s="333">
        <v>1</v>
      </c>
      <c r="AH25" s="333"/>
      <c r="AI25" s="333"/>
      <c r="AJ25" s="333"/>
      <c r="AK25" s="334">
        <f>+'[1]NómPlantilla (4)ok'!T31</f>
        <v>8834.4167999999991</v>
      </c>
      <c r="AL25" s="334"/>
      <c r="AM25" s="334"/>
      <c r="AN25" s="334"/>
      <c r="AO25" s="334"/>
      <c r="AP25" s="334"/>
      <c r="AQ25" s="335">
        <f t="shared" si="3"/>
        <v>106013.00159999999</v>
      </c>
      <c r="AR25" s="335"/>
      <c r="AS25" s="335"/>
      <c r="AT25" s="335"/>
      <c r="AU25" s="335"/>
      <c r="AV25" s="335"/>
      <c r="AW25" s="335"/>
      <c r="AX25" s="335"/>
      <c r="AY25" s="336">
        <v>0</v>
      </c>
      <c r="AZ25" s="337"/>
      <c r="BA25" s="337"/>
      <c r="BB25" s="337"/>
      <c r="BC25" s="337"/>
      <c r="BD25" s="337"/>
      <c r="BE25" s="337"/>
      <c r="BF25" s="338"/>
      <c r="BG25" s="339">
        <f t="shared" si="0"/>
        <v>1452.2360816133296</v>
      </c>
      <c r="BH25" s="339"/>
      <c r="BI25" s="339"/>
      <c r="BJ25" s="339"/>
      <c r="BK25" s="339"/>
      <c r="BL25" s="339"/>
      <c r="BM25" s="339"/>
      <c r="BN25" s="339"/>
      <c r="BO25" s="339">
        <f t="shared" si="1"/>
        <v>14522.360816133294</v>
      </c>
      <c r="BP25" s="339"/>
      <c r="BQ25" s="339"/>
      <c r="BR25" s="339"/>
      <c r="BS25" s="339"/>
      <c r="BT25" s="339"/>
      <c r="BU25" s="339"/>
      <c r="BV25" s="339"/>
      <c r="BW25" s="339">
        <v>0</v>
      </c>
      <c r="BX25" s="339"/>
      <c r="BY25" s="339"/>
      <c r="BZ25" s="339"/>
      <c r="CA25" s="339"/>
      <c r="CB25" s="339"/>
      <c r="CC25" s="339"/>
      <c r="CD25" s="339"/>
      <c r="CE25" s="339">
        <v>0</v>
      </c>
      <c r="CF25" s="339"/>
      <c r="CG25" s="339"/>
      <c r="CH25" s="339"/>
      <c r="CI25" s="339"/>
      <c r="CJ25" s="339"/>
      <c r="CK25" s="339"/>
      <c r="CL25" s="339"/>
      <c r="CM25" s="339"/>
      <c r="CN25" s="339">
        <v>0</v>
      </c>
      <c r="CO25" s="339"/>
      <c r="CP25" s="339"/>
      <c r="CQ25" s="339"/>
      <c r="CR25" s="339"/>
      <c r="CS25" s="339"/>
      <c r="CT25" s="339"/>
      <c r="CU25" s="339"/>
      <c r="CV25" s="335">
        <f t="shared" si="2"/>
        <v>121987.59849774661</v>
      </c>
      <c r="CW25" s="335"/>
      <c r="CX25" s="335"/>
      <c r="CY25" s="335"/>
      <c r="CZ25" s="335"/>
      <c r="DA25" s="335"/>
      <c r="DB25" s="335"/>
      <c r="DC25" s="335"/>
      <c r="DD25" s="335"/>
      <c r="DE25" s="340"/>
    </row>
    <row r="26" spans="1:125" s="2" customFormat="1" ht="23.25" customHeight="1" x14ac:dyDescent="0.2">
      <c r="A26" s="328" t="str">
        <f>+'[1]NómPlantilla (4)ok'!E32</f>
        <v>Auxiliar "C" Casa Cultura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1" t="str">
        <f>+'[1]NómPlantilla (4)ok'!F32</f>
        <v>Casa de la Cultura</v>
      </c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2">
        <v>1</v>
      </c>
      <c r="AE26" s="332"/>
      <c r="AF26" s="332"/>
      <c r="AG26" s="333">
        <v>1</v>
      </c>
      <c r="AH26" s="333"/>
      <c r="AI26" s="333"/>
      <c r="AJ26" s="333"/>
      <c r="AK26" s="334">
        <f>+'[1]NómPlantilla (4)ok'!T32</f>
        <v>6994.9168</v>
      </c>
      <c r="AL26" s="334"/>
      <c r="AM26" s="334"/>
      <c r="AN26" s="334"/>
      <c r="AO26" s="334"/>
      <c r="AP26" s="334"/>
      <c r="AQ26" s="335">
        <f t="shared" si="3"/>
        <v>83939.001600000003</v>
      </c>
      <c r="AR26" s="335"/>
      <c r="AS26" s="335"/>
      <c r="AT26" s="335"/>
      <c r="AU26" s="335"/>
      <c r="AV26" s="335"/>
      <c r="AW26" s="335"/>
      <c r="AX26" s="335"/>
      <c r="AY26" s="336">
        <v>0</v>
      </c>
      <c r="AZ26" s="337"/>
      <c r="BA26" s="337"/>
      <c r="BB26" s="337"/>
      <c r="BC26" s="337"/>
      <c r="BD26" s="337"/>
      <c r="BE26" s="337"/>
      <c r="BF26" s="338"/>
      <c r="BG26" s="339">
        <f t="shared" si="0"/>
        <v>1149.85185720955</v>
      </c>
      <c r="BH26" s="339"/>
      <c r="BI26" s="339"/>
      <c r="BJ26" s="339"/>
      <c r="BK26" s="339"/>
      <c r="BL26" s="339"/>
      <c r="BM26" s="339"/>
      <c r="BN26" s="339"/>
      <c r="BO26" s="339">
        <f t="shared" si="1"/>
        <v>11498.5185720955</v>
      </c>
      <c r="BP26" s="339"/>
      <c r="BQ26" s="339"/>
      <c r="BR26" s="339"/>
      <c r="BS26" s="339"/>
      <c r="BT26" s="339"/>
      <c r="BU26" s="339"/>
      <c r="BV26" s="339"/>
      <c r="BW26" s="339">
        <v>0</v>
      </c>
      <c r="BX26" s="339"/>
      <c r="BY26" s="339"/>
      <c r="BZ26" s="339"/>
      <c r="CA26" s="339"/>
      <c r="CB26" s="339"/>
      <c r="CC26" s="339"/>
      <c r="CD26" s="339"/>
      <c r="CE26" s="339">
        <v>0</v>
      </c>
      <c r="CF26" s="339"/>
      <c r="CG26" s="339"/>
      <c r="CH26" s="339"/>
      <c r="CI26" s="339"/>
      <c r="CJ26" s="339"/>
      <c r="CK26" s="339"/>
      <c r="CL26" s="339"/>
      <c r="CM26" s="339"/>
      <c r="CN26" s="339">
        <v>0</v>
      </c>
      <c r="CO26" s="339"/>
      <c r="CP26" s="339"/>
      <c r="CQ26" s="339"/>
      <c r="CR26" s="339"/>
      <c r="CS26" s="339"/>
      <c r="CT26" s="339"/>
      <c r="CU26" s="339"/>
      <c r="CV26" s="335">
        <f t="shared" si="2"/>
        <v>96587.372029305057</v>
      </c>
      <c r="CW26" s="335"/>
      <c r="CX26" s="335"/>
      <c r="CY26" s="335"/>
      <c r="CZ26" s="335"/>
      <c r="DA26" s="335"/>
      <c r="DB26" s="335"/>
      <c r="DC26" s="335"/>
      <c r="DD26" s="335"/>
      <c r="DE26" s="340"/>
    </row>
    <row r="27" spans="1:125" s="2" customFormat="1" ht="23.25" customHeight="1" x14ac:dyDescent="0.2">
      <c r="A27" s="328" t="str">
        <f>+'[1]NómPlantilla (4)ok'!E33</f>
        <v xml:space="preserve">Encargada Biblioteca 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30"/>
      <c r="P27" s="331" t="str">
        <f>+'[1]NómPlantilla (4)ok'!F33</f>
        <v>Casa de la Cultura</v>
      </c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2">
        <v>1</v>
      </c>
      <c r="AE27" s="332"/>
      <c r="AF27" s="332"/>
      <c r="AG27" s="333">
        <v>1</v>
      </c>
      <c r="AH27" s="333"/>
      <c r="AI27" s="333"/>
      <c r="AJ27" s="333"/>
      <c r="AK27" s="334">
        <f>+'[1]NómPlantilla (4)ok'!T33</f>
        <v>1793.6</v>
      </c>
      <c r="AL27" s="334"/>
      <c r="AM27" s="334"/>
      <c r="AN27" s="334"/>
      <c r="AO27" s="334"/>
      <c r="AP27" s="334"/>
      <c r="AQ27" s="335">
        <f t="shared" si="3"/>
        <v>21523.199999999997</v>
      </c>
      <c r="AR27" s="335"/>
      <c r="AS27" s="335"/>
      <c r="AT27" s="335"/>
      <c r="AU27" s="335"/>
      <c r="AV27" s="335"/>
      <c r="AW27" s="335"/>
      <c r="AX27" s="335"/>
      <c r="AY27" s="336">
        <v>0</v>
      </c>
      <c r="AZ27" s="337"/>
      <c r="BA27" s="337"/>
      <c r="BB27" s="337"/>
      <c r="BC27" s="337"/>
      <c r="BD27" s="337"/>
      <c r="BE27" s="337"/>
      <c r="BF27" s="338"/>
      <c r="BG27" s="339">
        <f t="shared" si="0"/>
        <v>294.83900238685453</v>
      </c>
      <c r="BH27" s="339"/>
      <c r="BI27" s="339"/>
      <c r="BJ27" s="339"/>
      <c r="BK27" s="339"/>
      <c r="BL27" s="339"/>
      <c r="BM27" s="339"/>
      <c r="BN27" s="339"/>
      <c r="BO27" s="339">
        <f t="shared" si="1"/>
        <v>2948.3900238685455</v>
      </c>
      <c r="BP27" s="339"/>
      <c r="BQ27" s="339"/>
      <c r="BR27" s="339"/>
      <c r="BS27" s="339"/>
      <c r="BT27" s="339"/>
      <c r="BU27" s="339"/>
      <c r="BV27" s="339"/>
      <c r="BW27" s="339">
        <v>0</v>
      </c>
      <c r="BX27" s="339"/>
      <c r="BY27" s="339"/>
      <c r="BZ27" s="339"/>
      <c r="CA27" s="339"/>
      <c r="CB27" s="339"/>
      <c r="CC27" s="339"/>
      <c r="CD27" s="339"/>
      <c r="CE27" s="339">
        <v>0</v>
      </c>
      <c r="CF27" s="339"/>
      <c r="CG27" s="339"/>
      <c r="CH27" s="339"/>
      <c r="CI27" s="339"/>
      <c r="CJ27" s="339"/>
      <c r="CK27" s="339"/>
      <c r="CL27" s="339"/>
      <c r="CM27" s="339"/>
      <c r="CN27" s="339">
        <v>0</v>
      </c>
      <c r="CO27" s="339"/>
      <c r="CP27" s="339"/>
      <c r="CQ27" s="339"/>
      <c r="CR27" s="339"/>
      <c r="CS27" s="339"/>
      <c r="CT27" s="339"/>
      <c r="CU27" s="339"/>
      <c r="CV27" s="335">
        <f t="shared" si="2"/>
        <v>24766.429026255399</v>
      </c>
      <c r="CW27" s="335"/>
      <c r="CX27" s="335"/>
      <c r="CY27" s="335"/>
      <c r="CZ27" s="335"/>
      <c r="DA27" s="335"/>
      <c r="DB27" s="335"/>
      <c r="DC27" s="335"/>
      <c r="DD27" s="335"/>
      <c r="DE27" s="340"/>
    </row>
    <row r="28" spans="1:125" s="2" customFormat="1" ht="23.25" customHeight="1" x14ac:dyDescent="0.2">
      <c r="A28" s="328" t="str">
        <f>+'[1]NómPlantilla (4)ok'!E34</f>
        <v>Auxiliar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30"/>
      <c r="P28" s="331" t="str">
        <f>+'[1]NómPlantilla (4)ok'!F34</f>
        <v>Casa de la Cultura</v>
      </c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2">
        <v>1</v>
      </c>
      <c r="AE28" s="332"/>
      <c r="AF28" s="332"/>
      <c r="AG28" s="333">
        <v>1</v>
      </c>
      <c r="AH28" s="333"/>
      <c r="AI28" s="333"/>
      <c r="AJ28" s="333"/>
      <c r="AK28" s="334">
        <f>+'[1]NómPlantilla (4)ok'!T34</f>
        <v>1793.6</v>
      </c>
      <c r="AL28" s="334"/>
      <c r="AM28" s="334"/>
      <c r="AN28" s="334"/>
      <c r="AO28" s="334"/>
      <c r="AP28" s="334"/>
      <c r="AQ28" s="335">
        <f t="shared" si="3"/>
        <v>21523.199999999997</v>
      </c>
      <c r="AR28" s="335"/>
      <c r="AS28" s="335"/>
      <c r="AT28" s="335"/>
      <c r="AU28" s="335"/>
      <c r="AV28" s="335"/>
      <c r="AW28" s="335"/>
      <c r="AX28" s="335"/>
      <c r="AY28" s="336">
        <v>0</v>
      </c>
      <c r="AZ28" s="337"/>
      <c r="BA28" s="337"/>
      <c r="BB28" s="337"/>
      <c r="BC28" s="337"/>
      <c r="BD28" s="337"/>
      <c r="BE28" s="337"/>
      <c r="BF28" s="338"/>
      <c r="BG28" s="339">
        <f t="shared" si="0"/>
        <v>294.83900238685453</v>
      </c>
      <c r="BH28" s="339"/>
      <c r="BI28" s="339"/>
      <c r="BJ28" s="339"/>
      <c r="BK28" s="339"/>
      <c r="BL28" s="339"/>
      <c r="BM28" s="339"/>
      <c r="BN28" s="339"/>
      <c r="BO28" s="339">
        <f t="shared" si="1"/>
        <v>2948.3900238685455</v>
      </c>
      <c r="BP28" s="339"/>
      <c r="BQ28" s="339"/>
      <c r="BR28" s="339"/>
      <c r="BS28" s="339"/>
      <c r="BT28" s="339"/>
      <c r="BU28" s="339"/>
      <c r="BV28" s="339"/>
      <c r="BW28" s="339">
        <v>0</v>
      </c>
      <c r="BX28" s="339"/>
      <c r="BY28" s="339"/>
      <c r="BZ28" s="339"/>
      <c r="CA28" s="339"/>
      <c r="CB28" s="339"/>
      <c r="CC28" s="339"/>
      <c r="CD28" s="339"/>
      <c r="CE28" s="339">
        <v>0</v>
      </c>
      <c r="CF28" s="339"/>
      <c r="CG28" s="339"/>
      <c r="CH28" s="339"/>
      <c r="CI28" s="339"/>
      <c r="CJ28" s="339"/>
      <c r="CK28" s="339"/>
      <c r="CL28" s="339"/>
      <c r="CM28" s="339"/>
      <c r="CN28" s="339">
        <v>0</v>
      </c>
      <c r="CO28" s="339"/>
      <c r="CP28" s="339"/>
      <c r="CQ28" s="339"/>
      <c r="CR28" s="339"/>
      <c r="CS28" s="339"/>
      <c r="CT28" s="339"/>
      <c r="CU28" s="339"/>
      <c r="CV28" s="335">
        <f t="shared" si="2"/>
        <v>24766.429026255399</v>
      </c>
      <c r="CW28" s="335"/>
      <c r="CX28" s="335"/>
      <c r="CY28" s="335"/>
      <c r="CZ28" s="335"/>
      <c r="DA28" s="335"/>
      <c r="DB28" s="335"/>
      <c r="DC28" s="335"/>
      <c r="DD28" s="335"/>
      <c r="DE28" s="340"/>
    </row>
    <row r="29" spans="1:125" s="2" customFormat="1" ht="23.25" customHeight="1" x14ac:dyDescent="0.2">
      <c r="A29" s="328" t="str">
        <f>+'[1]NómPlantilla (4)ok'!E35</f>
        <v>Oficial  Mayor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30"/>
      <c r="P29" s="331" t="str">
        <f>+'[1]NómPlantilla (4)ok'!F35</f>
        <v>Oficialía Mayor</v>
      </c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2">
        <v>1</v>
      </c>
      <c r="AE29" s="332"/>
      <c r="AF29" s="332"/>
      <c r="AG29" s="333">
        <v>1</v>
      </c>
      <c r="AH29" s="333"/>
      <c r="AI29" s="333"/>
      <c r="AJ29" s="333"/>
      <c r="AK29" s="334">
        <f>+'[1]NómPlantilla (4)ok'!T35</f>
        <v>22977</v>
      </c>
      <c r="AL29" s="334"/>
      <c r="AM29" s="334"/>
      <c r="AN29" s="334"/>
      <c r="AO29" s="334"/>
      <c r="AP29" s="334"/>
      <c r="AQ29" s="335">
        <f t="shared" si="3"/>
        <v>275724</v>
      </c>
      <c r="AR29" s="335"/>
      <c r="AS29" s="335"/>
      <c r="AT29" s="335"/>
      <c r="AU29" s="335"/>
      <c r="AV29" s="335"/>
      <c r="AW29" s="335"/>
      <c r="AX29" s="335"/>
      <c r="AY29" s="336">
        <v>0</v>
      </c>
      <c r="AZ29" s="337"/>
      <c r="BA29" s="337"/>
      <c r="BB29" s="337"/>
      <c r="BC29" s="337"/>
      <c r="BD29" s="337"/>
      <c r="BE29" s="337"/>
      <c r="BF29" s="338"/>
      <c r="BG29" s="339">
        <f t="shared" si="0"/>
        <v>3777.0493743547931</v>
      </c>
      <c r="BH29" s="339"/>
      <c r="BI29" s="339"/>
      <c r="BJ29" s="339"/>
      <c r="BK29" s="339"/>
      <c r="BL29" s="339"/>
      <c r="BM29" s="339"/>
      <c r="BN29" s="339"/>
      <c r="BO29" s="339">
        <f t="shared" si="1"/>
        <v>37770.493743547937</v>
      </c>
      <c r="BP29" s="339"/>
      <c r="BQ29" s="339"/>
      <c r="BR29" s="339"/>
      <c r="BS29" s="339"/>
      <c r="BT29" s="339"/>
      <c r="BU29" s="339"/>
      <c r="BV29" s="339"/>
      <c r="BW29" s="339">
        <v>0</v>
      </c>
      <c r="BX29" s="339"/>
      <c r="BY29" s="339"/>
      <c r="BZ29" s="339"/>
      <c r="CA29" s="339"/>
      <c r="CB29" s="339"/>
      <c r="CC29" s="339"/>
      <c r="CD29" s="339"/>
      <c r="CE29" s="339">
        <v>0</v>
      </c>
      <c r="CF29" s="339"/>
      <c r="CG29" s="339"/>
      <c r="CH29" s="339"/>
      <c r="CI29" s="339"/>
      <c r="CJ29" s="339"/>
      <c r="CK29" s="339"/>
      <c r="CL29" s="339"/>
      <c r="CM29" s="339"/>
      <c r="CN29" s="339">
        <v>0</v>
      </c>
      <c r="CO29" s="339"/>
      <c r="CP29" s="339"/>
      <c r="CQ29" s="339"/>
      <c r="CR29" s="339"/>
      <c r="CS29" s="339"/>
      <c r="CT29" s="339"/>
      <c r="CU29" s="339"/>
      <c r="CV29" s="335">
        <f t="shared" si="2"/>
        <v>317271.54311790271</v>
      </c>
      <c r="CW29" s="335"/>
      <c r="CX29" s="335"/>
      <c r="CY29" s="335"/>
      <c r="CZ29" s="335"/>
      <c r="DA29" s="335"/>
      <c r="DB29" s="335"/>
      <c r="DC29" s="335"/>
      <c r="DD29" s="335"/>
      <c r="DE29" s="340"/>
    </row>
    <row r="30" spans="1:125" s="2" customFormat="1" ht="23.25" customHeight="1" x14ac:dyDescent="0.2">
      <c r="A30" s="328" t="str">
        <f>+'[1]NómPlantilla (4)ok'!E36</f>
        <v>Secretaria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30"/>
      <c r="P30" s="331" t="str">
        <f>+'[1]NómPlantilla (4)ok'!F36</f>
        <v>Oficialía Mayor</v>
      </c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2">
        <v>1</v>
      </c>
      <c r="AE30" s="332"/>
      <c r="AF30" s="332"/>
      <c r="AG30" s="333">
        <v>1</v>
      </c>
      <c r="AH30" s="333"/>
      <c r="AI30" s="333"/>
      <c r="AJ30" s="333"/>
      <c r="AK30" s="334">
        <f>+'[1]NómPlantilla (4)ok'!T36</f>
        <v>14946</v>
      </c>
      <c r="AL30" s="334"/>
      <c r="AM30" s="334"/>
      <c r="AN30" s="334"/>
      <c r="AO30" s="334"/>
      <c r="AP30" s="334"/>
      <c r="AQ30" s="335">
        <f t="shared" si="3"/>
        <v>179352</v>
      </c>
      <c r="AR30" s="335"/>
      <c r="AS30" s="335"/>
      <c r="AT30" s="335"/>
      <c r="AU30" s="335"/>
      <c r="AV30" s="335"/>
      <c r="AW30" s="335"/>
      <c r="AX30" s="335"/>
      <c r="AY30" s="336">
        <v>0</v>
      </c>
      <c r="AZ30" s="337"/>
      <c r="BA30" s="337"/>
      <c r="BB30" s="337"/>
      <c r="BC30" s="337"/>
      <c r="BD30" s="337"/>
      <c r="BE30" s="337"/>
      <c r="BF30" s="338"/>
      <c r="BG30" s="339">
        <f t="shared" si="0"/>
        <v>2456.8820972758299</v>
      </c>
      <c r="BH30" s="339"/>
      <c r="BI30" s="339"/>
      <c r="BJ30" s="339"/>
      <c r="BK30" s="339"/>
      <c r="BL30" s="339"/>
      <c r="BM30" s="339"/>
      <c r="BN30" s="339"/>
      <c r="BO30" s="339">
        <f t="shared" si="1"/>
        <v>24568.820972758298</v>
      </c>
      <c r="BP30" s="339"/>
      <c r="BQ30" s="339"/>
      <c r="BR30" s="339"/>
      <c r="BS30" s="339"/>
      <c r="BT30" s="339"/>
      <c r="BU30" s="339"/>
      <c r="BV30" s="339"/>
      <c r="BW30" s="339">
        <v>0</v>
      </c>
      <c r="BX30" s="339"/>
      <c r="BY30" s="339"/>
      <c r="BZ30" s="339"/>
      <c r="CA30" s="339"/>
      <c r="CB30" s="339"/>
      <c r="CC30" s="339"/>
      <c r="CD30" s="339"/>
      <c r="CE30" s="339">
        <v>0</v>
      </c>
      <c r="CF30" s="339"/>
      <c r="CG30" s="339"/>
      <c r="CH30" s="339"/>
      <c r="CI30" s="339"/>
      <c r="CJ30" s="339"/>
      <c r="CK30" s="339"/>
      <c r="CL30" s="339"/>
      <c r="CM30" s="339"/>
      <c r="CN30" s="339">
        <v>0</v>
      </c>
      <c r="CO30" s="339"/>
      <c r="CP30" s="339"/>
      <c r="CQ30" s="339"/>
      <c r="CR30" s="339"/>
      <c r="CS30" s="339"/>
      <c r="CT30" s="339"/>
      <c r="CU30" s="339"/>
      <c r="CV30" s="335">
        <f t="shared" si="2"/>
        <v>206377.70307003413</v>
      </c>
      <c r="CW30" s="335"/>
      <c r="CX30" s="335"/>
      <c r="CY30" s="335"/>
      <c r="CZ30" s="335"/>
      <c r="DA30" s="335"/>
      <c r="DB30" s="335"/>
      <c r="DC30" s="335"/>
      <c r="DD30" s="335"/>
      <c r="DE30" s="340"/>
      <c r="DS30" s="10"/>
    </row>
    <row r="31" spans="1:125" s="2" customFormat="1" ht="23.25" customHeight="1" x14ac:dyDescent="0.2">
      <c r="A31" s="328" t="str">
        <f>+'[1]NómPlantilla (4)ok'!E37</f>
        <v>Secretaria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30"/>
      <c r="P31" s="331" t="str">
        <f>+'[1]NómPlantilla (4)ok'!F37</f>
        <v>Oficialía Mayor</v>
      </c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2">
        <v>1</v>
      </c>
      <c r="AE31" s="332"/>
      <c r="AF31" s="332"/>
      <c r="AG31" s="333">
        <v>1</v>
      </c>
      <c r="AH31" s="333"/>
      <c r="AI31" s="333"/>
      <c r="AJ31" s="333"/>
      <c r="AK31" s="334">
        <f>+'[1]NómPlantilla (4)ok'!T37</f>
        <v>7626.75</v>
      </c>
      <c r="AL31" s="334"/>
      <c r="AM31" s="334"/>
      <c r="AN31" s="334"/>
      <c r="AO31" s="334"/>
      <c r="AP31" s="334"/>
      <c r="AQ31" s="335">
        <f t="shared" si="3"/>
        <v>91521</v>
      </c>
      <c r="AR31" s="335"/>
      <c r="AS31" s="335"/>
      <c r="AT31" s="335"/>
      <c r="AU31" s="335"/>
      <c r="AV31" s="335"/>
      <c r="AW31" s="335"/>
      <c r="AX31" s="335"/>
      <c r="AY31" s="336">
        <v>0</v>
      </c>
      <c r="AZ31" s="337"/>
      <c r="BA31" s="337"/>
      <c r="BB31" s="337"/>
      <c r="BC31" s="337"/>
      <c r="BD31" s="337"/>
      <c r="BE31" s="337"/>
      <c r="BF31" s="338"/>
      <c r="BG31" s="339">
        <f t="shared" si="0"/>
        <v>1253.7150766357845</v>
      </c>
      <c r="BH31" s="339"/>
      <c r="BI31" s="339"/>
      <c r="BJ31" s="339"/>
      <c r="BK31" s="339"/>
      <c r="BL31" s="339"/>
      <c r="BM31" s="339"/>
      <c r="BN31" s="339"/>
      <c r="BO31" s="339">
        <f t="shared" si="1"/>
        <v>12537.150766357845</v>
      </c>
      <c r="BP31" s="339"/>
      <c r="BQ31" s="339"/>
      <c r="BR31" s="339"/>
      <c r="BS31" s="339"/>
      <c r="BT31" s="339"/>
      <c r="BU31" s="339"/>
      <c r="BV31" s="339"/>
      <c r="BW31" s="339">
        <v>0</v>
      </c>
      <c r="BX31" s="339"/>
      <c r="BY31" s="339"/>
      <c r="BZ31" s="339"/>
      <c r="CA31" s="339"/>
      <c r="CB31" s="339"/>
      <c r="CC31" s="339"/>
      <c r="CD31" s="339"/>
      <c r="CE31" s="339">
        <v>0</v>
      </c>
      <c r="CF31" s="339"/>
      <c r="CG31" s="339"/>
      <c r="CH31" s="339"/>
      <c r="CI31" s="339"/>
      <c r="CJ31" s="339"/>
      <c r="CK31" s="339"/>
      <c r="CL31" s="339"/>
      <c r="CM31" s="339"/>
      <c r="CN31" s="339">
        <v>0</v>
      </c>
      <c r="CO31" s="339"/>
      <c r="CP31" s="339"/>
      <c r="CQ31" s="339"/>
      <c r="CR31" s="339"/>
      <c r="CS31" s="339"/>
      <c r="CT31" s="339"/>
      <c r="CU31" s="339"/>
      <c r="CV31" s="335">
        <f t="shared" si="2"/>
        <v>105311.86584299363</v>
      </c>
      <c r="CW31" s="335"/>
      <c r="CX31" s="335"/>
      <c r="CY31" s="335"/>
      <c r="CZ31" s="335"/>
      <c r="DA31" s="335"/>
      <c r="DB31" s="335"/>
      <c r="DC31" s="335"/>
      <c r="DD31" s="335"/>
      <c r="DE31" s="340"/>
    </row>
    <row r="32" spans="1:125" s="2" customFormat="1" ht="23.25" customHeight="1" x14ac:dyDescent="0.2">
      <c r="A32" s="328" t="str">
        <f>+'[1]NómPlantilla (4)ok'!E38</f>
        <v>Auxiliar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30"/>
      <c r="P32" s="331" t="str">
        <f>+'[1]NómPlantilla (4)ok'!F38</f>
        <v>Oficialía Mayor</v>
      </c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2">
        <v>1</v>
      </c>
      <c r="AE32" s="332"/>
      <c r="AF32" s="332"/>
      <c r="AG32" s="333">
        <v>1</v>
      </c>
      <c r="AH32" s="333"/>
      <c r="AI32" s="333"/>
      <c r="AJ32" s="333"/>
      <c r="AK32" s="334">
        <f>+'[1]NómPlantilla (4)ok'!T38</f>
        <v>11331.8334</v>
      </c>
      <c r="AL32" s="334"/>
      <c r="AM32" s="334"/>
      <c r="AN32" s="334"/>
      <c r="AO32" s="334"/>
      <c r="AP32" s="334"/>
      <c r="AQ32" s="335">
        <f t="shared" si="3"/>
        <v>135982.00079999998</v>
      </c>
      <c r="AR32" s="335"/>
      <c r="AS32" s="335"/>
      <c r="AT32" s="335"/>
      <c r="AU32" s="335"/>
      <c r="AV32" s="335"/>
      <c r="AW32" s="335"/>
      <c r="AX32" s="335"/>
      <c r="AY32" s="336">
        <v>0</v>
      </c>
      <c r="AZ32" s="337"/>
      <c r="BA32" s="337"/>
      <c r="BB32" s="337"/>
      <c r="BC32" s="337"/>
      <c r="BD32" s="337"/>
      <c r="BE32" s="337"/>
      <c r="BF32" s="338"/>
      <c r="BG32" s="339">
        <f t="shared" si="0"/>
        <v>1862.7712170328041</v>
      </c>
      <c r="BH32" s="339"/>
      <c r="BI32" s="339"/>
      <c r="BJ32" s="339"/>
      <c r="BK32" s="339"/>
      <c r="BL32" s="339"/>
      <c r="BM32" s="339"/>
      <c r="BN32" s="339"/>
      <c r="BO32" s="339">
        <f t="shared" si="1"/>
        <v>18627.712170328043</v>
      </c>
      <c r="BP32" s="339"/>
      <c r="BQ32" s="339"/>
      <c r="BR32" s="339"/>
      <c r="BS32" s="339"/>
      <c r="BT32" s="339"/>
      <c r="BU32" s="339"/>
      <c r="BV32" s="339"/>
      <c r="BW32" s="339">
        <v>0</v>
      </c>
      <c r="BX32" s="339"/>
      <c r="BY32" s="339"/>
      <c r="BZ32" s="339"/>
      <c r="CA32" s="339"/>
      <c r="CB32" s="339"/>
      <c r="CC32" s="339"/>
      <c r="CD32" s="339"/>
      <c r="CE32" s="339">
        <v>0</v>
      </c>
      <c r="CF32" s="339"/>
      <c r="CG32" s="339"/>
      <c r="CH32" s="339"/>
      <c r="CI32" s="339"/>
      <c r="CJ32" s="339"/>
      <c r="CK32" s="339"/>
      <c r="CL32" s="339"/>
      <c r="CM32" s="339"/>
      <c r="CN32" s="339">
        <v>0</v>
      </c>
      <c r="CO32" s="339"/>
      <c r="CP32" s="339"/>
      <c r="CQ32" s="339"/>
      <c r="CR32" s="339"/>
      <c r="CS32" s="339"/>
      <c r="CT32" s="339"/>
      <c r="CU32" s="339"/>
      <c r="CV32" s="335">
        <f t="shared" si="2"/>
        <v>156472.48418736082</v>
      </c>
      <c r="CW32" s="335"/>
      <c r="CX32" s="335"/>
      <c r="CY32" s="335"/>
      <c r="CZ32" s="335"/>
      <c r="DA32" s="335"/>
      <c r="DB32" s="335"/>
      <c r="DC32" s="335"/>
      <c r="DD32" s="335"/>
      <c r="DE32" s="340"/>
    </row>
    <row r="33" spans="1:123" s="2" customFormat="1" ht="23.25" customHeight="1" x14ac:dyDescent="0.2">
      <c r="A33" s="328" t="str">
        <f>+'[1]NómPlantilla (4)ok'!E39</f>
        <v>Auxiliar B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30"/>
      <c r="P33" s="331" t="str">
        <f>+'[1]NómPlantilla (4)ok'!F39</f>
        <v>Oficialía Mayor</v>
      </c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2">
        <v>1</v>
      </c>
      <c r="AE33" s="332"/>
      <c r="AF33" s="332"/>
      <c r="AG33" s="333">
        <v>1</v>
      </c>
      <c r="AH33" s="333"/>
      <c r="AI33" s="333"/>
      <c r="AJ33" s="333"/>
      <c r="AK33" s="334">
        <f>+'[1]NómPlantilla (4)ok'!T39</f>
        <v>8067.5833999999995</v>
      </c>
      <c r="AL33" s="334"/>
      <c r="AM33" s="334"/>
      <c r="AN33" s="334"/>
      <c r="AO33" s="334"/>
      <c r="AP33" s="334"/>
      <c r="AQ33" s="335">
        <f t="shared" si="3"/>
        <v>96811.000799999994</v>
      </c>
      <c r="AR33" s="335"/>
      <c r="AS33" s="335"/>
      <c r="AT33" s="335"/>
      <c r="AU33" s="335"/>
      <c r="AV33" s="335"/>
      <c r="AW33" s="335"/>
      <c r="AX33" s="335"/>
      <c r="AY33" s="336">
        <v>0</v>
      </c>
      <c r="AZ33" s="337"/>
      <c r="BA33" s="337"/>
      <c r="BB33" s="337"/>
      <c r="BC33" s="337"/>
      <c r="BD33" s="337"/>
      <c r="BE33" s="337"/>
      <c r="BF33" s="338"/>
      <c r="BG33" s="339">
        <f t="shared" si="0"/>
        <v>1326.1809998487665</v>
      </c>
      <c r="BH33" s="339"/>
      <c r="BI33" s="339"/>
      <c r="BJ33" s="339"/>
      <c r="BK33" s="339"/>
      <c r="BL33" s="339"/>
      <c r="BM33" s="339"/>
      <c r="BN33" s="339"/>
      <c r="BO33" s="339">
        <f t="shared" si="1"/>
        <v>13261.809998487666</v>
      </c>
      <c r="BP33" s="339"/>
      <c r="BQ33" s="339"/>
      <c r="BR33" s="339"/>
      <c r="BS33" s="339"/>
      <c r="BT33" s="339"/>
      <c r="BU33" s="339"/>
      <c r="BV33" s="339"/>
      <c r="BW33" s="339">
        <v>0</v>
      </c>
      <c r="BX33" s="339"/>
      <c r="BY33" s="339"/>
      <c r="BZ33" s="339"/>
      <c r="CA33" s="339"/>
      <c r="CB33" s="339"/>
      <c r="CC33" s="339"/>
      <c r="CD33" s="339"/>
      <c r="CE33" s="339">
        <v>0</v>
      </c>
      <c r="CF33" s="339"/>
      <c r="CG33" s="339"/>
      <c r="CH33" s="339"/>
      <c r="CI33" s="339"/>
      <c r="CJ33" s="339"/>
      <c r="CK33" s="339"/>
      <c r="CL33" s="339"/>
      <c r="CM33" s="339"/>
      <c r="CN33" s="339">
        <v>0</v>
      </c>
      <c r="CO33" s="339"/>
      <c r="CP33" s="339"/>
      <c r="CQ33" s="339"/>
      <c r="CR33" s="339"/>
      <c r="CS33" s="339"/>
      <c r="CT33" s="339"/>
      <c r="CU33" s="339"/>
      <c r="CV33" s="335">
        <f t="shared" si="2"/>
        <v>111398.99179833643</v>
      </c>
      <c r="CW33" s="335"/>
      <c r="CX33" s="335"/>
      <c r="CY33" s="335"/>
      <c r="CZ33" s="335"/>
      <c r="DA33" s="335"/>
      <c r="DB33" s="335"/>
      <c r="DC33" s="335"/>
      <c r="DD33" s="335"/>
      <c r="DE33" s="340"/>
    </row>
    <row r="34" spans="1:123" s="2" customFormat="1" ht="23.25" customHeight="1" x14ac:dyDescent="0.2">
      <c r="A34" s="328" t="str">
        <f>+'[1]NómPlantilla (4)ok'!E40</f>
        <v>Auxiliar A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30"/>
      <c r="P34" s="331" t="str">
        <f>+'[1]NómPlantilla (4)ok'!F40</f>
        <v>Oficialía Mayor</v>
      </c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2">
        <v>1</v>
      </c>
      <c r="AE34" s="332"/>
      <c r="AF34" s="332"/>
      <c r="AG34" s="333">
        <v>1</v>
      </c>
      <c r="AH34" s="333"/>
      <c r="AI34" s="333"/>
      <c r="AJ34" s="333"/>
      <c r="AK34" s="334">
        <f>+'[1]NómPlantilla (4)ok'!T40</f>
        <v>10328.25</v>
      </c>
      <c r="AL34" s="334"/>
      <c r="AM34" s="334"/>
      <c r="AN34" s="334"/>
      <c r="AO34" s="334"/>
      <c r="AP34" s="334"/>
      <c r="AQ34" s="335">
        <f>AG34*AK34*12</f>
        <v>123939</v>
      </c>
      <c r="AR34" s="335"/>
      <c r="AS34" s="335"/>
      <c r="AT34" s="335"/>
      <c r="AU34" s="335"/>
      <c r="AV34" s="335"/>
      <c r="AW34" s="335"/>
      <c r="AX34" s="335"/>
      <c r="AY34" s="336">
        <v>0</v>
      </c>
      <c r="AZ34" s="337"/>
      <c r="BA34" s="337"/>
      <c r="BB34" s="337"/>
      <c r="BC34" s="337"/>
      <c r="BD34" s="337"/>
      <c r="BE34" s="337"/>
      <c r="BF34" s="338"/>
      <c r="BG34" s="339">
        <f t="shared" si="0"/>
        <v>1697.7982417495709</v>
      </c>
      <c r="BH34" s="339"/>
      <c r="BI34" s="339"/>
      <c r="BJ34" s="339"/>
      <c r="BK34" s="339"/>
      <c r="BL34" s="339"/>
      <c r="BM34" s="339"/>
      <c r="BN34" s="339"/>
      <c r="BO34" s="339">
        <f t="shared" si="1"/>
        <v>16977.98241749571</v>
      </c>
      <c r="BP34" s="339"/>
      <c r="BQ34" s="339"/>
      <c r="BR34" s="339"/>
      <c r="BS34" s="339"/>
      <c r="BT34" s="339"/>
      <c r="BU34" s="339"/>
      <c r="BV34" s="339"/>
      <c r="BW34" s="339">
        <v>0</v>
      </c>
      <c r="BX34" s="339"/>
      <c r="BY34" s="339"/>
      <c r="BZ34" s="339"/>
      <c r="CA34" s="339"/>
      <c r="CB34" s="339"/>
      <c r="CC34" s="339"/>
      <c r="CD34" s="339"/>
      <c r="CE34" s="339">
        <v>0</v>
      </c>
      <c r="CF34" s="339"/>
      <c r="CG34" s="339"/>
      <c r="CH34" s="339"/>
      <c r="CI34" s="339"/>
      <c r="CJ34" s="339"/>
      <c r="CK34" s="339"/>
      <c r="CL34" s="339"/>
      <c r="CM34" s="339"/>
      <c r="CN34" s="339">
        <v>0</v>
      </c>
      <c r="CO34" s="339"/>
      <c r="CP34" s="339"/>
      <c r="CQ34" s="339"/>
      <c r="CR34" s="339"/>
      <c r="CS34" s="339"/>
      <c r="CT34" s="339"/>
      <c r="CU34" s="339"/>
      <c r="CV34" s="335">
        <f>SUM(AQ34:CU34)</f>
        <v>142614.78065924527</v>
      </c>
      <c r="CW34" s="335"/>
      <c r="CX34" s="335"/>
      <c r="CY34" s="335"/>
      <c r="CZ34" s="335"/>
      <c r="DA34" s="335"/>
      <c r="DB34" s="335"/>
      <c r="DC34" s="335"/>
      <c r="DD34" s="335"/>
      <c r="DE34" s="340"/>
      <c r="DS34" s="10"/>
    </row>
    <row r="35" spans="1:123" s="2" customFormat="1" ht="23.25" customHeight="1" x14ac:dyDescent="0.2">
      <c r="A35" s="328" t="str">
        <f>+'[1]NómPlantilla (4)ok'!E41</f>
        <v>Jefe de Personal y Maquinaria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30"/>
      <c r="P35" s="331" t="str">
        <f>+'[1]NómPlantilla (4)ok'!F41</f>
        <v>Oficialía Mayor</v>
      </c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2">
        <v>1</v>
      </c>
      <c r="AE35" s="332"/>
      <c r="AF35" s="332"/>
      <c r="AG35" s="333">
        <v>1</v>
      </c>
      <c r="AH35" s="333"/>
      <c r="AI35" s="333"/>
      <c r="AJ35" s="333"/>
      <c r="AK35" s="334">
        <f>+'[1]NómPlantilla (4)ok'!T41</f>
        <v>11306.001</v>
      </c>
      <c r="AL35" s="334"/>
      <c r="AM35" s="334"/>
      <c r="AN35" s="334"/>
      <c r="AO35" s="334"/>
      <c r="AP35" s="334"/>
      <c r="AQ35" s="335">
        <f t="shared" si="3"/>
        <v>135672.01199999999</v>
      </c>
      <c r="AR35" s="335"/>
      <c r="AS35" s="335"/>
      <c r="AT35" s="335"/>
      <c r="AU35" s="335"/>
      <c r="AV35" s="335"/>
      <c r="AW35" s="335"/>
      <c r="AX35" s="335"/>
      <c r="AY35" s="336">
        <v>0</v>
      </c>
      <c r="AZ35" s="337"/>
      <c r="BA35" s="337"/>
      <c r="BB35" s="337"/>
      <c r="BC35" s="337"/>
      <c r="BD35" s="337"/>
      <c r="BE35" s="337"/>
      <c r="BF35" s="338"/>
      <c r="BG35" s="339">
        <f t="shared" si="0"/>
        <v>1858.5247858077494</v>
      </c>
      <c r="BH35" s="339"/>
      <c r="BI35" s="339"/>
      <c r="BJ35" s="339"/>
      <c r="BK35" s="339"/>
      <c r="BL35" s="339"/>
      <c r="BM35" s="339"/>
      <c r="BN35" s="339"/>
      <c r="BO35" s="339">
        <f t="shared" si="1"/>
        <v>18585.247858077499</v>
      </c>
      <c r="BP35" s="339"/>
      <c r="BQ35" s="339"/>
      <c r="BR35" s="339"/>
      <c r="BS35" s="339"/>
      <c r="BT35" s="339"/>
      <c r="BU35" s="339"/>
      <c r="BV35" s="339"/>
      <c r="BW35" s="339">
        <v>0</v>
      </c>
      <c r="BX35" s="339"/>
      <c r="BY35" s="339"/>
      <c r="BZ35" s="339"/>
      <c r="CA35" s="339"/>
      <c r="CB35" s="339"/>
      <c r="CC35" s="339"/>
      <c r="CD35" s="339"/>
      <c r="CE35" s="339">
        <v>0</v>
      </c>
      <c r="CF35" s="339"/>
      <c r="CG35" s="339"/>
      <c r="CH35" s="339"/>
      <c r="CI35" s="339"/>
      <c r="CJ35" s="339"/>
      <c r="CK35" s="339"/>
      <c r="CL35" s="339"/>
      <c r="CM35" s="339"/>
      <c r="CN35" s="339">
        <v>0</v>
      </c>
      <c r="CO35" s="339"/>
      <c r="CP35" s="339"/>
      <c r="CQ35" s="339"/>
      <c r="CR35" s="339"/>
      <c r="CS35" s="339"/>
      <c r="CT35" s="339"/>
      <c r="CU35" s="339"/>
      <c r="CV35" s="335">
        <f t="shared" si="2"/>
        <v>156115.78464388524</v>
      </c>
      <c r="CW35" s="335"/>
      <c r="CX35" s="335"/>
      <c r="CY35" s="335"/>
      <c r="CZ35" s="335"/>
      <c r="DA35" s="335"/>
      <c r="DB35" s="335"/>
      <c r="DC35" s="335"/>
      <c r="DD35" s="335"/>
      <c r="DE35" s="340"/>
    </row>
    <row r="36" spans="1:123" s="2" customFormat="1" ht="23.25" customHeight="1" x14ac:dyDescent="0.2">
      <c r="A36" s="328" t="str">
        <f>+'[1]NómPlantilla (4)ok'!E42</f>
        <v>Mecánico B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30"/>
      <c r="P36" s="331" t="str">
        <f>+'[1]NómPlantilla (4)ok'!F42</f>
        <v>Oficialía Mayor</v>
      </c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2">
        <v>1</v>
      </c>
      <c r="AE36" s="332"/>
      <c r="AF36" s="332"/>
      <c r="AG36" s="333">
        <v>1</v>
      </c>
      <c r="AH36" s="333"/>
      <c r="AI36" s="333"/>
      <c r="AJ36" s="333"/>
      <c r="AK36" s="334">
        <f>+'[1]NómPlantilla (4)ok'!T42</f>
        <v>14662.166799999999</v>
      </c>
      <c r="AL36" s="334"/>
      <c r="AM36" s="334"/>
      <c r="AN36" s="334"/>
      <c r="AO36" s="334"/>
      <c r="AP36" s="334"/>
      <c r="AQ36" s="335">
        <f t="shared" si="3"/>
        <v>175946.00159999999</v>
      </c>
      <c r="AR36" s="335"/>
      <c r="AS36" s="335"/>
      <c r="AT36" s="335"/>
      <c r="AU36" s="335"/>
      <c r="AV36" s="335"/>
      <c r="AW36" s="335"/>
      <c r="AX36" s="335"/>
      <c r="AY36" s="336">
        <v>0</v>
      </c>
      <c r="AZ36" s="337"/>
      <c r="BA36" s="337"/>
      <c r="BB36" s="337"/>
      <c r="BC36" s="337"/>
      <c r="BD36" s="337"/>
      <c r="BE36" s="337"/>
      <c r="BF36" s="338"/>
      <c r="BG36" s="339">
        <f t="shared" si="0"/>
        <v>2410.2244826837973</v>
      </c>
      <c r="BH36" s="339"/>
      <c r="BI36" s="339"/>
      <c r="BJ36" s="339"/>
      <c r="BK36" s="339"/>
      <c r="BL36" s="339"/>
      <c r="BM36" s="339"/>
      <c r="BN36" s="339"/>
      <c r="BO36" s="339">
        <f t="shared" si="1"/>
        <v>24102.244826837974</v>
      </c>
      <c r="BP36" s="339"/>
      <c r="BQ36" s="339"/>
      <c r="BR36" s="339"/>
      <c r="BS36" s="339"/>
      <c r="BT36" s="339"/>
      <c r="BU36" s="339"/>
      <c r="BV36" s="339"/>
      <c r="BW36" s="339">
        <v>0</v>
      </c>
      <c r="BX36" s="339"/>
      <c r="BY36" s="339"/>
      <c r="BZ36" s="339"/>
      <c r="CA36" s="339"/>
      <c r="CB36" s="339"/>
      <c r="CC36" s="339"/>
      <c r="CD36" s="339"/>
      <c r="CE36" s="339">
        <v>0</v>
      </c>
      <c r="CF36" s="339"/>
      <c r="CG36" s="339"/>
      <c r="CH36" s="339"/>
      <c r="CI36" s="339"/>
      <c r="CJ36" s="339"/>
      <c r="CK36" s="339"/>
      <c r="CL36" s="339"/>
      <c r="CM36" s="339"/>
      <c r="CN36" s="339">
        <v>0</v>
      </c>
      <c r="CO36" s="339"/>
      <c r="CP36" s="339"/>
      <c r="CQ36" s="339"/>
      <c r="CR36" s="339"/>
      <c r="CS36" s="339"/>
      <c r="CT36" s="339"/>
      <c r="CU36" s="339"/>
      <c r="CV36" s="335">
        <f t="shared" si="2"/>
        <v>202458.47090952174</v>
      </c>
      <c r="CW36" s="335"/>
      <c r="CX36" s="335"/>
      <c r="CY36" s="335"/>
      <c r="CZ36" s="335"/>
      <c r="DA36" s="335"/>
      <c r="DB36" s="335"/>
      <c r="DC36" s="335"/>
      <c r="DD36" s="335"/>
      <c r="DE36" s="340"/>
    </row>
    <row r="37" spans="1:123" s="2" customFormat="1" ht="23.25" customHeight="1" x14ac:dyDescent="0.2">
      <c r="A37" s="328" t="str">
        <f>+'[1]NómPlantilla (4)ok'!E43</f>
        <v>Mecánico B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30"/>
      <c r="P37" s="331" t="str">
        <f>+'[1]NómPlantilla (4)ok'!F43</f>
        <v>Oficialía Mayor</v>
      </c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2">
        <v>1</v>
      </c>
      <c r="AE37" s="332"/>
      <c r="AF37" s="332"/>
      <c r="AG37" s="333">
        <v>1</v>
      </c>
      <c r="AH37" s="333"/>
      <c r="AI37" s="333"/>
      <c r="AJ37" s="333"/>
      <c r="AK37" s="334">
        <f>+'[1]NómPlantilla (4)ok'!T43</f>
        <v>14662.166799999999</v>
      </c>
      <c r="AL37" s="334"/>
      <c r="AM37" s="334"/>
      <c r="AN37" s="334"/>
      <c r="AO37" s="334"/>
      <c r="AP37" s="334"/>
      <c r="AQ37" s="335">
        <f t="shared" si="3"/>
        <v>175946.00159999999</v>
      </c>
      <c r="AR37" s="335"/>
      <c r="AS37" s="335"/>
      <c r="AT37" s="335"/>
      <c r="AU37" s="335"/>
      <c r="AV37" s="335"/>
      <c r="AW37" s="335"/>
      <c r="AX37" s="335"/>
      <c r="AY37" s="336">
        <v>0</v>
      </c>
      <c r="AZ37" s="337"/>
      <c r="BA37" s="337"/>
      <c r="BB37" s="337"/>
      <c r="BC37" s="337"/>
      <c r="BD37" s="337"/>
      <c r="BE37" s="337"/>
      <c r="BF37" s="338"/>
      <c r="BG37" s="339">
        <f t="shared" si="0"/>
        <v>2410.2244826837973</v>
      </c>
      <c r="BH37" s="339"/>
      <c r="BI37" s="339"/>
      <c r="BJ37" s="339"/>
      <c r="BK37" s="339"/>
      <c r="BL37" s="339"/>
      <c r="BM37" s="339"/>
      <c r="BN37" s="339"/>
      <c r="BO37" s="339">
        <f t="shared" si="1"/>
        <v>24102.244826837974</v>
      </c>
      <c r="BP37" s="339"/>
      <c r="BQ37" s="339"/>
      <c r="BR37" s="339"/>
      <c r="BS37" s="339"/>
      <c r="BT37" s="339"/>
      <c r="BU37" s="339"/>
      <c r="BV37" s="339"/>
      <c r="BW37" s="339">
        <v>0</v>
      </c>
      <c r="BX37" s="339"/>
      <c r="BY37" s="339"/>
      <c r="BZ37" s="339"/>
      <c r="CA37" s="339"/>
      <c r="CB37" s="339"/>
      <c r="CC37" s="339"/>
      <c r="CD37" s="339"/>
      <c r="CE37" s="339">
        <v>0</v>
      </c>
      <c r="CF37" s="339"/>
      <c r="CG37" s="339"/>
      <c r="CH37" s="339"/>
      <c r="CI37" s="339"/>
      <c r="CJ37" s="339"/>
      <c r="CK37" s="339"/>
      <c r="CL37" s="339"/>
      <c r="CM37" s="339"/>
      <c r="CN37" s="339">
        <v>0</v>
      </c>
      <c r="CO37" s="339"/>
      <c r="CP37" s="339"/>
      <c r="CQ37" s="339"/>
      <c r="CR37" s="339"/>
      <c r="CS37" s="339"/>
      <c r="CT37" s="339"/>
      <c r="CU37" s="339"/>
      <c r="CV37" s="335">
        <f t="shared" si="2"/>
        <v>202458.47090952174</v>
      </c>
      <c r="CW37" s="335"/>
      <c r="CX37" s="335"/>
      <c r="CY37" s="335"/>
      <c r="CZ37" s="335"/>
      <c r="DA37" s="335"/>
      <c r="DB37" s="335"/>
      <c r="DC37" s="335"/>
      <c r="DD37" s="335"/>
      <c r="DE37" s="340"/>
    </row>
    <row r="38" spans="1:123" s="2" customFormat="1" ht="23.25" customHeight="1" x14ac:dyDescent="0.2">
      <c r="A38" s="328" t="str">
        <f>+'[1]NómPlantilla (4)ok'!E44</f>
        <v>Chofer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30"/>
      <c r="P38" s="331" t="str">
        <f>+'[1]NómPlantilla (4)ok'!F44</f>
        <v>Oficialía Mayor</v>
      </c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2">
        <v>1</v>
      </c>
      <c r="AE38" s="332"/>
      <c r="AF38" s="332"/>
      <c r="AG38" s="333">
        <v>1</v>
      </c>
      <c r="AH38" s="333"/>
      <c r="AI38" s="333"/>
      <c r="AJ38" s="333"/>
      <c r="AK38" s="334">
        <f>+'[1]NómPlantilla (4)ok'!T44</f>
        <v>14261.5</v>
      </c>
      <c r="AL38" s="334"/>
      <c r="AM38" s="334"/>
      <c r="AN38" s="334"/>
      <c r="AO38" s="334"/>
      <c r="AP38" s="334"/>
      <c r="AQ38" s="335">
        <f t="shared" si="3"/>
        <v>171138</v>
      </c>
      <c r="AR38" s="335"/>
      <c r="AS38" s="335"/>
      <c r="AT38" s="335"/>
      <c r="AU38" s="335"/>
      <c r="AV38" s="335"/>
      <c r="AW38" s="335"/>
      <c r="AX38" s="335"/>
      <c r="AY38" s="336">
        <v>0</v>
      </c>
      <c r="AZ38" s="337"/>
      <c r="BA38" s="337"/>
      <c r="BB38" s="337"/>
      <c r="BC38" s="337"/>
      <c r="BD38" s="337"/>
      <c r="BE38" s="337"/>
      <c r="BF38" s="338"/>
      <c r="BG38" s="339">
        <f t="shared" si="0"/>
        <v>2344.3613027097044</v>
      </c>
      <c r="BH38" s="339"/>
      <c r="BI38" s="339"/>
      <c r="BJ38" s="339"/>
      <c r="BK38" s="339"/>
      <c r="BL38" s="339"/>
      <c r="BM38" s="339"/>
      <c r="BN38" s="339"/>
      <c r="BO38" s="339">
        <f t="shared" si="1"/>
        <v>23443.613027097046</v>
      </c>
      <c r="BP38" s="339"/>
      <c r="BQ38" s="339"/>
      <c r="BR38" s="339"/>
      <c r="BS38" s="339"/>
      <c r="BT38" s="339"/>
      <c r="BU38" s="339"/>
      <c r="BV38" s="339"/>
      <c r="BW38" s="339">
        <v>0</v>
      </c>
      <c r="BX38" s="339"/>
      <c r="BY38" s="339"/>
      <c r="BZ38" s="339"/>
      <c r="CA38" s="339"/>
      <c r="CB38" s="339"/>
      <c r="CC38" s="339"/>
      <c r="CD38" s="339"/>
      <c r="CE38" s="339">
        <v>0</v>
      </c>
      <c r="CF38" s="339"/>
      <c r="CG38" s="339"/>
      <c r="CH38" s="339"/>
      <c r="CI38" s="339"/>
      <c r="CJ38" s="339"/>
      <c r="CK38" s="339"/>
      <c r="CL38" s="339"/>
      <c r="CM38" s="339"/>
      <c r="CN38" s="339">
        <v>0</v>
      </c>
      <c r="CO38" s="339"/>
      <c r="CP38" s="339"/>
      <c r="CQ38" s="339"/>
      <c r="CR38" s="339"/>
      <c r="CS38" s="339"/>
      <c r="CT38" s="339"/>
      <c r="CU38" s="339"/>
      <c r="CV38" s="335">
        <f t="shared" si="2"/>
        <v>196925.97432980675</v>
      </c>
      <c r="CW38" s="335"/>
      <c r="CX38" s="335"/>
      <c r="CY38" s="335"/>
      <c r="CZ38" s="335"/>
      <c r="DA38" s="335"/>
      <c r="DB38" s="335"/>
      <c r="DC38" s="335"/>
      <c r="DD38" s="335"/>
      <c r="DE38" s="340"/>
    </row>
    <row r="39" spans="1:123" s="2" customFormat="1" ht="23.25" customHeight="1" x14ac:dyDescent="0.2">
      <c r="A39" s="328" t="str">
        <f>+'[1]NómPlantilla (4)ok'!E45</f>
        <v>Intendente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30"/>
      <c r="P39" s="331" t="str">
        <f>+'[1]NómPlantilla (4)ok'!F45</f>
        <v>Oficialía Mayor</v>
      </c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2">
        <v>1</v>
      </c>
      <c r="AE39" s="332"/>
      <c r="AF39" s="332"/>
      <c r="AG39" s="333">
        <v>1</v>
      </c>
      <c r="AH39" s="333"/>
      <c r="AI39" s="333"/>
      <c r="AJ39" s="333"/>
      <c r="AK39" s="334">
        <f>+'[1]NómPlantilla (4)ok'!T45</f>
        <v>8141.6668</v>
      </c>
      <c r="AL39" s="334"/>
      <c r="AM39" s="334"/>
      <c r="AN39" s="334"/>
      <c r="AO39" s="334"/>
      <c r="AP39" s="334"/>
      <c r="AQ39" s="335">
        <f t="shared" si="3"/>
        <v>97700.001600000003</v>
      </c>
      <c r="AR39" s="335"/>
      <c r="AS39" s="335"/>
      <c r="AT39" s="335"/>
      <c r="AU39" s="335"/>
      <c r="AV39" s="335"/>
      <c r="AW39" s="335"/>
      <c r="AX39" s="335"/>
      <c r="AY39" s="336">
        <v>0</v>
      </c>
      <c r="AZ39" s="337"/>
      <c r="BA39" s="337"/>
      <c r="BB39" s="337"/>
      <c r="BC39" s="337"/>
      <c r="BD39" s="337"/>
      <c r="BE39" s="337"/>
      <c r="BF39" s="338"/>
      <c r="BG39" s="339">
        <f t="shared" si="0"/>
        <v>1338.3591196912212</v>
      </c>
      <c r="BH39" s="339"/>
      <c r="BI39" s="339"/>
      <c r="BJ39" s="339"/>
      <c r="BK39" s="339"/>
      <c r="BL39" s="339"/>
      <c r="BM39" s="339"/>
      <c r="BN39" s="339"/>
      <c r="BO39" s="339">
        <f t="shared" si="1"/>
        <v>13383.591196912212</v>
      </c>
      <c r="BP39" s="339"/>
      <c r="BQ39" s="339"/>
      <c r="BR39" s="339"/>
      <c r="BS39" s="339"/>
      <c r="BT39" s="339"/>
      <c r="BU39" s="339"/>
      <c r="BV39" s="339"/>
      <c r="BW39" s="339">
        <v>0</v>
      </c>
      <c r="BX39" s="339"/>
      <c r="BY39" s="339"/>
      <c r="BZ39" s="339"/>
      <c r="CA39" s="339"/>
      <c r="CB39" s="339"/>
      <c r="CC39" s="339"/>
      <c r="CD39" s="339"/>
      <c r="CE39" s="339">
        <v>0</v>
      </c>
      <c r="CF39" s="339"/>
      <c r="CG39" s="339"/>
      <c r="CH39" s="339"/>
      <c r="CI39" s="339"/>
      <c r="CJ39" s="339"/>
      <c r="CK39" s="339"/>
      <c r="CL39" s="339"/>
      <c r="CM39" s="339"/>
      <c r="CN39" s="339">
        <v>0</v>
      </c>
      <c r="CO39" s="339"/>
      <c r="CP39" s="339"/>
      <c r="CQ39" s="339"/>
      <c r="CR39" s="339"/>
      <c r="CS39" s="339"/>
      <c r="CT39" s="339"/>
      <c r="CU39" s="339"/>
      <c r="CV39" s="335">
        <f t="shared" si="2"/>
        <v>112421.95191660343</v>
      </c>
      <c r="CW39" s="335"/>
      <c r="CX39" s="335"/>
      <c r="CY39" s="335"/>
      <c r="CZ39" s="335"/>
      <c r="DA39" s="335"/>
      <c r="DB39" s="335"/>
      <c r="DC39" s="335"/>
      <c r="DD39" s="335"/>
      <c r="DE39" s="340"/>
    </row>
    <row r="40" spans="1:123" s="2" customFormat="1" ht="23.25" customHeight="1" x14ac:dyDescent="0.2">
      <c r="A40" s="328" t="str">
        <f>+'[1]NómPlantilla (4)ok'!E46</f>
        <v>Enc. Baños Públicos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30"/>
      <c r="P40" s="331" t="str">
        <f>+'[1]NómPlantilla (4)ok'!F46</f>
        <v>Oficialía Mayor</v>
      </c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2">
        <v>1</v>
      </c>
      <c r="AE40" s="332"/>
      <c r="AF40" s="332"/>
      <c r="AG40" s="333">
        <v>1</v>
      </c>
      <c r="AH40" s="333"/>
      <c r="AI40" s="333"/>
      <c r="AJ40" s="333"/>
      <c r="AK40" s="334">
        <f>+'[1]NómPlantilla (4)ok'!T46</f>
        <v>6252.75</v>
      </c>
      <c r="AL40" s="334"/>
      <c r="AM40" s="334"/>
      <c r="AN40" s="334"/>
      <c r="AO40" s="334"/>
      <c r="AP40" s="334"/>
      <c r="AQ40" s="335">
        <f t="shared" si="3"/>
        <v>75033</v>
      </c>
      <c r="AR40" s="335"/>
      <c r="AS40" s="335"/>
      <c r="AT40" s="335"/>
      <c r="AU40" s="335"/>
      <c r="AV40" s="335"/>
      <c r="AW40" s="335"/>
      <c r="AX40" s="335"/>
      <c r="AY40" s="336">
        <v>0</v>
      </c>
      <c r="AZ40" s="337"/>
      <c r="BA40" s="337"/>
      <c r="BB40" s="337"/>
      <c r="BC40" s="337"/>
      <c r="BD40" s="337"/>
      <c r="BE40" s="337"/>
      <c r="BF40" s="338"/>
      <c r="BG40" s="339">
        <f t="shared" si="0"/>
        <v>1027.8515678938475</v>
      </c>
      <c r="BH40" s="339"/>
      <c r="BI40" s="339"/>
      <c r="BJ40" s="339"/>
      <c r="BK40" s="339"/>
      <c r="BL40" s="339"/>
      <c r="BM40" s="339"/>
      <c r="BN40" s="339"/>
      <c r="BO40" s="339">
        <f t="shared" si="1"/>
        <v>10278.515678938475</v>
      </c>
      <c r="BP40" s="339"/>
      <c r="BQ40" s="339"/>
      <c r="BR40" s="339"/>
      <c r="BS40" s="339"/>
      <c r="BT40" s="339"/>
      <c r="BU40" s="339"/>
      <c r="BV40" s="339"/>
      <c r="BW40" s="339">
        <v>0</v>
      </c>
      <c r="BX40" s="339"/>
      <c r="BY40" s="339"/>
      <c r="BZ40" s="339"/>
      <c r="CA40" s="339"/>
      <c r="CB40" s="339"/>
      <c r="CC40" s="339"/>
      <c r="CD40" s="339"/>
      <c r="CE40" s="339">
        <v>0</v>
      </c>
      <c r="CF40" s="339"/>
      <c r="CG40" s="339"/>
      <c r="CH40" s="339"/>
      <c r="CI40" s="339"/>
      <c r="CJ40" s="339"/>
      <c r="CK40" s="339"/>
      <c r="CL40" s="339"/>
      <c r="CM40" s="339"/>
      <c r="CN40" s="339">
        <v>0</v>
      </c>
      <c r="CO40" s="339"/>
      <c r="CP40" s="339"/>
      <c r="CQ40" s="339"/>
      <c r="CR40" s="339"/>
      <c r="CS40" s="339"/>
      <c r="CT40" s="339"/>
      <c r="CU40" s="339"/>
      <c r="CV40" s="335">
        <f t="shared" si="2"/>
        <v>86339.36724683232</v>
      </c>
      <c r="CW40" s="335"/>
      <c r="CX40" s="335"/>
      <c r="CY40" s="335"/>
      <c r="CZ40" s="335"/>
      <c r="DA40" s="335"/>
      <c r="DB40" s="335"/>
      <c r="DC40" s="335"/>
      <c r="DD40" s="335"/>
      <c r="DE40" s="340"/>
    </row>
    <row r="41" spans="1:123" s="2" customFormat="1" ht="23.25" customHeight="1" x14ac:dyDescent="0.2">
      <c r="A41" s="328" t="str">
        <f>+'[1]NómPlantilla (4)ok'!E47</f>
        <v xml:space="preserve">Intendente Mercado 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30"/>
      <c r="P41" s="331" t="str">
        <f>+'[1]NómPlantilla (4)ok'!F47</f>
        <v>Oficialía Mayor</v>
      </c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>
        <v>1</v>
      </c>
      <c r="AE41" s="332"/>
      <c r="AF41" s="332"/>
      <c r="AG41" s="333">
        <v>1</v>
      </c>
      <c r="AH41" s="333"/>
      <c r="AI41" s="333"/>
      <c r="AJ41" s="333"/>
      <c r="AK41" s="334">
        <f>+'[1]NómPlantilla (4)ok'!T47</f>
        <v>6252.75</v>
      </c>
      <c r="AL41" s="334"/>
      <c r="AM41" s="334"/>
      <c r="AN41" s="334"/>
      <c r="AO41" s="334"/>
      <c r="AP41" s="334"/>
      <c r="AQ41" s="335">
        <f t="shared" si="3"/>
        <v>75033</v>
      </c>
      <c r="AR41" s="335"/>
      <c r="AS41" s="335"/>
      <c r="AT41" s="335"/>
      <c r="AU41" s="335"/>
      <c r="AV41" s="335"/>
      <c r="AW41" s="335"/>
      <c r="AX41" s="335"/>
      <c r="AY41" s="336">
        <v>0</v>
      </c>
      <c r="AZ41" s="337"/>
      <c r="BA41" s="337"/>
      <c r="BB41" s="337"/>
      <c r="BC41" s="337"/>
      <c r="BD41" s="337"/>
      <c r="BE41" s="337"/>
      <c r="BF41" s="338"/>
      <c r="BG41" s="339">
        <f t="shared" si="0"/>
        <v>1027.8515678938475</v>
      </c>
      <c r="BH41" s="339"/>
      <c r="BI41" s="339"/>
      <c r="BJ41" s="339"/>
      <c r="BK41" s="339"/>
      <c r="BL41" s="339"/>
      <c r="BM41" s="339"/>
      <c r="BN41" s="339"/>
      <c r="BO41" s="339">
        <f t="shared" si="1"/>
        <v>10278.515678938475</v>
      </c>
      <c r="BP41" s="339"/>
      <c r="BQ41" s="339"/>
      <c r="BR41" s="339"/>
      <c r="BS41" s="339"/>
      <c r="BT41" s="339"/>
      <c r="BU41" s="339"/>
      <c r="BV41" s="339"/>
      <c r="BW41" s="339">
        <v>0</v>
      </c>
      <c r="BX41" s="339"/>
      <c r="BY41" s="339"/>
      <c r="BZ41" s="339"/>
      <c r="CA41" s="339"/>
      <c r="CB41" s="339"/>
      <c r="CC41" s="339"/>
      <c r="CD41" s="339"/>
      <c r="CE41" s="339">
        <v>0</v>
      </c>
      <c r="CF41" s="339"/>
      <c r="CG41" s="339"/>
      <c r="CH41" s="339"/>
      <c r="CI41" s="339"/>
      <c r="CJ41" s="339"/>
      <c r="CK41" s="339"/>
      <c r="CL41" s="339"/>
      <c r="CM41" s="339"/>
      <c r="CN41" s="339">
        <v>0</v>
      </c>
      <c r="CO41" s="339"/>
      <c r="CP41" s="339"/>
      <c r="CQ41" s="339"/>
      <c r="CR41" s="339"/>
      <c r="CS41" s="339"/>
      <c r="CT41" s="339"/>
      <c r="CU41" s="339"/>
      <c r="CV41" s="335">
        <f t="shared" si="2"/>
        <v>86339.36724683232</v>
      </c>
      <c r="CW41" s="335"/>
      <c r="CX41" s="335"/>
      <c r="CY41" s="335"/>
      <c r="CZ41" s="335"/>
      <c r="DA41" s="335"/>
      <c r="DB41" s="335"/>
      <c r="DC41" s="335"/>
      <c r="DD41" s="335"/>
      <c r="DE41" s="340"/>
    </row>
    <row r="42" spans="1:123" s="2" customFormat="1" ht="23.25" customHeight="1" x14ac:dyDescent="0.2">
      <c r="A42" s="328" t="str">
        <f>+'[1]NómPlantilla (4)ok'!E48</f>
        <v>Auxiliar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30"/>
      <c r="P42" s="331" t="str">
        <f>+'[1]NómPlantilla (4)ok'!F48</f>
        <v>Oficialía Mayor</v>
      </c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2">
        <v>1</v>
      </c>
      <c r="AE42" s="332"/>
      <c r="AF42" s="332"/>
      <c r="AG42" s="333">
        <v>1</v>
      </c>
      <c r="AH42" s="333"/>
      <c r="AI42" s="333"/>
      <c r="AJ42" s="333"/>
      <c r="AK42" s="334">
        <f>+'[1]NómPlantilla (4)ok'!T48</f>
        <v>6142.7</v>
      </c>
      <c r="AL42" s="334"/>
      <c r="AM42" s="334"/>
      <c r="AN42" s="334"/>
      <c r="AO42" s="334"/>
      <c r="AP42" s="334"/>
      <c r="AQ42" s="335">
        <f t="shared" si="3"/>
        <v>73712.399999999994</v>
      </c>
      <c r="AR42" s="335"/>
      <c r="AS42" s="335"/>
      <c r="AT42" s="335"/>
      <c r="AU42" s="335"/>
      <c r="AV42" s="335"/>
      <c r="AW42" s="335"/>
      <c r="AX42" s="335"/>
      <c r="AY42" s="336">
        <v>0</v>
      </c>
      <c r="AZ42" s="337"/>
      <c r="BA42" s="337"/>
      <c r="BB42" s="337"/>
      <c r="BC42" s="337"/>
      <c r="BD42" s="337"/>
      <c r="BE42" s="337"/>
      <c r="BF42" s="338"/>
      <c r="BG42" s="339">
        <f t="shared" si="0"/>
        <v>1009.7611172846406</v>
      </c>
      <c r="BH42" s="339"/>
      <c r="BI42" s="339"/>
      <c r="BJ42" s="339"/>
      <c r="BK42" s="339"/>
      <c r="BL42" s="339"/>
      <c r="BM42" s="339"/>
      <c r="BN42" s="339"/>
      <c r="BO42" s="339">
        <f t="shared" si="1"/>
        <v>10097.611172846406</v>
      </c>
      <c r="BP42" s="339"/>
      <c r="BQ42" s="339"/>
      <c r="BR42" s="339"/>
      <c r="BS42" s="339"/>
      <c r="BT42" s="339"/>
      <c r="BU42" s="339"/>
      <c r="BV42" s="339"/>
      <c r="BW42" s="339">
        <v>0</v>
      </c>
      <c r="BX42" s="339"/>
      <c r="BY42" s="339"/>
      <c r="BZ42" s="339"/>
      <c r="CA42" s="339"/>
      <c r="CB42" s="339"/>
      <c r="CC42" s="339"/>
      <c r="CD42" s="339"/>
      <c r="CE42" s="339">
        <v>0</v>
      </c>
      <c r="CF42" s="339"/>
      <c r="CG42" s="339"/>
      <c r="CH42" s="339"/>
      <c r="CI42" s="339"/>
      <c r="CJ42" s="339"/>
      <c r="CK42" s="339"/>
      <c r="CL42" s="339"/>
      <c r="CM42" s="339"/>
      <c r="CN42" s="339">
        <v>0</v>
      </c>
      <c r="CO42" s="339"/>
      <c r="CP42" s="339"/>
      <c r="CQ42" s="339"/>
      <c r="CR42" s="339"/>
      <c r="CS42" s="339"/>
      <c r="CT42" s="339"/>
      <c r="CU42" s="339"/>
      <c r="CV42" s="335">
        <f t="shared" si="2"/>
        <v>84819.772290131034</v>
      </c>
      <c r="CW42" s="335"/>
      <c r="CX42" s="335"/>
      <c r="CY42" s="335"/>
      <c r="CZ42" s="335"/>
      <c r="DA42" s="335"/>
      <c r="DB42" s="335"/>
      <c r="DC42" s="335"/>
      <c r="DD42" s="335"/>
      <c r="DE42" s="340"/>
    </row>
    <row r="43" spans="1:123" s="2" customFormat="1" ht="23.25" customHeight="1" x14ac:dyDescent="0.2">
      <c r="A43" s="328" t="str">
        <f>+'[1]NómPlantilla (4)ok'!E49</f>
        <v>Jardinero A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30"/>
      <c r="P43" s="331" t="str">
        <f>+'[1]NómPlantilla (4)ok'!F49</f>
        <v>Oficialía Mayor</v>
      </c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2">
        <v>1</v>
      </c>
      <c r="AE43" s="332"/>
      <c r="AF43" s="332"/>
      <c r="AG43" s="333">
        <v>1</v>
      </c>
      <c r="AH43" s="333"/>
      <c r="AI43" s="333"/>
      <c r="AJ43" s="333"/>
      <c r="AK43" s="334">
        <f>+'[1]NómPlantilla (4)ok'!T49</f>
        <v>6625.8333999999995</v>
      </c>
      <c r="AL43" s="334"/>
      <c r="AM43" s="334"/>
      <c r="AN43" s="334"/>
      <c r="AO43" s="334"/>
      <c r="AP43" s="334"/>
      <c r="AQ43" s="335">
        <f t="shared" si="3"/>
        <v>79510.000799999994</v>
      </c>
      <c r="AR43" s="335"/>
      <c r="AS43" s="335"/>
      <c r="AT43" s="335"/>
      <c r="AU43" s="335"/>
      <c r="AV43" s="335"/>
      <c r="AW43" s="335"/>
      <c r="AX43" s="335"/>
      <c r="AY43" s="336">
        <v>0</v>
      </c>
      <c r="AZ43" s="337"/>
      <c r="BA43" s="337"/>
      <c r="BB43" s="337"/>
      <c r="BC43" s="337"/>
      <c r="BD43" s="337"/>
      <c r="BE43" s="337"/>
      <c r="BF43" s="338"/>
      <c r="BG43" s="339">
        <f t="shared" si="0"/>
        <v>1089.1804803955736</v>
      </c>
      <c r="BH43" s="339"/>
      <c r="BI43" s="339"/>
      <c r="BJ43" s="339"/>
      <c r="BK43" s="339"/>
      <c r="BL43" s="339"/>
      <c r="BM43" s="339"/>
      <c r="BN43" s="339"/>
      <c r="BO43" s="339">
        <f t="shared" si="1"/>
        <v>10891.804803955734</v>
      </c>
      <c r="BP43" s="339"/>
      <c r="BQ43" s="339"/>
      <c r="BR43" s="339"/>
      <c r="BS43" s="339"/>
      <c r="BT43" s="339"/>
      <c r="BU43" s="339"/>
      <c r="BV43" s="339"/>
      <c r="BW43" s="339">
        <v>0</v>
      </c>
      <c r="BX43" s="339"/>
      <c r="BY43" s="339"/>
      <c r="BZ43" s="339"/>
      <c r="CA43" s="339"/>
      <c r="CB43" s="339"/>
      <c r="CC43" s="339"/>
      <c r="CD43" s="339"/>
      <c r="CE43" s="339">
        <v>0</v>
      </c>
      <c r="CF43" s="339"/>
      <c r="CG43" s="339"/>
      <c r="CH43" s="339"/>
      <c r="CI43" s="339"/>
      <c r="CJ43" s="339"/>
      <c r="CK43" s="339"/>
      <c r="CL43" s="339"/>
      <c r="CM43" s="339"/>
      <c r="CN43" s="339">
        <v>0</v>
      </c>
      <c r="CO43" s="339"/>
      <c r="CP43" s="339"/>
      <c r="CQ43" s="339"/>
      <c r="CR43" s="339"/>
      <c r="CS43" s="339"/>
      <c r="CT43" s="339"/>
      <c r="CU43" s="339"/>
      <c r="CV43" s="335">
        <f t="shared" si="2"/>
        <v>91490.986084351302</v>
      </c>
      <c r="CW43" s="335"/>
      <c r="CX43" s="335"/>
      <c r="CY43" s="335"/>
      <c r="CZ43" s="335"/>
      <c r="DA43" s="335"/>
      <c r="DB43" s="335"/>
      <c r="DC43" s="335"/>
      <c r="DD43" s="335"/>
      <c r="DE43" s="340"/>
    </row>
    <row r="44" spans="1:123" s="2" customFormat="1" ht="23.25" customHeight="1" x14ac:dyDescent="0.2">
      <c r="A44" s="328" t="str">
        <f>+'[1]NómPlantilla (4)ok'!E50</f>
        <v>Auxiliar de maquinaria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30"/>
      <c r="P44" s="331" t="str">
        <f>+'[1]NómPlantilla (4)ok'!F50</f>
        <v>Oficialía Mayor</v>
      </c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2">
        <v>1</v>
      </c>
      <c r="AE44" s="332"/>
      <c r="AF44" s="332"/>
      <c r="AG44" s="333">
        <v>1</v>
      </c>
      <c r="AH44" s="333"/>
      <c r="AI44" s="333"/>
      <c r="AJ44" s="333"/>
      <c r="AK44" s="334">
        <f>+'[1]NómPlantilla (4)ok'!T50</f>
        <v>7859.25</v>
      </c>
      <c r="AL44" s="334"/>
      <c r="AM44" s="334"/>
      <c r="AN44" s="334"/>
      <c r="AO44" s="334"/>
      <c r="AP44" s="334"/>
      <c r="AQ44" s="335">
        <f t="shared" si="3"/>
        <v>94311</v>
      </c>
      <c r="AR44" s="335"/>
      <c r="AS44" s="335"/>
      <c r="AT44" s="335"/>
      <c r="AU44" s="335"/>
      <c r="AV44" s="335"/>
      <c r="AW44" s="335"/>
      <c r="AX44" s="335"/>
      <c r="AY44" s="336">
        <v>0</v>
      </c>
      <c r="AZ44" s="337"/>
      <c r="BA44" s="337"/>
      <c r="BB44" s="337"/>
      <c r="BC44" s="337"/>
      <c r="BD44" s="337"/>
      <c r="BE44" s="337"/>
      <c r="BF44" s="338"/>
      <c r="BG44" s="339">
        <f t="shared" si="0"/>
        <v>1291.9343384862213</v>
      </c>
      <c r="BH44" s="339"/>
      <c r="BI44" s="339"/>
      <c r="BJ44" s="339"/>
      <c r="BK44" s="339"/>
      <c r="BL44" s="339"/>
      <c r="BM44" s="339"/>
      <c r="BN44" s="339"/>
      <c r="BO44" s="339">
        <f t="shared" si="1"/>
        <v>12919.343384862213</v>
      </c>
      <c r="BP44" s="339"/>
      <c r="BQ44" s="339"/>
      <c r="BR44" s="339"/>
      <c r="BS44" s="339"/>
      <c r="BT44" s="339"/>
      <c r="BU44" s="339"/>
      <c r="BV44" s="339"/>
      <c r="BW44" s="339">
        <v>0</v>
      </c>
      <c r="BX44" s="339"/>
      <c r="BY44" s="339"/>
      <c r="BZ44" s="339"/>
      <c r="CA44" s="339"/>
      <c r="CB44" s="339"/>
      <c r="CC44" s="339"/>
      <c r="CD44" s="339"/>
      <c r="CE44" s="339">
        <v>0</v>
      </c>
      <c r="CF44" s="339"/>
      <c r="CG44" s="339"/>
      <c r="CH44" s="339"/>
      <c r="CI44" s="339"/>
      <c r="CJ44" s="339"/>
      <c r="CK44" s="339"/>
      <c r="CL44" s="339"/>
      <c r="CM44" s="339"/>
      <c r="CN44" s="339">
        <v>0</v>
      </c>
      <c r="CO44" s="339"/>
      <c r="CP44" s="339"/>
      <c r="CQ44" s="339"/>
      <c r="CR44" s="339"/>
      <c r="CS44" s="339"/>
      <c r="CT44" s="339"/>
      <c r="CU44" s="339"/>
      <c r="CV44" s="335">
        <f t="shared" si="2"/>
        <v>108522.27772334842</v>
      </c>
      <c r="CW44" s="335"/>
      <c r="CX44" s="335"/>
      <c r="CY44" s="335"/>
      <c r="CZ44" s="335"/>
      <c r="DA44" s="335"/>
      <c r="DB44" s="335"/>
      <c r="DC44" s="335"/>
      <c r="DD44" s="335"/>
      <c r="DE44" s="340"/>
    </row>
    <row r="45" spans="1:123" s="2" customFormat="1" ht="23.25" customHeight="1" x14ac:dyDescent="0.2">
      <c r="A45" s="328" t="str">
        <f>+'[1]NómPlantilla (4)ok'!E51</f>
        <v>Sub-Jefe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30"/>
      <c r="P45" s="331" t="str">
        <f>+'[1]NómPlantilla (4)ok'!F51</f>
        <v>Oficialía Mayor</v>
      </c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2">
        <v>1</v>
      </c>
      <c r="AE45" s="332"/>
      <c r="AF45" s="332"/>
      <c r="AG45" s="333">
        <v>1</v>
      </c>
      <c r="AH45" s="333"/>
      <c r="AI45" s="333"/>
      <c r="AJ45" s="333"/>
      <c r="AK45" s="334">
        <f>+'[1]NómPlantilla (4)ok'!T51</f>
        <v>6777.4168</v>
      </c>
      <c r="AL45" s="334"/>
      <c r="AM45" s="334"/>
      <c r="AN45" s="334"/>
      <c r="AO45" s="334"/>
      <c r="AP45" s="334"/>
      <c r="AQ45" s="335">
        <f t="shared" si="3"/>
        <v>81329.001600000003</v>
      </c>
      <c r="AR45" s="335"/>
      <c r="AS45" s="335"/>
      <c r="AT45" s="335"/>
      <c r="AU45" s="335"/>
      <c r="AV45" s="335"/>
      <c r="AW45" s="335"/>
      <c r="AX45" s="335"/>
      <c r="AY45" s="336">
        <v>0</v>
      </c>
      <c r="AZ45" s="337"/>
      <c r="BA45" s="337"/>
      <c r="BB45" s="337"/>
      <c r="BC45" s="337"/>
      <c r="BD45" s="337"/>
      <c r="BE45" s="337"/>
      <c r="BF45" s="338"/>
      <c r="BG45" s="339">
        <f t="shared" si="0"/>
        <v>1114.0983541881737</v>
      </c>
      <c r="BH45" s="339"/>
      <c r="BI45" s="339"/>
      <c r="BJ45" s="339"/>
      <c r="BK45" s="339"/>
      <c r="BL45" s="339"/>
      <c r="BM45" s="339"/>
      <c r="BN45" s="339"/>
      <c r="BO45" s="339">
        <f t="shared" si="1"/>
        <v>11140.983541881737</v>
      </c>
      <c r="BP45" s="339"/>
      <c r="BQ45" s="339"/>
      <c r="BR45" s="339"/>
      <c r="BS45" s="339"/>
      <c r="BT45" s="339"/>
      <c r="BU45" s="339"/>
      <c r="BV45" s="339"/>
      <c r="BW45" s="339">
        <v>0</v>
      </c>
      <c r="BX45" s="339"/>
      <c r="BY45" s="339"/>
      <c r="BZ45" s="339"/>
      <c r="CA45" s="339"/>
      <c r="CB45" s="339"/>
      <c r="CC45" s="339"/>
      <c r="CD45" s="339"/>
      <c r="CE45" s="339">
        <v>0</v>
      </c>
      <c r="CF45" s="339"/>
      <c r="CG45" s="339"/>
      <c r="CH45" s="339"/>
      <c r="CI45" s="339"/>
      <c r="CJ45" s="339"/>
      <c r="CK45" s="339"/>
      <c r="CL45" s="339"/>
      <c r="CM45" s="339"/>
      <c r="CN45" s="339">
        <v>0</v>
      </c>
      <c r="CO45" s="339"/>
      <c r="CP45" s="339"/>
      <c r="CQ45" s="339"/>
      <c r="CR45" s="339"/>
      <c r="CS45" s="339"/>
      <c r="CT45" s="339"/>
      <c r="CU45" s="339"/>
      <c r="CV45" s="335">
        <f t="shared" si="2"/>
        <v>93584.083496069914</v>
      </c>
      <c r="CW45" s="335"/>
      <c r="CX45" s="335"/>
      <c r="CY45" s="335"/>
      <c r="CZ45" s="335"/>
      <c r="DA45" s="335"/>
      <c r="DB45" s="335"/>
      <c r="DC45" s="335"/>
      <c r="DD45" s="335"/>
      <c r="DE45" s="340"/>
    </row>
    <row r="46" spans="1:123" s="2" customFormat="1" ht="23.25" customHeight="1" x14ac:dyDescent="0.2">
      <c r="A46" s="328" t="str">
        <f>+'[1]NómPlantilla (4)ok'!E52</f>
        <v>Jardinero B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30"/>
      <c r="P46" s="331" t="str">
        <f>+'[1]NómPlantilla (4)ok'!F52</f>
        <v>Oficialía Mayor</v>
      </c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2">
        <v>1</v>
      </c>
      <c r="AE46" s="332"/>
      <c r="AF46" s="332"/>
      <c r="AG46" s="333">
        <v>1</v>
      </c>
      <c r="AH46" s="333"/>
      <c r="AI46" s="333"/>
      <c r="AJ46" s="333"/>
      <c r="AK46" s="334">
        <f>+'[1]NómPlantilla (4)ok'!T52</f>
        <v>5699.8333999999995</v>
      </c>
      <c r="AL46" s="334"/>
      <c r="AM46" s="334"/>
      <c r="AN46" s="334"/>
      <c r="AO46" s="334"/>
      <c r="AP46" s="334"/>
      <c r="AQ46" s="335">
        <f t="shared" si="3"/>
        <v>68398.000799999994</v>
      </c>
      <c r="AR46" s="335"/>
      <c r="AS46" s="335"/>
      <c r="AT46" s="335"/>
      <c r="AU46" s="335"/>
      <c r="AV46" s="335"/>
      <c r="AW46" s="335"/>
      <c r="AX46" s="335"/>
      <c r="AY46" s="336">
        <v>0</v>
      </c>
      <c r="AZ46" s="337"/>
      <c r="BA46" s="337"/>
      <c r="BB46" s="337"/>
      <c r="BC46" s="337"/>
      <c r="BD46" s="337"/>
      <c r="BE46" s="337"/>
      <c r="BF46" s="338"/>
      <c r="BG46" s="339">
        <f t="shared" si="0"/>
        <v>936.96096868157508</v>
      </c>
      <c r="BH46" s="339"/>
      <c r="BI46" s="339"/>
      <c r="BJ46" s="339"/>
      <c r="BK46" s="339"/>
      <c r="BL46" s="339"/>
      <c r="BM46" s="339"/>
      <c r="BN46" s="339"/>
      <c r="BO46" s="339">
        <f t="shared" si="1"/>
        <v>9369.609686815751</v>
      </c>
      <c r="BP46" s="339"/>
      <c r="BQ46" s="339"/>
      <c r="BR46" s="339"/>
      <c r="BS46" s="339"/>
      <c r="BT46" s="339"/>
      <c r="BU46" s="339"/>
      <c r="BV46" s="339"/>
      <c r="BW46" s="339">
        <v>0</v>
      </c>
      <c r="BX46" s="339"/>
      <c r="BY46" s="339"/>
      <c r="BZ46" s="339"/>
      <c r="CA46" s="339"/>
      <c r="CB46" s="339"/>
      <c r="CC46" s="339"/>
      <c r="CD46" s="339"/>
      <c r="CE46" s="339">
        <v>0</v>
      </c>
      <c r="CF46" s="339"/>
      <c r="CG46" s="339"/>
      <c r="CH46" s="339"/>
      <c r="CI46" s="339"/>
      <c r="CJ46" s="339"/>
      <c r="CK46" s="339"/>
      <c r="CL46" s="339"/>
      <c r="CM46" s="339"/>
      <c r="CN46" s="339">
        <v>0</v>
      </c>
      <c r="CO46" s="339"/>
      <c r="CP46" s="339"/>
      <c r="CQ46" s="339"/>
      <c r="CR46" s="339"/>
      <c r="CS46" s="339"/>
      <c r="CT46" s="339"/>
      <c r="CU46" s="339"/>
      <c r="CV46" s="335">
        <f t="shared" si="2"/>
        <v>78704.571455497324</v>
      </c>
      <c r="CW46" s="335"/>
      <c r="CX46" s="335"/>
      <c r="CY46" s="335"/>
      <c r="CZ46" s="335"/>
      <c r="DA46" s="335"/>
      <c r="DB46" s="335"/>
      <c r="DC46" s="335"/>
      <c r="DD46" s="335"/>
      <c r="DE46" s="340"/>
    </row>
    <row r="47" spans="1:123" s="2" customFormat="1" ht="23.25" customHeight="1" x14ac:dyDescent="0.2">
      <c r="A47" s="328" t="str">
        <f>+'[1]NómPlantilla (4)ok'!E53</f>
        <v>Jardinero C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30"/>
      <c r="P47" s="331" t="str">
        <f>+'[1]NómPlantilla (4)ok'!F53</f>
        <v>Oficialía Mayor</v>
      </c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2">
        <v>1</v>
      </c>
      <c r="AE47" s="332"/>
      <c r="AF47" s="332"/>
      <c r="AG47" s="333">
        <v>1</v>
      </c>
      <c r="AH47" s="333"/>
      <c r="AI47" s="333"/>
      <c r="AJ47" s="333"/>
      <c r="AK47" s="334">
        <f>+'[1]NómPlantilla (4)ok'!T53</f>
        <v>7132.0833999999995</v>
      </c>
      <c r="AL47" s="334"/>
      <c r="AM47" s="334"/>
      <c r="AN47" s="334"/>
      <c r="AO47" s="334"/>
      <c r="AP47" s="334"/>
      <c r="AQ47" s="335">
        <f t="shared" si="3"/>
        <v>85585.000799999994</v>
      </c>
      <c r="AR47" s="335"/>
      <c r="AS47" s="335"/>
      <c r="AT47" s="335"/>
      <c r="AU47" s="335"/>
      <c r="AV47" s="335"/>
      <c r="AW47" s="335"/>
      <c r="AX47" s="335"/>
      <c r="AY47" s="336">
        <v>0</v>
      </c>
      <c r="AZ47" s="337"/>
      <c r="BA47" s="337"/>
      <c r="BB47" s="337"/>
      <c r="BC47" s="337"/>
      <c r="BD47" s="337"/>
      <c r="BE47" s="337"/>
      <c r="BF47" s="338"/>
      <c r="BG47" s="339">
        <f t="shared" si="0"/>
        <v>1172.3998408763637</v>
      </c>
      <c r="BH47" s="339"/>
      <c r="BI47" s="339"/>
      <c r="BJ47" s="339"/>
      <c r="BK47" s="339"/>
      <c r="BL47" s="339"/>
      <c r="BM47" s="339"/>
      <c r="BN47" s="339"/>
      <c r="BO47" s="339">
        <f t="shared" si="1"/>
        <v>11723.998408763637</v>
      </c>
      <c r="BP47" s="339"/>
      <c r="BQ47" s="339"/>
      <c r="BR47" s="339"/>
      <c r="BS47" s="339"/>
      <c r="BT47" s="339"/>
      <c r="BU47" s="339"/>
      <c r="BV47" s="339"/>
      <c r="BW47" s="339">
        <v>0</v>
      </c>
      <c r="BX47" s="339"/>
      <c r="BY47" s="339"/>
      <c r="BZ47" s="339"/>
      <c r="CA47" s="339"/>
      <c r="CB47" s="339"/>
      <c r="CC47" s="339"/>
      <c r="CD47" s="339"/>
      <c r="CE47" s="339">
        <v>0</v>
      </c>
      <c r="CF47" s="339"/>
      <c r="CG47" s="339"/>
      <c r="CH47" s="339"/>
      <c r="CI47" s="339"/>
      <c r="CJ47" s="339"/>
      <c r="CK47" s="339"/>
      <c r="CL47" s="339"/>
      <c r="CM47" s="339"/>
      <c r="CN47" s="339">
        <v>0</v>
      </c>
      <c r="CO47" s="339"/>
      <c r="CP47" s="339"/>
      <c r="CQ47" s="339"/>
      <c r="CR47" s="339"/>
      <c r="CS47" s="339"/>
      <c r="CT47" s="339"/>
      <c r="CU47" s="339"/>
      <c r="CV47" s="335">
        <f t="shared" si="2"/>
        <v>98481.399049639993</v>
      </c>
      <c r="CW47" s="335"/>
      <c r="CX47" s="335"/>
      <c r="CY47" s="335"/>
      <c r="CZ47" s="335"/>
      <c r="DA47" s="335"/>
      <c r="DB47" s="335"/>
      <c r="DC47" s="335"/>
      <c r="DD47" s="335"/>
      <c r="DE47" s="340"/>
    </row>
    <row r="48" spans="1:123" s="2" customFormat="1" ht="23.25" customHeight="1" x14ac:dyDescent="0.2">
      <c r="A48" s="328" t="str">
        <f>+'[1]NómPlantilla (4)ok'!E54</f>
        <v>Jefe Parques y jardines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  <c r="P48" s="331" t="str">
        <f>+'[1]NómPlantilla (4)ok'!F54</f>
        <v>Oficialía Mayor</v>
      </c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2">
        <v>1</v>
      </c>
      <c r="AE48" s="332"/>
      <c r="AF48" s="332"/>
      <c r="AG48" s="333">
        <v>1</v>
      </c>
      <c r="AH48" s="333"/>
      <c r="AI48" s="333"/>
      <c r="AJ48" s="333"/>
      <c r="AK48" s="334">
        <f>+'[1]NómPlantilla (4)ok'!T54</f>
        <v>8668.3333999999995</v>
      </c>
      <c r="AL48" s="334"/>
      <c r="AM48" s="334"/>
      <c r="AN48" s="334"/>
      <c r="AO48" s="334"/>
      <c r="AP48" s="334"/>
      <c r="AQ48" s="335">
        <f t="shared" si="3"/>
        <v>104020.00079999999</v>
      </c>
      <c r="AR48" s="335"/>
      <c r="AS48" s="335"/>
      <c r="AT48" s="335"/>
      <c r="AU48" s="335"/>
      <c r="AV48" s="335"/>
      <c r="AW48" s="335"/>
      <c r="AX48" s="335"/>
      <c r="AY48" s="336">
        <v>0</v>
      </c>
      <c r="AZ48" s="337"/>
      <c r="BA48" s="337"/>
      <c r="BB48" s="337"/>
      <c r="BC48" s="337"/>
      <c r="BD48" s="337"/>
      <c r="BE48" s="337"/>
      <c r="BF48" s="338"/>
      <c r="BG48" s="339">
        <f t="shared" si="0"/>
        <v>1424.9346409526377</v>
      </c>
      <c r="BH48" s="339"/>
      <c r="BI48" s="339"/>
      <c r="BJ48" s="339"/>
      <c r="BK48" s="339"/>
      <c r="BL48" s="339"/>
      <c r="BM48" s="339"/>
      <c r="BN48" s="339"/>
      <c r="BO48" s="339">
        <f t="shared" si="1"/>
        <v>14249.346409526375</v>
      </c>
      <c r="BP48" s="339"/>
      <c r="BQ48" s="339"/>
      <c r="BR48" s="339"/>
      <c r="BS48" s="339"/>
      <c r="BT48" s="339"/>
      <c r="BU48" s="339"/>
      <c r="BV48" s="339"/>
      <c r="BW48" s="339">
        <v>0</v>
      </c>
      <c r="BX48" s="339"/>
      <c r="BY48" s="339"/>
      <c r="BZ48" s="339"/>
      <c r="CA48" s="339"/>
      <c r="CB48" s="339"/>
      <c r="CC48" s="339"/>
      <c r="CD48" s="339"/>
      <c r="CE48" s="339">
        <v>0</v>
      </c>
      <c r="CF48" s="339"/>
      <c r="CG48" s="339"/>
      <c r="CH48" s="339"/>
      <c r="CI48" s="339"/>
      <c r="CJ48" s="339"/>
      <c r="CK48" s="339"/>
      <c r="CL48" s="339"/>
      <c r="CM48" s="339"/>
      <c r="CN48" s="339">
        <v>0</v>
      </c>
      <c r="CO48" s="339"/>
      <c r="CP48" s="339"/>
      <c r="CQ48" s="339"/>
      <c r="CR48" s="339"/>
      <c r="CS48" s="339"/>
      <c r="CT48" s="339"/>
      <c r="CU48" s="339"/>
      <c r="CV48" s="335">
        <f t="shared" si="2"/>
        <v>119694.281850479</v>
      </c>
      <c r="CW48" s="335"/>
      <c r="CX48" s="335"/>
      <c r="CY48" s="335"/>
      <c r="CZ48" s="335"/>
      <c r="DA48" s="335"/>
      <c r="DB48" s="335"/>
      <c r="DC48" s="335"/>
      <c r="DD48" s="335"/>
      <c r="DE48" s="340"/>
      <c r="DR48" s="10"/>
    </row>
    <row r="49" spans="1:109" s="2" customFormat="1" ht="23.25" customHeight="1" x14ac:dyDescent="0.2">
      <c r="A49" s="328" t="str">
        <f>+'[1]NómPlantilla (4)ok'!E55</f>
        <v>Jardinero D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30"/>
      <c r="P49" s="331" t="str">
        <f>+'[1]NómPlantilla (4)ok'!F55</f>
        <v>Oficialía Mayor</v>
      </c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2">
        <v>1</v>
      </c>
      <c r="AE49" s="332"/>
      <c r="AF49" s="332"/>
      <c r="AG49" s="333">
        <v>1</v>
      </c>
      <c r="AH49" s="333"/>
      <c r="AI49" s="333"/>
      <c r="AJ49" s="333"/>
      <c r="AK49" s="334">
        <f>+'[1]NómPlantilla (4)ok'!T55</f>
        <v>5775.3333999999995</v>
      </c>
      <c r="AL49" s="334"/>
      <c r="AM49" s="334"/>
      <c r="AN49" s="334"/>
      <c r="AO49" s="334"/>
      <c r="AP49" s="334"/>
      <c r="AQ49" s="335">
        <f t="shared" si="3"/>
        <v>69304.000799999994</v>
      </c>
      <c r="AR49" s="335"/>
      <c r="AS49" s="335"/>
      <c r="AT49" s="335"/>
      <c r="AU49" s="335"/>
      <c r="AV49" s="335"/>
      <c r="AW49" s="335"/>
      <c r="AX49" s="335"/>
      <c r="AY49" s="336">
        <v>0</v>
      </c>
      <c r="AZ49" s="337"/>
      <c r="BA49" s="337"/>
      <c r="BB49" s="337"/>
      <c r="BC49" s="337"/>
      <c r="BD49" s="337"/>
      <c r="BE49" s="337"/>
      <c r="BF49" s="338"/>
      <c r="BG49" s="339">
        <f t="shared" si="0"/>
        <v>949.37195478784599</v>
      </c>
      <c r="BH49" s="339"/>
      <c r="BI49" s="339"/>
      <c r="BJ49" s="339"/>
      <c r="BK49" s="339"/>
      <c r="BL49" s="339"/>
      <c r="BM49" s="339"/>
      <c r="BN49" s="339"/>
      <c r="BO49" s="339">
        <f t="shared" si="1"/>
        <v>9493.7195478784597</v>
      </c>
      <c r="BP49" s="339"/>
      <c r="BQ49" s="339"/>
      <c r="BR49" s="339"/>
      <c r="BS49" s="339"/>
      <c r="BT49" s="339"/>
      <c r="BU49" s="339"/>
      <c r="BV49" s="339"/>
      <c r="BW49" s="339">
        <v>0</v>
      </c>
      <c r="BX49" s="339"/>
      <c r="BY49" s="339"/>
      <c r="BZ49" s="339"/>
      <c r="CA49" s="339"/>
      <c r="CB49" s="339"/>
      <c r="CC49" s="339"/>
      <c r="CD49" s="339"/>
      <c r="CE49" s="339">
        <v>0</v>
      </c>
      <c r="CF49" s="339"/>
      <c r="CG49" s="339"/>
      <c r="CH49" s="339"/>
      <c r="CI49" s="339"/>
      <c r="CJ49" s="339"/>
      <c r="CK49" s="339"/>
      <c r="CL49" s="339"/>
      <c r="CM49" s="339"/>
      <c r="CN49" s="339">
        <v>0</v>
      </c>
      <c r="CO49" s="339"/>
      <c r="CP49" s="339"/>
      <c r="CQ49" s="339"/>
      <c r="CR49" s="339"/>
      <c r="CS49" s="339"/>
      <c r="CT49" s="339"/>
      <c r="CU49" s="339"/>
      <c r="CV49" s="335">
        <f t="shared" si="2"/>
        <v>79747.092302666293</v>
      </c>
      <c r="CW49" s="335"/>
      <c r="CX49" s="335"/>
      <c r="CY49" s="335"/>
      <c r="CZ49" s="335"/>
      <c r="DA49" s="335"/>
      <c r="DB49" s="335"/>
      <c r="DC49" s="335"/>
      <c r="DD49" s="335"/>
      <c r="DE49" s="340"/>
    </row>
    <row r="50" spans="1:109" s="2" customFormat="1" ht="23.25" customHeight="1" x14ac:dyDescent="0.2">
      <c r="A50" s="328" t="str">
        <f>+'[1]NómPlantilla (4)ok'!E56</f>
        <v>Jardinero E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30"/>
      <c r="P50" s="331" t="str">
        <f>+'[1]NómPlantilla (4)ok'!F56</f>
        <v>Oficialía Mayor</v>
      </c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2">
        <v>1</v>
      </c>
      <c r="AE50" s="332"/>
      <c r="AF50" s="332"/>
      <c r="AG50" s="333">
        <v>1</v>
      </c>
      <c r="AH50" s="333"/>
      <c r="AI50" s="333"/>
      <c r="AJ50" s="333"/>
      <c r="AK50" s="334">
        <f>+'[1]NómPlantilla (4)ok'!T56</f>
        <v>7185.8333999999995</v>
      </c>
      <c r="AL50" s="334"/>
      <c r="AM50" s="334"/>
      <c r="AN50" s="334"/>
      <c r="AO50" s="334"/>
      <c r="AP50" s="334"/>
      <c r="AQ50" s="335">
        <f t="shared" si="3"/>
        <v>86230.000799999994</v>
      </c>
      <c r="AR50" s="335"/>
      <c r="AS50" s="335"/>
      <c r="AT50" s="335"/>
      <c r="AU50" s="335"/>
      <c r="AV50" s="335"/>
      <c r="AW50" s="335"/>
      <c r="AX50" s="335"/>
      <c r="AY50" s="336">
        <v>0</v>
      </c>
      <c r="AZ50" s="337"/>
      <c r="BA50" s="337"/>
      <c r="BB50" s="337"/>
      <c r="BC50" s="337"/>
      <c r="BD50" s="337"/>
      <c r="BE50" s="337"/>
      <c r="BF50" s="338"/>
      <c r="BG50" s="339">
        <f t="shared" si="0"/>
        <v>1181.2354766804967</v>
      </c>
      <c r="BH50" s="339"/>
      <c r="BI50" s="339"/>
      <c r="BJ50" s="339"/>
      <c r="BK50" s="339"/>
      <c r="BL50" s="339"/>
      <c r="BM50" s="339"/>
      <c r="BN50" s="339"/>
      <c r="BO50" s="339">
        <f t="shared" si="1"/>
        <v>11812.354766804969</v>
      </c>
      <c r="BP50" s="339"/>
      <c r="BQ50" s="339"/>
      <c r="BR50" s="339"/>
      <c r="BS50" s="339"/>
      <c r="BT50" s="339"/>
      <c r="BU50" s="339"/>
      <c r="BV50" s="339"/>
      <c r="BW50" s="339">
        <v>0</v>
      </c>
      <c r="BX50" s="339"/>
      <c r="BY50" s="339"/>
      <c r="BZ50" s="339"/>
      <c r="CA50" s="339"/>
      <c r="CB50" s="339"/>
      <c r="CC50" s="339"/>
      <c r="CD50" s="339"/>
      <c r="CE50" s="339">
        <v>0</v>
      </c>
      <c r="CF50" s="339"/>
      <c r="CG50" s="339"/>
      <c r="CH50" s="339"/>
      <c r="CI50" s="339"/>
      <c r="CJ50" s="339"/>
      <c r="CK50" s="339"/>
      <c r="CL50" s="339"/>
      <c r="CM50" s="339"/>
      <c r="CN50" s="339">
        <v>0</v>
      </c>
      <c r="CO50" s="339"/>
      <c r="CP50" s="339"/>
      <c r="CQ50" s="339"/>
      <c r="CR50" s="339"/>
      <c r="CS50" s="339"/>
      <c r="CT50" s="339"/>
      <c r="CU50" s="339"/>
      <c r="CV50" s="335">
        <f t="shared" si="2"/>
        <v>99223.59104348546</v>
      </c>
      <c r="CW50" s="335"/>
      <c r="CX50" s="335"/>
      <c r="CY50" s="335"/>
      <c r="CZ50" s="335"/>
      <c r="DA50" s="335"/>
      <c r="DB50" s="335"/>
      <c r="DC50" s="335"/>
      <c r="DD50" s="335"/>
      <c r="DE50" s="340"/>
    </row>
    <row r="51" spans="1:109" s="2" customFormat="1" ht="23.25" customHeight="1" x14ac:dyDescent="0.2">
      <c r="A51" s="328" t="str">
        <f>+'[1]NómPlantilla (4)ok'!E57</f>
        <v>Jardinero F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30"/>
      <c r="P51" s="331" t="str">
        <f>+'[1]NómPlantilla (4)ok'!F57</f>
        <v>Oficialía Mayor</v>
      </c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2">
        <v>1</v>
      </c>
      <c r="AE51" s="332"/>
      <c r="AF51" s="332"/>
      <c r="AG51" s="333">
        <v>1</v>
      </c>
      <c r="AH51" s="333"/>
      <c r="AI51" s="333"/>
      <c r="AJ51" s="333"/>
      <c r="AK51" s="334">
        <f>+'[1]NómPlantilla (4)ok'!T57</f>
        <v>7243.8333999999995</v>
      </c>
      <c r="AL51" s="334"/>
      <c r="AM51" s="334"/>
      <c r="AN51" s="334"/>
      <c r="AO51" s="334"/>
      <c r="AP51" s="334"/>
      <c r="AQ51" s="335">
        <f t="shared" si="3"/>
        <v>86926.000799999994</v>
      </c>
      <c r="AR51" s="335"/>
      <c r="AS51" s="335"/>
      <c r="AT51" s="335"/>
      <c r="AU51" s="335"/>
      <c r="AV51" s="335"/>
      <c r="AW51" s="335"/>
      <c r="AX51" s="335"/>
      <c r="AY51" s="336">
        <v>0</v>
      </c>
      <c r="AZ51" s="337"/>
      <c r="BA51" s="337"/>
      <c r="BB51" s="337"/>
      <c r="BC51" s="337"/>
      <c r="BD51" s="337"/>
      <c r="BE51" s="337"/>
      <c r="BF51" s="338"/>
      <c r="BG51" s="339">
        <f t="shared" si="0"/>
        <v>1190.769744152864</v>
      </c>
      <c r="BH51" s="339"/>
      <c r="BI51" s="339"/>
      <c r="BJ51" s="339"/>
      <c r="BK51" s="339"/>
      <c r="BL51" s="339"/>
      <c r="BM51" s="339"/>
      <c r="BN51" s="339"/>
      <c r="BO51" s="339">
        <f t="shared" si="1"/>
        <v>11907.697441528639</v>
      </c>
      <c r="BP51" s="339"/>
      <c r="BQ51" s="339"/>
      <c r="BR51" s="339"/>
      <c r="BS51" s="339"/>
      <c r="BT51" s="339"/>
      <c r="BU51" s="339"/>
      <c r="BV51" s="339"/>
      <c r="BW51" s="339">
        <v>0</v>
      </c>
      <c r="BX51" s="339"/>
      <c r="BY51" s="339"/>
      <c r="BZ51" s="339"/>
      <c r="CA51" s="339"/>
      <c r="CB51" s="339"/>
      <c r="CC51" s="339"/>
      <c r="CD51" s="339"/>
      <c r="CE51" s="339">
        <v>0</v>
      </c>
      <c r="CF51" s="339"/>
      <c r="CG51" s="339"/>
      <c r="CH51" s="339"/>
      <c r="CI51" s="339"/>
      <c r="CJ51" s="339"/>
      <c r="CK51" s="339"/>
      <c r="CL51" s="339"/>
      <c r="CM51" s="339"/>
      <c r="CN51" s="339">
        <v>0</v>
      </c>
      <c r="CO51" s="339"/>
      <c r="CP51" s="339"/>
      <c r="CQ51" s="339"/>
      <c r="CR51" s="339"/>
      <c r="CS51" s="339"/>
      <c r="CT51" s="339"/>
      <c r="CU51" s="339"/>
      <c r="CV51" s="335">
        <f t="shared" si="2"/>
        <v>100024.46798568149</v>
      </c>
      <c r="CW51" s="335"/>
      <c r="CX51" s="335"/>
      <c r="CY51" s="335"/>
      <c r="CZ51" s="335"/>
      <c r="DA51" s="335"/>
      <c r="DB51" s="335"/>
      <c r="DC51" s="335"/>
      <c r="DD51" s="335"/>
      <c r="DE51" s="340"/>
    </row>
    <row r="52" spans="1:109" s="2" customFormat="1" ht="23.25" customHeight="1" x14ac:dyDescent="0.2">
      <c r="A52" s="328" t="str">
        <f>+'[1]NómPlantilla (4)ok'!E58</f>
        <v>Jardinero H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30"/>
      <c r="P52" s="331" t="str">
        <f>+'[1]NómPlantilla (4)ok'!F58</f>
        <v>Oficialía Mayor</v>
      </c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2">
        <v>1</v>
      </c>
      <c r="AE52" s="332"/>
      <c r="AF52" s="332"/>
      <c r="AG52" s="333">
        <v>1</v>
      </c>
      <c r="AH52" s="333"/>
      <c r="AI52" s="333"/>
      <c r="AJ52" s="333"/>
      <c r="AK52" s="334">
        <f>+'[1]NómPlantilla (4)ok'!T58</f>
        <v>7782.6668</v>
      </c>
      <c r="AL52" s="334"/>
      <c r="AM52" s="334"/>
      <c r="AN52" s="334"/>
      <c r="AO52" s="334"/>
      <c r="AP52" s="334"/>
      <c r="AQ52" s="335">
        <f t="shared" si="3"/>
        <v>93392.001600000003</v>
      </c>
      <c r="AR52" s="335"/>
      <c r="AS52" s="335"/>
      <c r="AT52" s="335"/>
      <c r="AU52" s="335"/>
      <c r="AV52" s="335"/>
      <c r="AW52" s="335"/>
      <c r="AX52" s="335"/>
      <c r="AY52" s="336">
        <v>0</v>
      </c>
      <c r="AZ52" s="337"/>
      <c r="BA52" s="337"/>
      <c r="BB52" s="337"/>
      <c r="BC52" s="337"/>
      <c r="BD52" s="337"/>
      <c r="BE52" s="337"/>
      <c r="BF52" s="338"/>
      <c r="BG52" s="339">
        <f t="shared" si="0"/>
        <v>1279.3452917157078</v>
      </c>
      <c r="BH52" s="339"/>
      <c r="BI52" s="339"/>
      <c r="BJ52" s="339"/>
      <c r="BK52" s="339"/>
      <c r="BL52" s="339"/>
      <c r="BM52" s="339"/>
      <c r="BN52" s="339"/>
      <c r="BO52" s="339">
        <f t="shared" si="1"/>
        <v>12793.452917157079</v>
      </c>
      <c r="BP52" s="339"/>
      <c r="BQ52" s="339"/>
      <c r="BR52" s="339"/>
      <c r="BS52" s="339"/>
      <c r="BT52" s="339"/>
      <c r="BU52" s="339"/>
      <c r="BV52" s="339"/>
      <c r="BW52" s="339">
        <v>0</v>
      </c>
      <c r="BX52" s="339"/>
      <c r="BY52" s="339"/>
      <c r="BZ52" s="339"/>
      <c r="CA52" s="339"/>
      <c r="CB52" s="339"/>
      <c r="CC52" s="339"/>
      <c r="CD52" s="339"/>
      <c r="CE52" s="339">
        <v>0</v>
      </c>
      <c r="CF52" s="339"/>
      <c r="CG52" s="339"/>
      <c r="CH52" s="339"/>
      <c r="CI52" s="339"/>
      <c r="CJ52" s="339"/>
      <c r="CK52" s="339"/>
      <c r="CL52" s="339"/>
      <c r="CM52" s="339"/>
      <c r="CN52" s="339">
        <v>0</v>
      </c>
      <c r="CO52" s="339"/>
      <c r="CP52" s="339"/>
      <c r="CQ52" s="339"/>
      <c r="CR52" s="339"/>
      <c r="CS52" s="339"/>
      <c r="CT52" s="339"/>
      <c r="CU52" s="339"/>
      <c r="CV52" s="335">
        <f t="shared" si="2"/>
        <v>107464.79980887279</v>
      </c>
      <c r="CW52" s="335"/>
      <c r="CX52" s="335"/>
      <c r="CY52" s="335"/>
      <c r="CZ52" s="335"/>
      <c r="DA52" s="335"/>
      <c r="DB52" s="335"/>
      <c r="DC52" s="335"/>
      <c r="DD52" s="335"/>
      <c r="DE52" s="340"/>
    </row>
    <row r="53" spans="1:109" s="2" customFormat="1" ht="23.25" customHeight="1" x14ac:dyDescent="0.2">
      <c r="A53" s="328" t="str">
        <f>+'[1]NómPlantilla (4)ok'!E59</f>
        <v>Jardinero I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30"/>
      <c r="P53" s="331" t="str">
        <f>+'[1]NómPlantilla (4)ok'!F59</f>
        <v>Oficialía Mayor</v>
      </c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2">
        <v>1</v>
      </c>
      <c r="AE53" s="332"/>
      <c r="AF53" s="332"/>
      <c r="AG53" s="333">
        <v>1</v>
      </c>
      <c r="AH53" s="333"/>
      <c r="AI53" s="333"/>
      <c r="AJ53" s="333"/>
      <c r="AK53" s="334">
        <f>+'[1]NómPlantilla (4)ok'!T59</f>
        <v>3506.7667999999999</v>
      </c>
      <c r="AL53" s="334"/>
      <c r="AM53" s="334"/>
      <c r="AN53" s="334"/>
      <c r="AO53" s="334"/>
      <c r="AP53" s="334"/>
      <c r="AQ53" s="335">
        <f t="shared" si="3"/>
        <v>42081.2016</v>
      </c>
      <c r="AR53" s="335"/>
      <c r="AS53" s="335"/>
      <c r="AT53" s="335"/>
      <c r="AU53" s="335"/>
      <c r="AV53" s="335"/>
      <c r="AW53" s="335"/>
      <c r="AX53" s="335"/>
      <c r="AY53" s="336">
        <v>0</v>
      </c>
      <c r="AZ53" s="337"/>
      <c r="BA53" s="337"/>
      <c r="BB53" s="337"/>
      <c r="BC53" s="337"/>
      <c r="BD53" s="337"/>
      <c r="BE53" s="337"/>
      <c r="BF53" s="338"/>
      <c r="BG53" s="339">
        <f t="shared" si="0"/>
        <v>576.45607990373674</v>
      </c>
      <c r="BH53" s="339"/>
      <c r="BI53" s="339"/>
      <c r="BJ53" s="339"/>
      <c r="BK53" s="339"/>
      <c r="BL53" s="339"/>
      <c r="BM53" s="339"/>
      <c r="BN53" s="339"/>
      <c r="BO53" s="339">
        <f t="shared" si="1"/>
        <v>5764.5607990373674</v>
      </c>
      <c r="BP53" s="339"/>
      <c r="BQ53" s="339"/>
      <c r="BR53" s="339"/>
      <c r="BS53" s="339"/>
      <c r="BT53" s="339"/>
      <c r="BU53" s="339"/>
      <c r="BV53" s="339"/>
      <c r="BW53" s="339">
        <v>0</v>
      </c>
      <c r="BX53" s="339"/>
      <c r="BY53" s="339"/>
      <c r="BZ53" s="339"/>
      <c r="CA53" s="339"/>
      <c r="CB53" s="339"/>
      <c r="CC53" s="339"/>
      <c r="CD53" s="339"/>
      <c r="CE53" s="339">
        <v>0</v>
      </c>
      <c r="CF53" s="339"/>
      <c r="CG53" s="339"/>
      <c r="CH53" s="339"/>
      <c r="CI53" s="339"/>
      <c r="CJ53" s="339"/>
      <c r="CK53" s="339"/>
      <c r="CL53" s="339"/>
      <c r="CM53" s="339"/>
      <c r="CN53" s="339">
        <v>0</v>
      </c>
      <c r="CO53" s="339"/>
      <c r="CP53" s="339"/>
      <c r="CQ53" s="339"/>
      <c r="CR53" s="339"/>
      <c r="CS53" s="339"/>
      <c r="CT53" s="339"/>
      <c r="CU53" s="339"/>
      <c r="CV53" s="335">
        <f t="shared" si="2"/>
        <v>48422.218478941104</v>
      </c>
      <c r="CW53" s="335"/>
      <c r="CX53" s="335"/>
      <c r="CY53" s="335"/>
      <c r="CZ53" s="335"/>
      <c r="DA53" s="335"/>
      <c r="DB53" s="335"/>
      <c r="DC53" s="335"/>
      <c r="DD53" s="335"/>
      <c r="DE53" s="340"/>
    </row>
    <row r="54" spans="1:109" s="2" customFormat="1" ht="23.25" customHeight="1" x14ac:dyDescent="0.2">
      <c r="A54" s="328" t="str">
        <f>+'[1]NómPlantilla (4)ok'!E60</f>
        <v>Encargado Alumbrado Público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30"/>
      <c r="P54" s="331" t="str">
        <f>+'[1]NómPlantilla (4)ok'!F60</f>
        <v>Oficialía Mayor</v>
      </c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2">
        <v>1</v>
      </c>
      <c r="AE54" s="332"/>
      <c r="AF54" s="332"/>
      <c r="AG54" s="333">
        <v>1</v>
      </c>
      <c r="AH54" s="333"/>
      <c r="AI54" s="333"/>
      <c r="AJ54" s="333"/>
      <c r="AK54" s="334">
        <f>+'[1]NómPlantilla (4)ok'!T60</f>
        <v>14361.8334</v>
      </c>
      <c r="AL54" s="334"/>
      <c r="AM54" s="334"/>
      <c r="AN54" s="334"/>
      <c r="AO54" s="334"/>
      <c r="AP54" s="334"/>
      <c r="AQ54" s="335">
        <f t="shared" si="3"/>
        <v>172342.00079999998</v>
      </c>
      <c r="AR54" s="335"/>
      <c r="AS54" s="335"/>
      <c r="AT54" s="335"/>
      <c r="AU54" s="335"/>
      <c r="AV54" s="335"/>
      <c r="AW54" s="335"/>
      <c r="AX54" s="335"/>
      <c r="AY54" s="336">
        <v>0</v>
      </c>
      <c r="AZ54" s="337"/>
      <c r="BA54" s="337"/>
      <c r="BB54" s="337"/>
      <c r="BC54" s="337"/>
      <c r="BD54" s="337"/>
      <c r="BE54" s="337"/>
      <c r="BF54" s="338"/>
      <c r="BG54" s="339">
        <f t="shared" si="0"/>
        <v>2360.8545005030146</v>
      </c>
      <c r="BH54" s="339"/>
      <c r="BI54" s="339"/>
      <c r="BJ54" s="339"/>
      <c r="BK54" s="339"/>
      <c r="BL54" s="339"/>
      <c r="BM54" s="339"/>
      <c r="BN54" s="339"/>
      <c r="BO54" s="339">
        <f t="shared" si="1"/>
        <v>23608.545005030148</v>
      </c>
      <c r="BP54" s="339"/>
      <c r="BQ54" s="339"/>
      <c r="BR54" s="339"/>
      <c r="BS54" s="339"/>
      <c r="BT54" s="339"/>
      <c r="BU54" s="339"/>
      <c r="BV54" s="339"/>
      <c r="BW54" s="339">
        <v>0</v>
      </c>
      <c r="BX54" s="339"/>
      <c r="BY54" s="339"/>
      <c r="BZ54" s="339"/>
      <c r="CA54" s="339"/>
      <c r="CB54" s="339"/>
      <c r="CC54" s="339"/>
      <c r="CD54" s="339"/>
      <c r="CE54" s="339">
        <v>0</v>
      </c>
      <c r="CF54" s="339"/>
      <c r="CG54" s="339"/>
      <c r="CH54" s="339"/>
      <c r="CI54" s="339"/>
      <c r="CJ54" s="339"/>
      <c r="CK54" s="339"/>
      <c r="CL54" s="339"/>
      <c r="CM54" s="339"/>
      <c r="CN54" s="339">
        <v>0</v>
      </c>
      <c r="CO54" s="339"/>
      <c r="CP54" s="339"/>
      <c r="CQ54" s="339"/>
      <c r="CR54" s="339"/>
      <c r="CS54" s="339"/>
      <c r="CT54" s="339"/>
      <c r="CU54" s="339"/>
      <c r="CV54" s="335">
        <f t="shared" si="2"/>
        <v>198311.40030553314</v>
      </c>
      <c r="CW54" s="335"/>
      <c r="CX54" s="335"/>
      <c r="CY54" s="335"/>
      <c r="CZ54" s="335"/>
      <c r="DA54" s="335"/>
      <c r="DB54" s="335"/>
      <c r="DC54" s="335"/>
      <c r="DD54" s="335"/>
      <c r="DE54" s="340"/>
    </row>
    <row r="55" spans="1:109" s="2" customFormat="1" ht="23.25" customHeight="1" x14ac:dyDescent="0.2">
      <c r="A55" s="328" t="str">
        <f>+'[1]NómPlantilla (4)ok'!E61</f>
        <v>Medico Municipal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30"/>
      <c r="P55" s="331" t="str">
        <f>+'[1]NómPlantilla (4)ok'!F61</f>
        <v>Oficialía Mayor</v>
      </c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2">
        <v>1</v>
      </c>
      <c r="AE55" s="332"/>
      <c r="AF55" s="332"/>
      <c r="AG55" s="333">
        <v>1</v>
      </c>
      <c r="AH55" s="333"/>
      <c r="AI55" s="333"/>
      <c r="AJ55" s="333"/>
      <c r="AK55" s="334">
        <f>+'[1]NómPlantilla (4)ok'!T61</f>
        <v>6456.25</v>
      </c>
      <c r="AL55" s="334"/>
      <c r="AM55" s="334"/>
      <c r="AN55" s="334"/>
      <c r="AO55" s="334"/>
      <c r="AP55" s="334"/>
      <c r="AQ55" s="335">
        <f t="shared" si="3"/>
        <v>77475</v>
      </c>
      <c r="AR55" s="335"/>
      <c r="AS55" s="335"/>
      <c r="AT55" s="335"/>
      <c r="AU55" s="335"/>
      <c r="AV55" s="335"/>
      <c r="AW55" s="335"/>
      <c r="AX55" s="335"/>
      <c r="AY55" s="336">
        <v>0</v>
      </c>
      <c r="AZ55" s="337"/>
      <c r="BA55" s="337"/>
      <c r="BB55" s="337"/>
      <c r="BC55" s="337"/>
      <c r="BD55" s="337"/>
      <c r="BE55" s="337"/>
      <c r="BF55" s="338"/>
      <c r="BG55" s="339">
        <f t="shared" si="0"/>
        <v>1061.3036960081008</v>
      </c>
      <c r="BH55" s="339"/>
      <c r="BI55" s="339"/>
      <c r="BJ55" s="339"/>
      <c r="BK55" s="339"/>
      <c r="BL55" s="339"/>
      <c r="BM55" s="339"/>
      <c r="BN55" s="339"/>
      <c r="BO55" s="339">
        <f t="shared" si="1"/>
        <v>10613.036960081008</v>
      </c>
      <c r="BP55" s="339"/>
      <c r="BQ55" s="339"/>
      <c r="BR55" s="339"/>
      <c r="BS55" s="339"/>
      <c r="BT55" s="339"/>
      <c r="BU55" s="339"/>
      <c r="BV55" s="339"/>
      <c r="BW55" s="339">
        <v>0</v>
      </c>
      <c r="BX55" s="339"/>
      <c r="BY55" s="339"/>
      <c r="BZ55" s="339"/>
      <c r="CA55" s="339"/>
      <c r="CB55" s="339"/>
      <c r="CC55" s="339"/>
      <c r="CD55" s="339"/>
      <c r="CE55" s="339">
        <v>0</v>
      </c>
      <c r="CF55" s="339"/>
      <c r="CG55" s="339"/>
      <c r="CH55" s="339"/>
      <c r="CI55" s="339"/>
      <c r="CJ55" s="339"/>
      <c r="CK55" s="339"/>
      <c r="CL55" s="339"/>
      <c r="CM55" s="339"/>
      <c r="CN55" s="339">
        <v>0</v>
      </c>
      <c r="CO55" s="339"/>
      <c r="CP55" s="339"/>
      <c r="CQ55" s="339"/>
      <c r="CR55" s="339"/>
      <c r="CS55" s="339"/>
      <c r="CT55" s="339"/>
      <c r="CU55" s="339"/>
      <c r="CV55" s="335">
        <f t="shared" si="2"/>
        <v>89149.340656089116</v>
      </c>
      <c r="CW55" s="335"/>
      <c r="CX55" s="335"/>
      <c r="CY55" s="335"/>
      <c r="CZ55" s="335"/>
      <c r="DA55" s="335"/>
      <c r="DB55" s="335"/>
      <c r="DC55" s="335"/>
      <c r="DD55" s="335"/>
      <c r="DE55" s="340"/>
    </row>
    <row r="56" spans="1:109" s="2" customFormat="1" ht="23.25" customHeight="1" x14ac:dyDescent="0.2">
      <c r="A56" s="328" t="str">
        <f>+'[1]NómPlantilla (4)ok'!E62</f>
        <v>Intend. Baños Públicos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30"/>
      <c r="P56" s="331" t="str">
        <f>+'[1]NómPlantilla (4)ok'!F62</f>
        <v>Oficialía Mayor</v>
      </c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2">
        <v>1</v>
      </c>
      <c r="AE56" s="332"/>
      <c r="AF56" s="332"/>
      <c r="AG56" s="333">
        <v>1</v>
      </c>
      <c r="AH56" s="333"/>
      <c r="AI56" s="333"/>
      <c r="AJ56" s="333"/>
      <c r="AK56" s="334">
        <f>+'[1]NómPlantilla (4)ok'!T62</f>
        <v>1748.82</v>
      </c>
      <c r="AL56" s="334"/>
      <c r="AM56" s="334"/>
      <c r="AN56" s="334"/>
      <c r="AO56" s="334"/>
      <c r="AP56" s="334"/>
      <c r="AQ56" s="335">
        <f t="shared" si="3"/>
        <v>20985.84</v>
      </c>
      <c r="AR56" s="335"/>
      <c r="AS56" s="335"/>
      <c r="AT56" s="335"/>
      <c r="AU56" s="335"/>
      <c r="AV56" s="335"/>
      <c r="AW56" s="335"/>
      <c r="AX56" s="335"/>
      <c r="AY56" s="336">
        <v>0</v>
      </c>
      <c r="AZ56" s="337"/>
      <c r="BA56" s="337"/>
      <c r="BB56" s="337"/>
      <c r="BC56" s="337"/>
      <c r="BD56" s="337"/>
      <c r="BE56" s="337"/>
      <c r="BF56" s="338"/>
      <c r="BG56" s="339">
        <f t="shared" si="0"/>
        <v>287.47789036249941</v>
      </c>
      <c r="BH56" s="339"/>
      <c r="BI56" s="339"/>
      <c r="BJ56" s="339"/>
      <c r="BK56" s="339"/>
      <c r="BL56" s="339"/>
      <c r="BM56" s="339"/>
      <c r="BN56" s="339"/>
      <c r="BO56" s="339">
        <f t="shared" si="1"/>
        <v>2874.7789036249942</v>
      </c>
      <c r="BP56" s="339"/>
      <c r="BQ56" s="339"/>
      <c r="BR56" s="339"/>
      <c r="BS56" s="339"/>
      <c r="BT56" s="339"/>
      <c r="BU56" s="339"/>
      <c r="BV56" s="339"/>
      <c r="BW56" s="339">
        <v>0</v>
      </c>
      <c r="BX56" s="339"/>
      <c r="BY56" s="339"/>
      <c r="BZ56" s="339"/>
      <c r="CA56" s="339"/>
      <c r="CB56" s="339"/>
      <c r="CC56" s="339"/>
      <c r="CD56" s="339"/>
      <c r="CE56" s="339">
        <v>0</v>
      </c>
      <c r="CF56" s="339"/>
      <c r="CG56" s="339"/>
      <c r="CH56" s="339"/>
      <c r="CI56" s="339"/>
      <c r="CJ56" s="339"/>
      <c r="CK56" s="339"/>
      <c r="CL56" s="339"/>
      <c r="CM56" s="339"/>
      <c r="CN56" s="339">
        <v>0</v>
      </c>
      <c r="CO56" s="339"/>
      <c r="CP56" s="339"/>
      <c r="CQ56" s="339"/>
      <c r="CR56" s="339"/>
      <c r="CS56" s="339"/>
      <c r="CT56" s="339"/>
      <c r="CU56" s="339"/>
      <c r="CV56" s="335">
        <f t="shared" si="2"/>
        <v>24148.096793987497</v>
      </c>
      <c r="CW56" s="335"/>
      <c r="CX56" s="335"/>
      <c r="CY56" s="335"/>
      <c r="CZ56" s="335"/>
      <c r="DA56" s="335"/>
      <c r="DB56" s="335"/>
      <c r="DC56" s="335"/>
      <c r="DD56" s="335"/>
      <c r="DE56" s="340"/>
    </row>
    <row r="57" spans="1:109" s="2" customFormat="1" ht="23.25" customHeight="1" x14ac:dyDescent="0.2">
      <c r="A57" s="328" t="str">
        <f>+'[1]NómPlantilla (4)ok'!E63</f>
        <v>Encargado Bodega Municipal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30"/>
      <c r="P57" s="331" t="str">
        <f>+'[1]NómPlantilla (4)ok'!F63</f>
        <v>Oficialía Mayor</v>
      </c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2">
        <v>1</v>
      </c>
      <c r="AE57" s="332"/>
      <c r="AF57" s="332"/>
      <c r="AG57" s="333">
        <v>1</v>
      </c>
      <c r="AH57" s="333"/>
      <c r="AI57" s="333"/>
      <c r="AJ57" s="333"/>
      <c r="AK57" s="334">
        <f>+'[1]NómPlantilla (4)ok'!T63</f>
        <v>11306.001</v>
      </c>
      <c r="AL57" s="334"/>
      <c r="AM57" s="334"/>
      <c r="AN57" s="334"/>
      <c r="AO57" s="334"/>
      <c r="AP57" s="334"/>
      <c r="AQ57" s="335">
        <f t="shared" si="3"/>
        <v>135672.01199999999</v>
      </c>
      <c r="AR57" s="335"/>
      <c r="AS57" s="335"/>
      <c r="AT57" s="335"/>
      <c r="AU57" s="335"/>
      <c r="AV57" s="335"/>
      <c r="AW57" s="335"/>
      <c r="AX57" s="335"/>
      <c r="AY57" s="336">
        <v>0</v>
      </c>
      <c r="AZ57" s="337"/>
      <c r="BA57" s="337"/>
      <c r="BB57" s="337"/>
      <c r="BC57" s="337"/>
      <c r="BD57" s="337"/>
      <c r="BE57" s="337"/>
      <c r="BF57" s="338"/>
      <c r="BG57" s="339">
        <f t="shared" si="0"/>
        <v>1858.5247858077494</v>
      </c>
      <c r="BH57" s="339"/>
      <c r="BI57" s="339"/>
      <c r="BJ57" s="339"/>
      <c r="BK57" s="339"/>
      <c r="BL57" s="339"/>
      <c r="BM57" s="339"/>
      <c r="BN57" s="339"/>
      <c r="BO57" s="339">
        <f t="shared" si="1"/>
        <v>18585.247858077499</v>
      </c>
      <c r="BP57" s="339"/>
      <c r="BQ57" s="339"/>
      <c r="BR57" s="339"/>
      <c r="BS57" s="339"/>
      <c r="BT57" s="339"/>
      <c r="BU57" s="339"/>
      <c r="BV57" s="339"/>
      <c r="BW57" s="339">
        <v>0</v>
      </c>
      <c r="BX57" s="339"/>
      <c r="BY57" s="339"/>
      <c r="BZ57" s="339"/>
      <c r="CA57" s="339"/>
      <c r="CB57" s="339"/>
      <c r="CC57" s="339"/>
      <c r="CD57" s="339"/>
      <c r="CE57" s="339">
        <v>0</v>
      </c>
      <c r="CF57" s="339"/>
      <c r="CG57" s="339"/>
      <c r="CH57" s="339"/>
      <c r="CI57" s="339"/>
      <c r="CJ57" s="339"/>
      <c r="CK57" s="339"/>
      <c r="CL57" s="339"/>
      <c r="CM57" s="339"/>
      <c r="CN57" s="339">
        <v>0</v>
      </c>
      <c r="CO57" s="339"/>
      <c r="CP57" s="339"/>
      <c r="CQ57" s="339"/>
      <c r="CR57" s="339"/>
      <c r="CS57" s="339"/>
      <c r="CT57" s="339"/>
      <c r="CU57" s="339"/>
      <c r="CV57" s="335">
        <f t="shared" si="2"/>
        <v>156115.78464388524</v>
      </c>
      <c r="CW57" s="335"/>
      <c r="CX57" s="335"/>
      <c r="CY57" s="335"/>
      <c r="CZ57" s="335"/>
      <c r="DA57" s="335"/>
      <c r="DB57" s="335"/>
      <c r="DC57" s="335"/>
      <c r="DD57" s="335"/>
      <c r="DE57" s="340"/>
    </row>
    <row r="58" spans="1:109" s="2" customFormat="1" ht="23.25" customHeight="1" x14ac:dyDescent="0.2">
      <c r="A58" s="328" t="str">
        <f>+'[1]NómPlantilla (4)ok'!E64</f>
        <v>Velador Cementerio Mpal.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30"/>
      <c r="P58" s="331" t="str">
        <f>+'[1]NómPlantilla (4)ok'!F64</f>
        <v>Oficialía Mayor</v>
      </c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2">
        <v>1</v>
      </c>
      <c r="AE58" s="332"/>
      <c r="AF58" s="332"/>
      <c r="AG58" s="333">
        <v>1</v>
      </c>
      <c r="AH58" s="333"/>
      <c r="AI58" s="333"/>
      <c r="AJ58" s="333"/>
      <c r="AK58" s="334">
        <f>+'[1]NómPlantilla (4)ok'!T64</f>
        <v>5466.72</v>
      </c>
      <c r="AL58" s="334"/>
      <c r="AM58" s="334"/>
      <c r="AN58" s="334"/>
      <c r="AO58" s="334"/>
      <c r="AP58" s="334"/>
      <c r="AQ58" s="335">
        <f t="shared" si="3"/>
        <v>65600.639999999999</v>
      </c>
      <c r="AR58" s="335"/>
      <c r="AS58" s="335"/>
      <c r="AT58" s="335"/>
      <c r="AU58" s="335"/>
      <c r="AV58" s="335"/>
      <c r="AW58" s="335"/>
      <c r="AX58" s="335"/>
      <c r="AY58" s="336">
        <v>0</v>
      </c>
      <c r="AZ58" s="337"/>
      <c r="BA58" s="337"/>
      <c r="BB58" s="337"/>
      <c r="BC58" s="337"/>
      <c r="BD58" s="337"/>
      <c r="BE58" s="337"/>
      <c r="BF58" s="338"/>
      <c r="BG58" s="339">
        <f t="shared" si="0"/>
        <v>898.64087373342204</v>
      </c>
      <c r="BH58" s="339"/>
      <c r="BI58" s="339"/>
      <c r="BJ58" s="339"/>
      <c r="BK58" s="339"/>
      <c r="BL58" s="339"/>
      <c r="BM58" s="339"/>
      <c r="BN58" s="339"/>
      <c r="BO58" s="339">
        <f t="shared" si="1"/>
        <v>8986.4087373342209</v>
      </c>
      <c r="BP58" s="339"/>
      <c r="BQ58" s="339"/>
      <c r="BR58" s="339"/>
      <c r="BS58" s="339"/>
      <c r="BT58" s="339"/>
      <c r="BU58" s="339"/>
      <c r="BV58" s="339"/>
      <c r="BW58" s="339">
        <v>0</v>
      </c>
      <c r="BX58" s="339"/>
      <c r="BY58" s="339"/>
      <c r="BZ58" s="339"/>
      <c r="CA58" s="339"/>
      <c r="CB58" s="339"/>
      <c r="CC58" s="339"/>
      <c r="CD58" s="339"/>
      <c r="CE58" s="339">
        <v>0</v>
      </c>
      <c r="CF58" s="339"/>
      <c r="CG58" s="339"/>
      <c r="CH58" s="339"/>
      <c r="CI58" s="339"/>
      <c r="CJ58" s="339"/>
      <c r="CK58" s="339"/>
      <c r="CL58" s="339"/>
      <c r="CM58" s="339"/>
      <c r="CN58" s="339">
        <v>0</v>
      </c>
      <c r="CO58" s="339"/>
      <c r="CP58" s="339"/>
      <c r="CQ58" s="339"/>
      <c r="CR58" s="339"/>
      <c r="CS58" s="339"/>
      <c r="CT58" s="339"/>
      <c r="CU58" s="339"/>
      <c r="CV58" s="335">
        <f t="shared" si="2"/>
        <v>75485.689611067646</v>
      </c>
      <c r="CW58" s="335"/>
      <c r="CX58" s="335"/>
      <c r="CY58" s="335"/>
      <c r="CZ58" s="335"/>
      <c r="DA58" s="335"/>
      <c r="DB58" s="335"/>
      <c r="DC58" s="335"/>
      <c r="DD58" s="335"/>
      <c r="DE58" s="340"/>
    </row>
    <row r="59" spans="1:109" s="2" customFormat="1" ht="23.25" customHeight="1" x14ac:dyDescent="0.2">
      <c r="A59" s="328" t="str">
        <f>+'[1]NómPlantilla (4)ok'!E65</f>
        <v>Velador Rastro Municipal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30"/>
      <c r="P59" s="331" t="str">
        <f>+'[1]NómPlantilla (4)ok'!F65</f>
        <v>Oficialía Mayor</v>
      </c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2">
        <v>1</v>
      </c>
      <c r="AE59" s="332"/>
      <c r="AF59" s="332"/>
      <c r="AG59" s="333">
        <v>1</v>
      </c>
      <c r="AH59" s="333"/>
      <c r="AI59" s="333"/>
      <c r="AJ59" s="333"/>
      <c r="AK59" s="334">
        <f>+'[1]NómPlantilla (4)ok'!T65</f>
        <v>6270.4</v>
      </c>
      <c r="AL59" s="334"/>
      <c r="AM59" s="334"/>
      <c r="AN59" s="334"/>
      <c r="AO59" s="334"/>
      <c r="AP59" s="334"/>
      <c r="AQ59" s="335">
        <f t="shared" si="3"/>
        <v>75244.799999999988</v>
      </c>
      <c r="AR59" s="335"/>
      <c r="AS59" s="335"/>
      <c r="AT59" s="335"/>
      <c r="AU59" s="335"/>
      <c r="AV59" s="335"/>
      <c r="AW59" s="335"/>
      <c r="AX59" s="335"/>
      <c r="AY59" s="336">
        <v>0</v>
      </c>
      <c r="AZ59" s="337"/>
      <c r="BA59" s="337"/>
      <c r="BB59" s="337"/>
      <c r="BC59" s="337"/>
      <c r="BD59" s="337"/>
      <c r="BE59" s="337"/>
      <c r="BF59" s="338"/>
      <c r="BG59" s="339">
        <f t="shared" si="0"/>
        <v>1030.7529441160418</v>
      </c>
      <c r="BH59" s="339"/>
      <c r="BI59" s="339"/>
      <c r="BJ59" s="339"/>
      <c r="BK59" s="339"/>
      <c r="BL59" s="339"/>
      <c r="BM59" s="339"/>
      <c r="BN59" s="339"/>
      <c r="BO59" s="339">
        <f t="shared" si="1"/>
        <v>10307.529441160419</v>
      </c>
      <c r="BP59" s="339"/>
      <c r="BQ59" s="339"/>
      <c r="BR59" s="339"/>
      <c r="BS59" s="339"/>
      <c r="BT59" s="339"/>
      <c r="BU59" s="339"/>
      <c r="BV59" s="339"/>
      <c r="BW59" s="339">
        <v>0</v>
      </c>
      <c r="BX59" s="339"/>
      <c r="BY59" s="339"/>
      <c r="BZ59" s="339"/>
      <c r="CA59" s="339"/>
      <c r="CB59" s="339"/>
      <c r="CC59" s="339"/>
      <c r="CD59" s="339"/>
      <c r="CE59" s="339">
        <v>0</v>
      </c>
      <c r="CF59" s="339"/>
      <c r="CG59" s="339"/>
      <c r="CH59" s="339"/>
      <c r="CI59" s="339"/>
      <c r="CJ59" s="339"/>
      <c r="CK59" s="339"/>
      <c r="CL59" s="339"/>
      <c r="CM59" s="339"/>
      <c r="CN59" s="339">
        <v>0</v>
      </c>
      <c r="CO59" s="339"/>
      <c r="CP59" s="339"/>
      <c r="CQ59" s="339"/>
      <c r="CR59" s="339"/>
      <c r="CS59" s="339"/>
      <c r="CT59" s="339"/>
      <c r="CU59" s="339"/>
      <c r="CV59" s="335">
        <f t="shared" si="2"/>
        <v>86583.082385276444</v>
      </c>
      <c r="CW59" s="335"/>
      <c r="CX59" s="335"/>
      <c r="CY59" s="335"/>
      <c r="CZ59" s="335"/>
      <c r="DA59" s="335"/>
      <c r="DB59" s="335"/>
      <c r="DC59" s="335"/>
      <c r="DD59" s="335"/>
      <c r="DE59" s="340"/>
    </row>
    <row r="60" spans="1:109" s="2" customFormat="1" ht="23.25" customHeight="1" x14ac:dyDescent="0.2">
      <c r="A60" s="328" t="str">
        <f>+'[1]NómPlantilla (4)ok'!E66</f>
        <v>Encargada Ce-Mujer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30"/>
      <c r="P60" s="331" t="str">
        <f>+'[1]NómPlantilla (4)ok'!F66</f>
        <v>Ce-Mujer</v>
      </c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2">
        <v>1</v>
      </c>
      <c r="AE60" s="332"/>
      <c r="AF60" s="332"/>
      <c r="AG60" s="333">
        <v>1</v>
      </c>
      <c r="AH60" s="333"/>
      <c r="AI60" s="333"/>
      <c r="AJ60" s="333"/>
      <c r="AK60" s="334">
        <f>+'[1]NómPlantilla (4)ok'!T66</f>
        <v>8827.0020000000004</v>
      </c>
      <c r="AL60" s="334"/>
      <c r="AM60" s="334"/>
      <c r="AN60" s="334"/>
      <c r="AO60" s="334"/>
      <c r="AP60" s="334"/>
      <c r="AQ60" s="335">
        <f t="shared" si="3"/>
        <v>105924.024</v>
      </c>
      <c r="AR60" s="335"/>
      <c r="AS60" s="335"/>
      <c r="AT60" s="335"/>
      <c r="AU60" s="335"/>
      <c r="AV60" s="335"/>
      <c r="AW60" s="335"/>
      <c r="AX60" s="335"/>
      <c r="AY60" s="336">
        <v>0</v>
      </c>
      <c r="AZ60" s="337"/>
      <c r="BA60" s="337"/>
      <c r="BB60" s="337"/>
      <c r="BC60" s="337"/>
      <c r="BD60" s="337"/>
      <c r="BE60" s="337"/>
      <c r="BF60" s="338"/>
      <c r="BG60" s="339">
        <f t="shared" si="0"/>
        <v>1451.0172077089485</v>
      </c>
      <c r="BH60" s="339"/>
      <c r="BI60" s="339"/>
      <c r="BJ60" s="339"/>
      <c r="BK60" s="339"/>
      <c r="BL60" s="339"/>
      <c r="BM60" s="339"/>
      <c r="BN60" s="339"/>
      <c r="BO60" s="339">
        <f t="shared" si="1"/>
        <v>14510.172077089484</v>
      </c>
      <c r="BP60" s="339"/>
      <c r="BQ60" s="339"/>
      <c r="BR60" s="339"/>
      <c r="BS60" s="339"/>
      <c r="BT60" s="339"/>
      <c r="BU60" s="339"/>
      <c r="BV60" s="339"/>
      <c r="BW60" s="339">
        <v>0</v>
      </c>
      <c r="BX60" s="339"/>
      <c r="BY60" s="339"/>
      <c r="BZ60" s="339"/>
      <c r="CA60" s="339"/>
      <c r="CB60" s="339"/>
      <c r="CC60" s="339"/>
      <c r="CD60" s="339"/>
      <c r="CE60" s="339">
        <v>0</v>
      </c>
      <c r="CF60" s="339"/>
      <c r="CG60" s="339"/>
      <c r="CH60" s="339"/>
      <c r="CI60" s="339"/>
      <c r="CJ60" s="339"/>
      <c r="CK60" s="339"/>
      <c r="CL60" s="339"/>
      <c r="CM60" s="339"/>
      <c r="CN60" s="339">
        <v>0</v>
      </c>
      <c r="CO60" s="339"/>
      <c r="CP60" s="339"/>
      <c r="CQ60" s="339"/>
      <c r="CR60" s="339"/>
      <c r="CS60" s="339"/>
      <c r="CT60" s="339"/>
      <c r="CU60" s="339"/>
      <c r="CV60" s="335">
        <f t="shared" si="2"/>
        <v>121885.21328479845</v>
      </c>
      <c r="CW60" s="335"/>
      <c r="CX60" s="335"/>
      <c r="CY60" s="335"/>
      <c r="CZ60" s="335"/>
      <c r="DA60" s="335"/>
      <c r="DB60" s="335"/>
      <c r="DC60" s="335"/>
      <c r="DD60" s="335"/>
      <c r="DE60" s="340"/>
    </row>
    <row r="61" spans="1:109" s="2" customFormat="1" ht="23.25" customHeight="1" x14ac:dyDescent="0.2">
      <c r="A61" s="328" t="str">
        <f>+'[1]NómPlantilla (4)ok'!E67</f>
        <v>Director Prom. Económica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30"/>
      <c r="P61" s="331" t="str">
        <f>+'[1]NómPlantilla (4)ok'!F67</f>
        <v>Promoción Económica</v>
      </c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2">
        <v>1</v>
      </c>
      <c r="AE61" s="332"/>
      <c r="AF61" s="332"/>
      <c r="AG61" s="333">
        <v>1</v>
      </c>
      <c r="AH61" s="333"/>
      <c r="AI61" s="333"/>
      <c r="AJ61" s="333"/>
      <c r="AK61" s="334">
        <f>+'[1]NómPlantilla (4)ok'!T67</f>
        <v>19002</v>
      </c>
      <c r="AL61" s="334"/>
      <c r="AM61" s="334"/>
      <c r="AN61" s="334"/>
      <c r="AO61" s="334"/>
      <c r="AP61" s="334"/>
      <c r="AQ61" s="335">
        <f t="shared" si="3"/>
        <v>228024</v>
      </c>
      <c r="AR61" s="335"/>
      <c r="AS61" s="335"/>
      <c r="AT61" s="335"/>
      <c r="AU61" s="335"/>
      <c r="AV61" s="335"/>
      <c r="AW61" s="335"/>
      <c r="AX61" s="335"/>
      <c r="AY61" s="336">
        <v>0</v>
      </c>
      <c r="AZ61" s="337"/>
      <c r="BA61" s="337"/>
      <c r="BB61" s="337"/>
      <c r="BC61" s="337"/>
      <c r="BD61" s="337"/>
      <c r="BE61" s="337"/>
      <c r="BF61" s="338"/>
      <c r="BG61" s="339">
        <f t="shared" si="0"/>
        <v>3123.6232846537746</v>
      </c>
      <c r="BH61" s="339"/>
      <c r="BI61" s="339"/>
      <c r="BJ61" s="339"/>
      <c r="BK61" s="339"/>
      <c r="BL61" s="339"/>
      <c r="BM61" s="339"/>
      <c r="BN61" s="339"/>
      <c r="BO61" s="339">
        <f t="shared" si="1"/>
        <v>31236.232846537747</v>
      </c>
      <c r="BP61" s="339"/>
      <c r="BQ61" s="339"/>
      <c r="BR61" s="339"/>
      <c r="BS61" s="339"/>
      <c r="BT61" s="339"/>
      <c r="BU61" s="339"/>
      <c r="BV61" s="339"/>
      <c r="BW61" s="339">
        <v>0</v>
      </c>
      <c r="BX61" s="339"/>
      <c r="BY61" s="339"/>
      <c r="BZ61" s="339"/>
      <c r="CA61" s="339"/>
      <c r="CB61" s="339"/>
      <c r="CC61" s="339"/>
      <c r="CD61" s="339"/>
      <c r="CE61" s="339">
        <v>0</v>
      </c>
      <c r="CF61" s="339"/>
      <c r="CG61" s="339"/>
      <c r="CH61" s="339"/>
      <c r="CI61" s="339"/>
      <c r="CJ61" s="339"/>
      <c r="CK61" s="339"/>
      <c r="CL61" s="339"/>
      <c r="CM61" s="339"/>
      <c r="CN61" s="339">
        <v>0</v>
      </c>
      <c r="CO61" s="339"/>
      <c r="CP61" s="339"/>
      <c r="CQ61" s="339"/>
      <c r="CR61" s="339"/>
      <c r="CS61" s="339"/>
      <c r="CT61" s="339"/>
      <c r="CU61" s="339"/>
      <c r="CV61" s="335">
        <f t="shared" si="2"/>
        <v>262383.85613119148</v>
      </c>
      <c r="CW61" s="335"/>
      <c r="CX61" s="335"/>
      <c r="CY61" s="335"/>
      <c r="CZ61" s="335"/>
      <c r="DA61" s="335"/>
      <c r="DB61" s="335"/>
      <c r="DC61" s="335"/>
      <c r="DD61" s="335"/>
      <c r="DE61" s="340"/>
    </row>
    <row r="62" spans="1:109" s="2" customFormat="1" ht="23.25" customHeight="1" x14ac:dyDescent="0.2">
      <c r="A62" s="328" t="str">
        <f>+'[1]NómPlantilla (4)ok'!E68</f>
        <v>Auxiliar D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30"/>
      <c r="P62" s="331" t="str">
        <f>+'[1]NómPlantilla (4)ok'!F68</f>
        <v>Promoción Económica</v>
      </c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2">
        <v>1</v>
      </c>
      <c r="AE62" s="332"/>
      <c r="AF62" s="332"/>
      <c r="AG62" s="333">
        <v>1</v>
      </c>
      <c r="AH62" s="333"/>
      <c r="AI62" s="333"/>
      <c r="AJ62" s="333"/>
      <c r="AK62" s="334">
        <f>+'[1]NómPlantilla (4)ok'!T68</f>
        <v>9826.8333999999995</v>
      </c>
      <c r="AL62" s="334"/>
      <c r="AM62" s="334"/>
      <c r="AN62" s="334"/>
      <c r="AO62" s="334"/>
      <c r="AP62" s="334"/>
      <c r="AQ62" s="335">
        <f t="shared" si="3"/>
        <v>117922.00079999999</v>
      </c>
      <c r="AR62" s="335"/>
      <c r="AS62" s="335"/>
      <c r="AT62" s="335"/>
      <c r="AU62" s="335"/>
      <c r="AV62" s="335"/>
      <c r="AW62" s="335"/>
      <c r="AX62" s="335"/>
      <c r="AY62" s="336">
        <v>0</v>
      </c>
      <c r="AZ62" s="337"/>
      <c r="BA62" s="337"/>
      <c r="BB62" s="337"/>
      <c r="BC62" s="337"/>
      <c r="BD62" s="337"/>
      <c r="BE62" s="337"/>
      <c r="BF62" s="338"/>
      <c r="BG62" s="339">
        <f t="shared" si="0"/>
        <v>1615.3734145170729</v>
      </c>
      <c r="BH62" s="339"/>
      <c r="BI62" s="339"/>
      <c r="BJ62" s="339"/>
      <c r="BK62" s="339"/>
      <c r="BL62" s="339"/>
      <c r="BM62" s="339"/>
      <c r="BN62" s="339"/>
      <c r="BO62" s="339">
        <f t="shared" si="1"/>
        <v>16153.734145170727</v>
      </c>
      <c r="BP62" s="339"/>
      <c r="BQ62" s="339"/>
      <c r="BR62" s="339"/>
      <c r="BS62" s="339"/>
      <c r="BT62" s="339"/>
      <c r="BU62" s="339"/>
      <c r="BV62" s="339"/>
      <c r="BW62" s="339">
        <v>0</v>
      </c>
      <c r="BX62" s="339"/>
      <c r="BY62" s="339"/>
      <c r="BZ62" s="339"/>
      <c r="CA62" s="339"/>
      <c r="CB62" s="339"/>
      <c r="CC62" s="339"/>
      <c r="CD62" s="339"/>
      <c r="CE62" s="339">
        <v>0</v>
      </c>
      <c r="CF62" s="339"/>
      <c r="CG62" s="339"/>
      <c r="CH62" s="339"/>
      <c r="CI62" s="339"/>
      <c r="CJ62" s="339"/>
      <c r="CK62" s="339"/>
      <c r="CL62" s="339"/>
      <c r="CM62" s="339"/>
      <c r="CN62" s="339">
        <v>0</v>
      </c>
      <c r="CO62" s="339"/>
      <c r="CP62" s="339"/>
      <c r="CQ62" s="339"/>
      <c r="CR62" s="339"/>
      <c r="CS62" s="339"/>
      <c r="CT62" s="339"/>
      <c r="CU62" s="339"/>
      <c r="CV62" s="335">
        <f t="shared" si="2"/>
        <v>135691.10835968779</v>
      </c>
      <c r="CW62" s="335"/>
      <c r="CX62" s="335"/>
      <c r="CY62" s="335"/>
      <c r="CZ62" s="335"/>
      <c r="DA62" s="335"/>
      <c r="DB62" s="335"/>
      <c r="DC62" s="335"/>
      <c r="DD62" s="335"/>
      <c r="DE62" s="340"/>
    </row>
    <row r="63" spans="1:109" s="2" customFormat="1" ht="23.25" customHeight="1" x14ac:dyDescent="0.2">
      <c r="A63" s="328" t="str">
        <f>+'[1]NómPlantilla (4)ok'!E69</f>
        <v>Enc. Microcuencas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30"/>
      <c r="P63" s="331" t="str">
        <f>+'[1]NómPlantilla (4)ok'!F69</f>
        <v>Promoción Económica</v>
      </c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2">
        <v>1</v>
      </c>
      <c r="AE63" s="332"/>
      <c r="AF63" s="332"/>
      <c r="AG63" s="333">
        <v>1</v>
      </c>
      <c r="AH63" s="333"/>
      <c r="AI63" s="333"/>
      <c r="AJ63" s="333"/>
      <c r="AK63" s="334">
        <f>+'[1]NómPlantilla (4)ok'!T69</f>
        <v>9636.8334000000013</v>
      </c>
      <c r="AL63" s="334"/>
      <c r="AM63" s="334"/>
      <c r="AN63" s="334"/>
      <c r="AO63" s="334"/>
      <c r="AP63" s="334"/>
      <c r="AQ63" s="335">
        <f t="shared" si="3"/>
        <v>115642.00080000001</v>
      </c>
      <c r="AR63" s="335"/>
      <c r="AS63" s="335"/>
      <c r="AT63" s="335"/>
      <c r="AU63" s="335"/>
      <c r="AV63" s="335"/>
      <c r="AW63" s="335"/>
      <c r="AX63" s="335"/>
      <c r="AY63" s="336">
        <v>0</v>
      </c>
      <c r="AZ63" s="337"/>
      <c r="BA63" s="337"/>
      <c r="BB63" s="337"/>
      <c r="BC63" s="337"/>
      <c r="BD63" s="337"/>
      <c r="BE63" s="337"/>
      <c r="BF63" s="338"/>
      <c r="BG63" s="339">
        <f t="shared" si="0"/>
        <v>1584.1404693489742</v>
      </c>
      <c r="BH63" s="339"/>
      <c r="BI63" s="339"/>
      <c r="BJ63" s="339"/>
      <c r="BK63" s="339"/>
      <c r="BL63" s="339"/>
      <c r="BM63" s="339"/>
      <c r="BN63" s="339"/>
      <c r="BO63" s="339">
        <f t="shared" si="1"/>
        <v>15841.404693489741</v>
      </c>
      <c r="BP63" s="339"/>
      <c r="BQ63" s="339"/>
      <c r="BR63" s="339"/>
      <c r="BS63" s="339"/>
      <c r="BT63" s="339"/>
      <c r="BU63" s="339"/>
      <c r="BV63" s="339"/>
      <c r="BW63" s="339">
        <v>0</v>
      </c>
      <c r="BX63" s="339"/>
      <c r="BY63" s="339"/>
      <c r="BZ63" s="339"/>
      <c r="CA63" s="339"/>
      <c r="CB63" s="339"/>
      <c r="CC63" s="339"/>
      <c r="CD63" s="339"/>
      <c r="CE63" s="339">
        <v>0</v>
      </c>
      <c r="CF63" s="339"/>
      <c r="CG63" s="339"/>
      <c r="CH63" s="339"/>
      <c r="CI63" s="339"/>
      <c r="CJ63" s="339"/>
      <c r="CK63" s="339"/>
      <c r="CL63" s="339"/>
      <c r="CM63" s="339"/>
      <c r="CN63" s="339">
        <v>0</v>
      </c>
      <c r="CO63" s="339"/>
      <c r="CP63" s="339"/>
      <c r="CQ63" s="339"/>
      <c r="CR63" s="339"/>
      <c r="CS63" s="339"/>
      <c r="CT63" s="339"/>
      <c r="CU63" s="339"/>
      <c r="CV63" s="335">
        <f t="shared" si="2"/>
        <v>133067.54596283872</v>
      </c>
      <c r="CW63" s="335"/>
      <c r="CX63" s="335"/>
      <c r="CY63" s="335"/>
      <c r="CZ63" s="335"/>
      <c r="DA63" s="335"/>
      <c r="DB63" s="335"/>
      <c r="DC63" s="335"/>
      <c r="DD63" s="335"/>
      <c r="DE63" s="340"/>
    </row>
    <row r="64" spans="1:109" s="2" customFormat="1" ht="23.25" customHeight="1" x14ac:dyDescent="0.2">
      <c r="A64" s="328" t="str">
        <f>+'[1]NómPlantilla (4)ok'!E70</f>
        <v>Encargado C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30"/>
      <c r="P64" s="331" t="str">
        <f>+'[1]NómPlantilla (4)ok'!F70</f>
        <v>Promoción Económica</v>
      </c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2">
        <v>1</v>
      </c>
      <c r="AE64" s="332"/>
      <c r="AF64" s="332"/>
      <c r="AG64" s="333">
        <v>1</v>
      </c>
      <c r="AH64" s="333"/>
      <c r="AI64" s="333"/>
      <c r="AJ64" s="333"/>
      <c r="AK64" s="334">
        <f>+'[1]NómPlantilla (4)ok'!T70</f>
        <v>15272.416799999999</v>
      </c>
      <c r="AL64" s="334"/>
      <c r="AM64" s="334"/>
      <c r="AN64" s="334"/>
      <c r="AO64" s="334"/>
      <c r="AP64" s="334"/>
      <c r="AQ64" s="335">
        <f t="shared" si="3"/>
        <v>183269.00159999999</v>
      </c>
      <c r="AR64" s="335"/>
      <c r="AS64" s="335"/>
      <c r="AT64" s="335"/>
      <c r="AU64" s="335"/>
      <c r="AV64" s="335"/>
      <c r="AW64" s="335"/>
      <c r="AX64" s="335"/>
      <c r="AY64" s="336">
        <v>0</v>
      </c>
      <c r="AZ64" s="337"/>
      <c r="BA64" s="337"/>
      <c r="BB64" s="337"/>
      <c r="BC64" s="337"/>
      <c r="BD64" s="337"/>
      <c r="BE64" s="337"/>
      <c r="BF64" s="338"/>
      <c r="BG64" s="339">
        <f t="shared" si="0"/>
        <v>2510.5397710460734</v>
      </c>
      <c r="BH64" s="339"/>
      <c r="BI64" s="339"/>
      <c r="BJ64" s="339"/>
      <c r="BK64" s="339"/>
      <c r="BL64" s="339"/>
      <c r="BM64" s="339"/>
      <c r="BN64" s="339"/>
      <c r="BO64" s="339">
        <f t="shared" si="1"/>
        <v>25105.397710460737</v>
      </c>
      <c r="BP64" s="339"/>
      <c r="BQ64" s="339"/>
      <c r="BR64" s="339"/>
      <c r="BS64" s="339"/>
      <c r="BT64" s="339"/>
      <c r="BU64" s="339"/>
      <c r="BV64" s="339"/>
      <c r="BW64" s="339">
        <v>0</v>
      </c>
      <c r="BX64" s="339"/>
      <c r="BY64" s="339"/>
      <c r="BZ64" s="339"/>
      <c r="CA64" s="339"/>
      <c r="CB64" s="339"/>
      <c r="CC64" s="339"/>
      <c r="CD64" s="339"/>
      <c r="CE64" s="339">
        <v>0</v>
      </c>
      <c r="CF64" s="339"/>
      <c r="CG64" s="339"/>
      <c r="CH64" s="339"/>
      <c r="CI64" s="339"/>
      <c r="CJ64" s="339"/>
      <c r="CK64" s="339"/>
      <c r="CL64" s="339"/>
      <c r="CM64" s="339"/>
      <c r="CN64" s="339">
        <v>0</v>
      </c>
      <c r="CO64" s="339"/>
      <c r="CP64" s="339"/>
      <c r="CQ64" s="339"/>
      <c r="CR64" s="339"/>
      <c r="CS64" s="339"/>
      <c r="CT64" s="339"/>
      <c r="CU64" s="339"/>
      <c r="CV64" s="335">
        <f t="shared" si="2"/>
        <v>210884.9390815068</v>
      </c>
      <c r="CW64" s="335"/>
      <c r="CX64" s="335"/>
      <c r="CY64" s="335"/>
      <c r="CZ64" s="335"/>
      <c r="DA64" s="335"/>
      <c r="DB64" s="335"/>
      <c r="DC64" s="335"/>
      <c r="DD64" s="335"/>
      <c r="DE64" s="340"/>
    </row>
    <row r="65" spans="1:121" s="2" customFormat="1" ht="23.25" customHeight="1" x14ac:dyDescent="0.2">
      <c r="A65" s="328" t="str">
        <f>+'[1]NómPlantilla (4)ok'!E71</f>
        <v>Enc. Microcuencas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30"/>
      <c r="P65" s="331" t="str">
        <f>+'[1]NómPlantilla (4)ok'!F71</f>
        <v>Promoción Económica</v>
      </c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2">
        <v>1</v>
      </c>
      <c r="AE65" s="332"/>
      <c r="AF65" s="332"/>
      <c r="AG65" s="333">
        <v>1</v>
      </c>
      <c r="AH65" s="333"/>
      <c r="AI65" s="333"/>
      <c r="AJ65" s="333"/>
      <c r="AK65" s="334">
        <f>+'[1]NómPlantilla (4)ok'!T71</f>
        <v>17940.5</v>
      </c>
      <c r="AL65" s="334"/>
      <c r="AM65" s="334"/>
      <c r="AN65" s="334"/>
      <c r="AO65" s="334"/>
      <c r="AP65" s="334"/>
      <c r="AQ65" s="335">
        <f t="shared" si="3"/>
        <v>215286</v>
      </c>
      <c r="AR65" s="335"/>
      <c r="AS65" s="335"/>
      <c r="AT65" s="335"/>
      <c r="AU65" s="335"/>
      <c r="AV65" s="335"/>
      <c r="AW65" s="335"/>
      <c r="AX65" s="335"/>
      <c r="AY65" s="336">
        <v>0</v>
      </c>
      <c r="AZ65" s="337"/>
      <c r="BA65" s="337"/>
      <c r="BB65" s="337"/>
      <c r="BC65" s="337"/>
      <c r="BD65" s="337"/>
      <c r="BE65" s="337"/>
      <c r="BF65" s="338"/>
      <c r="BG65" s="339">
        <f t="shared" si="0"/>
        <v>2949.1297515172637</v>
      </c>
      <c r="BH65" s="339"/>
      <c r="BI65" s="339"/>
      <c r="BJ65" s="339"/>
      <c r="BK65" s="339"/>
      <c r="BL65" s="339"/>
      <c r="BM65" s="339"/>
      <c r="BN65" s="339"/>
      <c r="BO65" s="339">
        <f t="shared" si="1"/>
        <v>29491.297515172635</v>
      </c>
      <c r="BP65" s="339"/>
      <c r="BQ65" s="339"/>
      <c r="BR65" s="339"/>
      <c r="BS65" s="339"/>
      <c r="BT65" s="339"/>
      <c r="BU65" s="339"/>
      <c r="BV65" s="339"/>
      <c r="BW65" s="339">
        <v>0</v>
      </c>
      <c r="BX65" s="339"/>
      <c r="BY65" s="339"/>
      <c r="BZ65" s="339"/>
      <c r="CA65" s="339"/>
      <c r="CB65" s="339"/>
      <c r="CC65" s="339"/>
      <c r="CD65" s="339"/>
      <c r="CE65" s="339">
        <v>0</v>
      </c>
      <c r="CF65" s="339"/>
      <c r="CG65" s="339"/>
      <c r="CH65" s="339"/>
      <c r="CI65" s="339"/>
      <c r="CJ65" s="339"/>
      <c r="CK65" s="339"/>
      <c r="CL65" s="339"/>
      <c r="CM65" s="339"/>
      <c r="CN65" s="339">
        <v>0</v>
      </c>
      <c r="CO65" s="339"/>
      <c r="CP65" s="339"/>
      <c r="CQ65" s="339"/>
      <c r="CR65" s="339"/>
      <c r="CS65" s="339"/>
      <c r="CT65" s="339"/>
      <c r="CU65" s="339"/>
      <c r="CV65" s="335">
        <f t="shared" si="2"/>
        <v>247726.42726668989</v>
      </c>
      <c r="CW65" s="335"/>
      <c r="CX65" s="335"/>
      <c r="CY65" s="335"/>
      <c r="CZ65" s="335"/>
      <c r="DA65" s="335"/>
      <c r="DB65" s="335"/>
      <c r="DC65" s="335"/>
      <c r="DD65" s="335"/>
      <c r="DE65" s="340"/>
    </row>
    <row r="66" spans="1:121" s="2" customFormat="1" ht="23.25" customHeight="1" x14ac:dyDescent="0.2">
      <c r="A66" s="328" t="str">
        <f>+'[1]NómPlantilla (4)ok'!E72</f>
        <v>Enc. Fomento Agropecuario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30"/>
      <c r="P66" s="331" t="str">
        <f>+'[1]NómPlantilla (4)ok'!F72</f>
        <v>Promoción Económica</v>
      </c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2">
        <v>1</v>
      </c>
      <c r="AE66" s="332"/>
      <c r="AF66" s="332"/>
      <c r="AG66" s="333">
        <v>1</v>
      </c>
      <c r="AH66" s="333"/>
      <c r="AI66" s="333"/>
      <c r="AJ66" s="333"/>
      <c r="AK66" s="334">
        <f>+'[1]NómPlantilla (4)ok'!T72</f>
        <v>11687.242</v>
      </c>
      <c r="AL66" s="334"/>
      <c r="AM66" s="334"/>
      <c r="AN66" s="334"/>
      <c r="AO66" s="334"/>
      <c r="AP66" s="334"/>
      <c r="AQ66" s="335">
        <f t="shared" si="3"/>
        <v>140246.90400000001</v>
      </c>
      <c r="AR66" s="335"/>
      <c r="AS66" s="335"/>
      <c r="AT66" s="335"/>
      <c r="AU66" s="335"/>
      <c r="AV66" s="335"/>
      <c r="AW66" s="335"/>
      <c r="AX66" s="335"/>
      <c r="AY66" s="336">
        <v>0</v>
      </c>
      <c r="AZ66" s="337"/>
      <c r="BA66" s="337"/>
      <c r="BB66" s="337"/>
      <c r="BC66" s="337"/>
      <c r="BD66" s="337"/>
      <c r="BE66" s="337"/>
      <c r="BF66" s="338"/>
      <c r="BG66" s="339">
        <f t="shared" si="0"/>
        <v>1921.194676591072</v>
      </c>
      <c r="BH66" s="339"/>
      <c r="BI66" s="339"/>
      <c r="BJ66" s="339"/>
      <c r="BK66" s="339"/>
      <c r="BL66" s="339"/>
      <c r="BM66" s="339"/>
      <c r="BN66" s="339"/>
      <c r="BO66" s="339">
        <f t="shared" si="1"/>
        <v>19211.946765910721</v>
      </c>
      <c r="BP66" s="339"/>
      <c r="BQ66" s="339"/>
      <c r="BR66" s="339"/>
      <c r="BS66" s="339"/>
      <c r="BT66" s="339"/>
      <c r="BU66" s="339"/>
      <c r="BV66" s="339"/>
      <c r="BW66" s="339">
        <v>0</v>
      </c>
      <c r="BX66" s="339"/>
      <c r="BY66" s="339"/>
      <c r="BZ66" s="339"/>
      <c r="CA66" s="339"/>
      <c r="CB66" s="339"/>
      <c r="CC66" s="339"/>
      <c r="CD66" s="339"/>
      <c r="CE66" s="339">
        <v>0</v>
      </c>
      <c r="CF66" s="339"/>
      <c r="CG66" s="339"/>
      <c r="CH66" s="339"/>
      <c r="CI66" s="339"/>
      <c r="CJ66" s="339"/>
      <c r="CK66" s="339"/>
      <c r="CL66" s="339"/>
      <c r="CM66" s="339"/>
      <c r="CN66" s="339">
        <v>0</v>
      </c>
      <c r="CO66" s="339"/>
      <c r="CP66" s="339"/>
      <c r="CQ66" s="339"/>
      <c r="CR66" s="339"/>
      <c r="CS66" s="339"/>
      <c r="CT66" s="339"/>
      <c r="CU66" s="339"/>
      <c r="CV66" s="335">
        <f t="shared" si="2"/>
        <v>161380.04544250181</v>
      </c>
      <c r="CW66" s="335"/>
      <c r="CX66" s="335"/>
      <c r="CY66" s="335"/>
      <c r="CZ66" s="335"/>
      <c r="DA66" s="335"/>
      <c r="DB66" s="335"/>
      <c r="DC66" s="335"/>
      <c r="DD66" s="335"/>
      <c r="DE66" s="340"/>
    </row>
    <row r="67" spans="1:121" s="2" customFormat="1" ht="23.25" customHeight="1" x14ac:dyDescent="0.2">
      <c r="A67" s="328" t="str">
        <f>+'[1]NómPlantilla (4)ok'!E73</f>
        <v>Auxiliar B</v>
      </c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30"/>
      <c r="P67" s="331" t="str">
        <f>+'[1]NómPlantilla (4)ok'!F73</f>
        <v>Promoción Económica</v>
      </c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2">
        <v>1</v>
      </c>
      <c r="AE67" s="332"/>
      <c r="AF67" s="332"/>
      <c r="AG67" s="333">
        <v>1</v>
      </c>
      <c r="AH67" s="333"/>
      <c r="AI67" s="333"/>
      <c r="AJ67" s="333"/>
      <c r="AK67" s="334">
        <f>+'[1]NómPlantilla (4)ok'!T73</f>
        <v>10056.5</v>
      </c>
      <c r="AL67" s="334"/>
      <c r="AM67" s="334"/>
      <c r="AN67" s="334"/>
      <c r="AO67" s="334"/>
      <c r="AP67" s="334"/>
      <c r="AQ67" s="335">
        <f t="shared" si="3"/>
        <v>120678</v>
      </c>
      <c r="AR67" s="335"/>
      <c r="AS67" s="335"/>
      <c r="AT67" s="335"/>
      <c r="AU67" s="335"/>
      <c r="AV67" s="335"/>
      <c r="AW67" s="335"/>
      <c r="AX67" s="335"/>
      <c r="AY67" s="336">
        <v>0</v>
      </c>
      <c r="AZ67" s="337"/>
      <c r="BA67" s="337"/>
      <c r="BB67" s="337"/>
      <c r="BC67" s="337"/>
      <c r="BD67" s="337"/>
      <c r="BE67" s="337"/>
      <c r="BF67" s="338"/>
      <c r="BG67" s="339">
        <f t="shared" si="0"/>
        <v>1653.1269109630925</v>
      </c>
      <c r="BH67" s="339"/>
      <c r="BI67" s="339"/>
      <c r="BJ67" s="339"/>
      <c r="BK67" s="339"/>
      <c r="BL67" s="339"/>
      <c r="BM67" s="339"/>
      <c r="BN67" s="339"/>
      <c r="BO67" s="339">
        <f t="shared" si="1"/>
        <v>16531.269109630928</v>
      </c>
      <c r="BP67" s="339"/>
      <c r="BQ67" s="339"/>
      <c r="BR67" s="339"/>
      <c r="BS67" s="339"/>
      <c r="BT67" s="339"/>
      <c r="BU67" s="339"/>
      <c r="BV67" s="339"/>
      <c r="BW67" s="339">
        <v>0</v>
      </c>
      <c r="BX67" s="339"/>
      <c r="BY67" s="339"/>
      <c r="BZ67" s="339"/>
      <c r="CA67" s="339"/>
      <c r="CB67" s="339"/>
      <c r="CC67" s="339"/>
      <c r="CD67" s="339"/>
      <c r="CE67" s="339">
        <v>0</v>
      </c>
      <c r="CF67" s="339"/>
      <c r="CG67" s="339"/>
      <c r="CH67" s="339"/>
      <c r="CI67" s="339"/>
      <c r="CJ67" s="339"/>
      <c r="CK67" s="339"/>
      <c r="CL67" s="339"/>
      <c r="CM67" s="339"/>
      <c r="CN67" s="339">
        <v>0</v>
      </c>
      <c r="CO67" s="339"/>
      <c r="CP67" s="339"/>
      <c r="CQ67" s="339"/>
      <c r="CR67" s="339"/>
      <c r="CS67" s="339"/>
      <c r="CT67" s="339"/>
      <c r="CU67" s="339"/>
      <c r="CV67" s="335">
        <f t="shared" si="2"/>
        <v>138862.39602059402</v>
      </c>
      <c r="CW67" s="335"/>
      <c r="CX67" s="335"/>
      <c r="CY67" s="335"/>
      <c r="CZ67" s="335"/>
      <c r="DA67" s="335"/>
      <c r="DB67" s="335"/>
      <c r="DC67" s="335"/>
      <c r="DD67" s="335"/>
      <c r="DE67" s="340"/>
    </row>
    <row r="68" spans="1:121" s="2" customFormat="1" ht="23.25" customHeight="1" x14ac:dyDescent="0.2">
      <c r="A68" s="328" t="str">
        <f>+'[1]NómPlantilla (4)ok'!E74</f>
        <v>Auxiliar A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30"/>
      <c r="P68" s="331" t="str">
        <f>+'[1]NómPlantilla (4)ok'!F74</f>
        <v>Promoción Económica</v>
      </c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2">
        <v>1</v>
      </c>
      <c r="AE68" s="332"/>
      <c r="AF68" s="332"/>
      <c r="AG68" s="333">
        <v>1</v>
      </c>
      <c r="AH68" s="333"/>
      <c r="AI68" s="333"/>
      <c r="AJ68" s="333"/>
      <c r="AK68" s="334">
        <f>+'[1]NómPlantilla (4)ok'!T74</f>
        <v>11147.75</v>
      </c>
      <c r="AL68" s="334"/>
      <c r="AM68" s="334"/>
      <c r="AN68" s="334"/>
      <c r="AO68" s="334"/>
      <c r="AP68" s="334"/>
      <c r="AQ68" s="335">
        <f t="shared" si="3"/>
        <v>133773</v>
      </c>
      <c r="AR68" s="335"/>
      <c r="AS68" s="335"/>
      <c r="AT68" s="335"/>
      <c r="AU68" s="335"/>
      <c r="AV68" s="335"/>
      <c r="AW68" s="335"/>
      <c r="AX68" s="335"/>
      <c r="AY68" s="336">
        <v>0</v>
      </c>
      <c r="AZ68" s="337"/>
      <c r="BA68" s="337"/>
      <c r="BB68" s="337"/>
      <c r="BC68" s="337"/>
      <c r="BD68" s="337"/>
      <c r="BE68" s="337"/>
      <c r="BF68" s="338"/>
      <c r="BG68" s="339">
        <f t="shared" si="0"/>
        <v>1832.51086577724</v>
      </c>
      <c r="BH68" s="339"/>
      <c r="BI68" s="339"/>
      <c r="BJ68" s="339"/>
      <c r="BK68" s="339"/>
      <c r="BL68" s="339"/>
      <c r="BM68" s="339"/>
      <c r="BN68" s="339"/>
      <c r="BO68" s="339">
        <f t="shared" si="1"/>
        <v>18325.108657772402</v>
      </c>
      <c r="BP68" s="339"/>
      <c r="BQ68" s="339"/>
      <c r="BR68" s="339"/>
      <c r="BS68" s="339"/>
      <c r="BT68" s="339"/>
      <c r="BU68" s="339"/>
      <c r="BV68" s="339"/>
      <c r="BW68" s="339">
        <v>0</v>
      </c>
      <c r="BX68" s="339"/>
      <c r="BY68" s="339"/>
      <c r="BZ68" s="339"/>
      <c r="CA68" s="339"/>
      <c r="CB68" s="339"/>
      <c r="CC68" s="339"/>
      <c r="CD68" s="339"/>
      <c r="CE68" s="339">
        <v>0</v>
      </c>
      <c r="CF68" s="339"/>
      <c r="CG68" s="339"/>
      <c r="CH68" s="339"/>
      <c r="CI68" s="339"/>
      <c r="CJ68" s="339"/>
      <c r="CK68" s="339"/>
      <c r="CL68" s="339"/>
      <c r="CM68" s="339"/>
      <c r="CN68" s="339">
        <v>0</v>
      </c>
      <c r="CO68" s="339"/>
      <c r="CP68" s="339"/>
      <c r="CQ68" s="339"/>
      <c r="CR68" s="339"/>
      <c r="CS68" s="339"/>
      <c r="CT68" s="339"/>
      <c r="CU68" s="339"/>
      <c r="CV68" s="335">
        <f t="shared" si="2"/>
        <v>153930.61952354963</v>
      </c>
      <c r="CW68" s="335"/>
      <c r="CX68" s="335"/>
      <c r="CY68" s="335"/>
      <c r="CZ68" s="335"/>
      <c r="DA68" s="335"/>
      <c r="DB68" s="335"/>
      <c r="DC68" s="335"/>
      <c r="DD68" s="335"/>
      <c r="DE68" s="340"/>
      <c r="DI68" s="363"/>
      <c r="DJ68" s="364"/>
      <c r="DK68" s="364"/>
      <c r="DL68" s="364"/>
      <c r="DM68" s="364"/>
      <c r="DN68" s="364"/>
      <c r="DO68" s="364"/>
      <c r="DP68" s="364"/>
      <c r="DQ68" s="364"/>
    </row>
    <row r="69" spans="1:121" s="2" customFormat="1" ht="23.25" customHeight="1" x14ac:dyDescent="0.2">
      <c r="A69" s="328" t="str">
        <f>+'[1]NómPlantilla (4)ok'!E75</f>
        <v>Enc. Hda. Mpal.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30"/>
      <c r="P69" s="331" t="str">
        <f>+'[1]NómPlantilla (4)ok'!F75</f>
        <v>Hacienda Municipal</v>
      </c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2">
        <v>1</v>
      </c>
      <c r="AE69" s="332"/>
      <c r="AF69" s="332"/>
      <c r="AG69" s="333">
        <v>1</v>
      </c>
      <c r="AH69" s="333"/>
      <c r="AI69" s="333"/>
      <c r="AJ69" s="333"/>
      <c r="AK69" s="334">
        <f>+'[1]NómPlantilla (4)ok'!T75</f>
        <v>22977</v>
      </c>
      <c r="AL69" s="334"/>
      <c r="AM69" s="334"/>
      <c r="AN69" s="334"/>
      <c r="AO69" s="334"/>
      <c r="AP69" s="334"/>
      <c r="AQ69" s="335">
        <f t="shared" si="3"/>
        <v>275724</v>
      </c>
      <c r="AR69" s="335"/>
      <c r="AS69" s="335"/>
      <c r="AT69" s="335"/>
      <c r="AU69" s="335"/>
      <c r="AV69" s="335"/>
      <c r="AW69" s="335"/>
      <c r="AX69" s="335"/>
      <c r="AY69" s="336">
        <v>0</v>
      </c>
      <c r="AZ69" s="337"/>
      <c r="BA69" s="337"/>
      <c r="BB69" s="337"/>
      <c r="BC69" s="337"/>
      <c r="BD69" s="337"/>
      <c r="BE69" s="337"/>
      <c r="BF69" s="338"/>
      <c r="BG69" s="339">
        <f t="shared" si="0"/>
        <v>3777.0493743547931</v>
      </c>
      <c r="BH69" s="339"/>
      <c r="BI69" s="339"/>
      <c r="BJ69" s="339"/>
      <c r="BK69" s="339"/>
      <c r="BL69" s="339"/>
      <c r="BM69" s="339"/>
      <c r="BN69" s="339"/>
      <c r="BO69" s="339">
        <f t="shared" si="1"/>
        <v>37770.493743547937</v>
      </c>
      <c r="BP69" s="339"/>
      <c r="BQ69" s="339"/>
      <c r="BR69" s="339"/>
      <c r="BS69" s="339"/>
      <c r="BT69" s="339"/>
      <c r="BU69" s="339"/>
      <c r="BV69" s="339"/>
      <c r="BW69" s="339">
        <v>0</v>
      </c>
      <c r="BX69" s="339"/>
      <c r="BY69" s="339"/>
      <c r="BZ69" s="339"/>
      <c r="CA69" s="339"/>
      <c r="CB69" s="339"/>
      <c r="CC69" s="339"/>
      <c r="CD69" s="339"/>
      <c r="CE69" s="339">
        <v>0</v>
      </c>
      <c r="CF69" s="339"/>
      <c r="CG69" s="339"/>
      <c r="CH69" s="339"/>
      <c r="CI69" s="339"/>
      <c r="CJ69" s="339"/>
      <c r="CK69" s="339"/>
      <c r="CL69" s="339"/>
      <c r="CM69" s="339"/>
      <c r="CN69" s="339">
        <v>0</v>
      </c>
      <c r="CO69" s="339"/>
      <c r="CP69" s="339"/>
      <c r="CQ69" s="339"/>
      <c r="CR69" s="339"/>
      <c r="CS69" s="339"/>
      <c r="CT69" s="339"/>
      <c r="CU69" s="339"/>
      <c r="CV69" s="335">
        <f t="shared" si="2"/>
        <v>317271.54311790271</v>
      </c>
      <c r="CW69" s="335"/>
      <c r="CX69" s="335"/>
      <c r="CY69" s="335"/>
      <c r="CZ69" s="335"/>
      <c r="DA69" s="335"/>
      <c r="DB69" s="335"/>
      <c r="DC69" s="335"/>
      <c r="DD69" s="335"/>
      <c r="DE69" s="340"/>
    </row>
    <row r="70" spans="1:121" s="2" customFormat="1" ht="23.25" customHeight="1" x14ac:dyDescent="0.2">
      <c r="A70" s="328" t="str">
        <f>+'[1]NómPlantilla (4)ok'!E76</f>
        <v>Aux. Contable B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30"/>
      <c r="P70" s="331" t="str">
        <f>+'[1]NómPlantilla (4)ok'!F76</f>
        <v>Hacienda Municipal</v>
      </c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2">
        <v>1</v>
      </c>
      <c r="AE70" s="332"/>
      <c r="AF70" s="332"/>
      <c r="AG70" s="333">
        <v>1</v>
      </c>
      <c r="AH70" s="333"/>
      <c r="AI70" s="333"/>
      <c r="AJ70" s="333"/>
      <c r="AK70" s="334">
        <f>+'[1]NómPlantilla (4)ok'!T76</f>
        <v>12772.58</v>
      </c>
      <c r="AL70" s="334"/>
      <c r="AM70" s="334"/>
      <c r="AN70" s="334"/>
      <c r="AO70" s="334"/>
      <c r="AP70" s="334"/>
      <c r="AQ70" s="335">
        <f t="shared" si="3"/>
        <v>153270.96</v>
      </c>
      <c r="AR70" s="335"/>
      <c r="AS70" s="335"/>
      <c r="AT70" s="335"/>
      <c r="AU70" s="335"/>
      <c r="AV70" s="335"/>
      <c r="AW70" s="335"/>
      <c r="AX70" s="335"/>
      <c r="AY70" s="336">
        <v>0</v>
      </c>
      <c r="AZ70" s="337"/>
      <c r="BA70" s="337"/>
      <c r="BB70" s="337"/>
      <c r="BC70" s="337"/>
      <c r="BD70" s="337"/>
      <c r="BE70" s="337"/>
      <c r="BF70" s="338"/>
      <c r="BG70" s="339">
        <f t="shared" si="0"/>
        <v>2099.606793658726</v>
      </c>
      <c r="BH70" s="339"/>
      <c r="BI70" s="339"/>
      <c r="BJ70" s="339"/>
      <c r="BK70" s="339"/>
      <c r="BL70" s="339"/>
      <c r="BM70" s="339"/>
      <c r="BN70" s="339"/>
      <c r="BO70" s="339">
        <f>(AK70/30.4166)*50</f>
        <v>20996.067936587257</v>
      </c>
      <c r="BP70" s="339"/>
      <c r="BQ70" s="339"/>
      <c r="BR70" s="339"/>
      <c r="BS70" s="339"/>
      <c r="BT70" s="339"/>
      <c r="BU70" s="339"/>
      <c r="BV70" s="339"/>
      <c r="BW70" s="339">
        <v>0</v>
      </c>
      <c r="BX70" s="339"/>
      <c r="BY70" s="339"/>
      <c r="BZ70" s="339"/>
      <c r="CA70" s="339"/>
      <c r="CB70" s="339"/>
      <c r="CC70" s="339"/>
      <c r="CD70" s="339"/>
      <c r="CE70" s="339">
        <v>0</v>
      </c>
      <c r="CF70" s="339"/>
      <c r="CG70" s="339"/>
      <c r="CH70" s="339"/>
      <c r="CI70" s="339"/>
      <c r="CJ70" s="339"/>
      <c r="CK70" s="339"/>
      <c r="CL70" s="339"/>
      <c r="CM70" s="339"/>
      <c r="CN70" s="339">
        <v>0</v>
      </c>
      <c r="CO70" s="339"/>
      <c r="CP70" s="339"/>
      <c r="CQ70" s="339"/>
      <c r="CR70" s="339"/>
      <c r="CS70" s="339"/>
      <c r="CT70" s="339"/>
      <c r="CU70" s="339"/>
      <c r="CV70" s="335">
        <f t="shared" si="2"/>
        <v>176366.63473024598</v>
      </c>
      <c r="CW70" s="335"/>
      <c r="CX70" s="335"/>
      <c r="CY70" s="335"/>
      <c r="CZ70" s="335"/>
      <c r="DA70" s="335"/>
      <c r="DB70" s="335"/>
      <c r="DC70" s="335"/>
      <c r="DD70" s="335"/>
      <c r="DE70" s="340"/>
    </row>
    <row r="71" spans="1:121" s="2" customFormat="1" ht="23.25" customHeight="1" x14ac:dyDescent="0.2">
      <c r="A71" s="328" t="str">
        <f>+'[1]NómPlantilla (4)ok'!E77</f>
        <v xml:space="preserve">Auxiliar    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30"/>
      <c r="P71" s="331" t="str">
        <f>+'[1]NómPlantilla (4)ok'!F77</f>
        <v>Hacienda Municipal</v>
      </c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2">
        <v>1</v>
      </c>
      <c r="AE71" s="332"/>
      <c r="AF71" s="332"/>
      <c r="AG71" s="333">
        <v>1</v>
      </c>
      <c r="AH71" s="333"/>
      <c r="AI71" s="333"/>
      <c r="AJ71" s="333"/>
      <c r="AK71" s="334">
        <f>+'[1]NómPlantilla (4)ok'!T77</f>
        <v>17326.5834</v>
      </c>
      <c r="AL71" s="334"/>
      <c r="AM71" s="334"/>
      <c r="AN71" s="334"/>
      <c r="AO71" s="334"/>
      <c r="AP71" s="334"/>
      <c r="AQ71" s="335">
        <f t="shared" ref="AQ71:AQ105" si="4">AG71*AK71*12</f>
        <v>207919.00079999998</v>
      </c>
      <c r="AR71" s="335"/>
      <c r="AS71" s="335"/>
      <c r="AT71" s="335"/>
      <c r="AU71" s="335"/>
      <c r="AV71" s="335"/>
      <c r="AW71" s="335"/>
      <c r="AX71" s="335"/>
      <c r="AY71" s="336">
        <v>0</v>
      </c>
      <c r="AZ71" s="337"/>
      <c r="BA71" s="337"/>
      <c r="BB71" s="337"/>
      <c r="BC71" s="337"/>
      <c r="BD71" s="337"/>
      <c r="BE71" s="337"/>
      <c r="BF71" s="338"/>
      <c r="BG71" s="339">
        <f t="shared" si="0"/>
        <v>2848.211733066812</v>
      </c>
      <c r="BH71" s="339"/>
      <c r="BI71" s="339"/>
      <c r="BJ71" s="339"/>
      <c r="BK71" s="339"/>
      <c r="BL71" s="339"/>
      <c r="BM71" s="339"/>
      <c r="BN71" s="339"/>
      <c r="BO71" s="339">
        <f>(AK71/30.4166)*50</f>
        <v>28482.117330668119</v>
      </c>
      <c r="BP71" s="339"/>
      <c r="BQ71" s="339"/>
      <c r="BR71" s="339"/>
      <c r="BS71" s="339"/>
      <c r="BT71" s="339"/>
      <c r="BU71" s="339"/>
      <c r="BV71" s="339"/>
      <c r="BW71" s="339">
        <v>0</v>
      </c>
      <c r="BX71" s="339"/>
      <c r="BY71" s="339"/>
      <c r="BZ71" s="339"/>
      <c r="CA71" s="339"/>
      <c r="CB71" s="339"/>
      <c r="CC71" s="339"/>
      <c r="CD71" s="339"/>
      <c r="CE71" s="339">
        <v>0</v>
      </c>
      <c r="CF71" s="339"/>
      <c r="CG71" s="339"/>
      <c r="CH71" s="339"/>
      <c r="CI71" s="339"/>
      <c r="CJ71" s="339"/>
      <c r="CK71" s="339"/>
      <c r="CL71" s="339"/>
      <c r="CM71" s="339"/>
      <c r="CN71" s="339">
        <v>0</v>
      </c>
      <c r="CO71" s="339"/>
      <c r="CP71" s="339"/>
      <c r="CQ71" s="339"/>
      <c r="CR71" s="339"/>
      <c r="CS71" s="339"/>
      <c r="CT71" s="339"/>
      <c r="CU71" s="339"/>
      <c r="CV71" s="335">
        <f t="shared" ref="CV71:CV105" si="5">SUM(AQ71:CU71)</f>
        <v>239249.32986373492</v>
      </c>
      <c r="CW71" s="335"/>
      <c r="CX71" s="335"/>
      <c r="CY71" s="335"/>
      <c r="CZ71" s="335"/>
      <c r="DA71" s="335"/>
      <c r="DB71" s="335"/>
      <c r="DC71" s="335"/>
      <c r="DD71" s="335"/>
      <c r="DE71" s="340"/>
    </row>
    <row r="72" spans="1:121" s="2" customFormat="1" ht="23.25" customHeight="1" x14ac:dyDescent="0.2">
      <c r="A72" s="328" t="str">
        <f>+'[1]NómPlantilla (4)ok'!E78</f>
        <v>Auxiliar de Egresos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30"/>
      <c r="P72" s="331" t="str">
        <f>+'[1]NómPlantilla (4)ok'!F78</f>
        <v>Oficialía Mayor</v>
      </c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2">
        <v>1</v>
      </c>
      <c r="AE72" s="332"/>
      <c r="AF72" s="332"/>
      <c r="AG72" s="333">
        <v>1</v>
      </c>
      <c r="AH72" s="333"/>
      <c r="AI72" s="333"/>
      <c r="AJ72" s="333"/>
      <c r="AK72" s="334">
        <f>+'[1]NómPlantilla (4)ok'!T78</f>
        <v>16898.5834</v>
      </c>
      <c r="AL72" s="334"/>
      <c r="AM72" s="334"/>
      <c r="AN72" s="334"/>
      <c r="AO72" s="334"/>
      <c r="AP72" s="334"/>
      <c r="AQ72" s="335">
        <f t="shared" si="4"/>
        <v>202783.00079999998</v>
      </c>
      <c r="AR72" s="335"/>
      <c r="AS72" s="335"/>
      <c r="AT72" s="335"/>
      <c r="AU72" s="335"/>
      <c r="AV72" s="335"/>
      <c r="AW72" s="335"/>
      <c r="AX72" s="335"/>
      <c r="AY72" s="336">
        <v>0</v>
      </c>
      <c r="AZ72" s="337"/>
      <c r="BA72" s="337"/>
      <c r="BB72" s="337"/>
      <c r="BC72" s="337"/>
      <c r="BD72" s="337"/>
      <c r="BE72" s="337"/>
      <c r="BF72" s="338"/>
      <c r="BG72" s="339">
        <f t="shared" si="0"/>
        <v>2777.8554144776208</v>
      </c>
      <c r="BH72" s="339"/>
      <c r="BI72" s="339"/>
      <c r="BJ72" s="339"/>
      <c r="BK72" s="339"/>
      <c r="BL72" s="339"/>
      <c r="BM72" s="339"/>
      <c r="BN72" s="339"/>
      <c r="BO72" s="339">
        <f>(AK72/30.4166)*50</f>
        <v>27778.554144776204</v>
      </c>
      <c r="BP72" s="339"/>
      <c r="BQ72" s="339"/>
      <c r="BR72" s="339"/>
      <c r="BS72" s="339"/>
      <c r="BT72" s="339"/>
      <c r="BU72" s="339"/>
      <c r="BV72" s="339"/>
      <c r="BW72" s="339">
        <v>0</v>
      </c>
      <c r="BX72" s="339"/>
      <c r="BY72" s="339"/>
      <c r="BZ72" s="339"/>
      <c r="CA72" s="339"/>
      <c r="CB72" s="339"/>
      <c r="CC72" s="339"/>
      <c r="CD72" s="339"/>
      <c r="CE72" s="339">
        <v>0</v>
      </c>
      <c r="CF72" s="339"/>
      <c r="CG72" s="339"/>
      <c r="CH72" s="339"/>
      <c r="CI72" s="339"/>
      <c r="CJ72" s="339"/>
      <c r="CK72" s="339"/>
      <c r="CL72" s="339"/>
      <c r="CM72" s="339"/>
      <c r="CN72" s="339">
        <v>0</v>
      </c>
      <c r="CO72" s="339"/>
      <c r="CP72" s="339"/>
      <c r="CQ72" s="339"/>
      <c r="CR72" s="339"/>
      <c r="CS72" s="339"/>
      <c r="CT72" s="339"/>
      <c r="CU72" s="339"/>
      <c r="CV72" s="335">
        <f t="shared" si="5"/>
        <v>233339.41035925379</v>
      </c>
      <c r="CW72" s="335"/>
      <c r="CX72" s="335"/>
      <c r="CY72" s="335"/>
      <c r="CZ72" s="335"/>
      <c r="DA72" s="335"/>
      <c r="DB72" s="335"/>
      <c r="DC72" s="335"/>
      <c r="DD72" s="335"/>
      <c r="DE72" s="340"/>
    </row>
    <row r="73" spans="1:121" s="2" customFormat="1" ht="23.25" customHeight="1" x14ac:dyDescent="0.2">
      <c r="A73" s="328" t="str">
        <f>+'[1]NómPlantilla (4)ok'!E79</f>
        <v>Director de Reglamentos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30"/>
      <c r="P73" s="331" t="str">
        <f>+'[1]NómPlantilla (4)ok'!F79</f>
        <v>Reglamentos</v>
      </c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2">
        <v>1</v>
      </c>
      <c r="AE73" s="332"/>
      <c r="AF73" s="332"/>
      <c r="AG73" s="333">
        <v>1</v>
      </c>
      <c r="AH73" s="333"/>
      <c r="AI73" s="333"/>
      <c r="AJ73" s="333"/>
      <c r="AK73" s="334">
        <f>+'[1]NómPlantilla (4)ok'!T79</f>
        <v>16482</v>
      </c>
      <c r="AL73" s="334"/>
      <c r="AM73" s="334"/>
      <c r="AN73" s="334"/>
      <c r="AO73" s="334"/>
      <c r="AP73" s="334"/>
      <c r="AQ73" s="335">
        <f t="shared" si="4"/>
        <v>197784</v>
      </c>
      <c r="AR73" s="335"/>
      <c r="AS73" s="335"/>
      <c r="AT73" s="335"/>
      <c r="AU73" s="335"/>
      <c r="AV73" s="335"/>
      <c r="AW73" s="335"/>
      <c r="AX73" s="335"/>
      <c r="AY73" s="336">
        <v>0</v>
      </c>
      <c r="AZ73" s="337"/>
      <c r="BA73" s="337"/>
      <c r="BB73" s="337"/>
      <c r="BC73" s="337"/>
      <c r="BD73" s="337"/>
      <c r="BE73" s="337"/>
      <c r="BF73" s="338"/>
      <c r="BG73" s="339">
        <f t="shared" ref="BG73:BG135" si="6">(((+AQ73/12)/30.4166)*20)*25%</f>
        <v>2709.3758013716197</v>
      </c>
      <c r="BH73" s="339"/>
      <c r="BI73" s="339"/>
      <c r="BJ73" s="339"/>
      <c r="BK73" s="339"/>
      <c r="BL73" s="339"/>
      <c r="BM73" s="339"/>
      <c r="BN73" s="339"/>
      <c r="BO73" s="339">
        <f t="shared" ref="BO73:BO93" si="7">(AK73/30.4166)*50</f>
        <v>27093.758013716193</v>
      </c>
      <c r="BP73" s="339"/>
      <c r="BQ73" s="339"/>
      <c r="BR73" s="339"/>
      <c r="BS73" s="339"/>
      <c r="BT73" s="339"/>
      <c r="BU73" s="339"/>
      <c r="BV73" s="339"/>
      <c r="BW73" s="339">
        <v>0</v>
      </c>
      <c r="BX73" s="339"/>
      <c r="BY73" s="339"/>
      <c r="BZ73" s="339"/>
      <c r="CA73" s="339"/>
      <c r="CB73" s="339"/>
      <c r="CC73" s="339"/>
      <c r="CD73" s="339"/>
      <c r="CE73" s="339">
        <v>0</v>
      </c>
      <c r="CF73" s="339"/>
      <c r="CG73" s="339"/>
      <c r="CH73" s="339"/>
      <c r="CI73" s="339"/>
      <c r="CJ73" s="339"/>
      <c r="CK73" s="339"/>
      <c r="CL73" s="339"/>
      <c r="CM73" s="339"/>
      <c r="CN73" s="339">
        <v>0</v>
      </c>
      <c r="CO73" s="339"/>
      <c r="CP73" s="339"/>
      <c r="CQ73" s="339"/>
      <c r="CR73" s="339"/>
      <c r="CS73" s="339"/>
      <c r="CT73" s="339"/>
      <c r="CU73" s="339"/>
      <c r="CV73" s="335">
        <f t="shared" si="5"/>
        <v>227587.13381508781</v>
      </c>
      <c r="CW73" s="335"/>
      <c r="CX73" s="335"/>
      <c r="CY73" s="335"/>
      <c r="CZ73" s="335"/>
      <c r="DA73" s="335"/>
      <c r="DB73" s="335"/>
      <c r="DC73" s="335"/>
      <c r="DD73" s="335"/>
      <c r="DE73" s="340"/>
    </row>
    <row r="74" spans="1:121" s="2" customFormat="1" ht="23.25" customHeight="1" x14ac:dyDescent="0.2">
      <c r="A74" s="328" t="str">
        <f>+'[1]NómPlantilla (4)ok'!E80</f>
        <v>Inspector B de Reglamentos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30"/>
      <c r="P74" s="331" t="str">
        <f>+'[1]NómPlantilla (4)ok'!F80</f>
        <v>Reglamentos</v>
      </c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2">
        <v>1</v>
      </c>
      <c r="AE74" s="332"/>
      <c r="AF74" s="332"/>
      <c r="AG74" s="333">
        <v>1</v>
      </c>
      <c r="AH74" s="333"/>
      <c r="AI74" s="333"/>
      <c r="AJ74" s="333"/>
      <c r="AK74" s="334">
        <f>+'[1]NómPlantilla (4)ok'!T80</f>
        <v>9609.5834000000013</v>
      </c>
      <c r="AL74" s="334"/>
      <c r="AM74" s="334"/>
      <c r="AN74" s="334"/>
      <c r="AO74" s="334"/>
      <c r="AP74" s="334"/>
      <c r="AQ74" s="335">
        <f t="shared" si="4"/>
        <v>115315.00080000001</v>
      </c>
      <c r="AR74" s="335"/>
      <c r="AS74" s="335"/>
      <c r="AT74" s="335"/>
      <c r="AU74" s="335"/>
      <c r="AV74" s="335"/>
      <c r="AW74" s="335"/>
      <c r="AX74" s="335"/>
      <c r="AY74" s="336">
        <v>0</v>
      </c>
      <c r="AZ74" s="337"/>
      <c r="BA74" s="337"/>
      <c r="BB74" s="337"/>
      <c r="BC74" s="337"/>
      <c r="BD74" s="337"/>
      <c r="BE74" s="337"/>
      <c r="BF74" s="338"/>
      <c r="BG74" s="339">
        <f t="shared" si="6"/>
        <v>1579.6610074761811</v>
      </c>
      <c r="BH74" s="339"/>
      <c r="BI74" s="339"/>
      <c r="BJ74" s="339"/>
      <c r="BK74" s="339"/>
      <c r="BL74" s="339"/>
      <c r="BM74" s="339"/>
      <c r="BN74" s="339"/>
      <c r="BO74" s="339">
        <f t="shared" si="7"/>
        <v>15796.610074761809</v>
      </c>
      <c r="BP74" s="339"/>
      <c r="BQ74" s="339"/>
      <c r="BR74" s="339"/>
      <c r="BS74" s="339"/>
      <c r="BT74" s="339"/>
      <c r="BU74" s="339"/>
      <c r="BV74" s="339"/>
      <c r="BW74" s="339">
        <v>0</v>
      </c>
      <c r="BX74" s="339"/>
      <c r="BY74" s="339"/>
      <c r="BZ74" s="339"/>
      <c r="CA74" s="339"/>
      <c r="CB74" s="339"/>
      <c r="CC74" s="339"/>
      <c r="CD74" s="339"/>
      <c r="CE74" s="339">
        <v>0</v>
      </c>
      <c r="CF74" s="339"/>
      <c r="CG74" s="339"/>
      <c r="CH74" s="339"/>
      <c r="CI74" s="339"/>
      <c r="CJ74" s="339"/>
      <c r="CK74" s="339"/>
      <c r="CL74" s="339"/>
      <c r="CM74" s="339"/>
      <c r="CN74" s="339">
        <v>0</v>
      </c>
      <c r="CO74" s="339"/>
      <c r="CP74" s="339"/>
      <c r="CQ74" s="339"/>
      <c r="CR74" s="339"/>
      <c r="CS74" s="339"/>
      <c r="CT74" s="339"/>
      <c r="CU74" s="339"/>
      <c r="CV74" s="335">
        <f t="shared" si="5"/>
        <v>132691.27188223801</v>
      </c>
      <c r="CW74" s="335"/>
      <c r="CX74" s="335"/>
      <c r="CY74" s="335"/>
      <c r="CZ74" s="335"/>
      <c r="DA74" s="335"/>
      <c r="DB74" s="335"/>
      <c r="DC74" s="335"/>
      <c r="DD74" s="335"/>
      <c r="DE74" s="340"/>
    </row>
    <row r="75" spans="1:121" s="2" customFormat="1" ht="23.25" customHeight="1" x14ac:dyDescent="0.2">
      <c r="A75" s="328" t="str">
        <f>+'[1]NómPlantilla (4)ok'!E81</f>
        <v>Inspector de Reglamentos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30"/>
      <c r="P75" s="331" t="str">
        <f>+'[1]NómPlantilla (4)ok'!F81</f>
        <v>Reglamentos</v>
      </c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2">
        <v>1</v>
      </c>
      <c r="AE75" s="332"/>
      <c r="AF75" s="332"/>
      <c r="AG75" s="333">
        <v>1</v>
      </c>
      <c r="AH75" s="333"/>
      <c r="AI75" s="333"/>
      <c r="AJ75" s="333"/>
      <c r="AK75" s="334">
        <f>+'[1]NómPlantilla (4)ok'!T81</f>
        <v>9165.8333999999995</v>
      </c>
      <c r="AL75" s="334"/>
      <c r="AM75" s="334"/>
      <c r="AN75" s="334"/>
      <c r="AO75" s="334"/>
      <c r="AP75" s="334"/>
      <c r="AQ75" s="335">
        <f t="shared" si="4"/>
        <v>109990.00079999999</v>
      </c>
      <c r="AR75" s="335"/>
      <c r="AS75" s="335"/>
      <c r="AT75" s="335"/>
      <c r="AU75" s="335"/>
      <c r="AV75" s="335"/>
      <c r="AW75" s="335"/>
      <c r="AX75" s="335"/>
      <c r="AY75" s="336">
        <v>0</v>
      </c>
      <c r="AZ75" s="337"/>
      <c r="BA75" s="337"/>
      <c r="BB75" s="337"/>
      <c r="BC75" s="337"/>
      <c r="BD75" s="337"/>
      <c r="BE75" s="337"/>
      <c r="BF75" s="338"/>
      <c r="BG75" s="339">
        <f t="shared" si="6"/>
        <v>1506.7156421164759</v>
      </c>
      <c r="BH75" s="339"/>
      <c r="BI75" s="339"/>
      <c r="BJ75" s="339"/>
      <c r="BK75" s="339"/>
      <c r="BL75" s="339"/>
      <c r="BM75" s="339"/>
      <c r="BN75" s="339"/>
      <c r="BO75" s="339">
        <f t="shared" si="7"/>
        <v>15067.15642116476</v>
      </c>
      <c r="BP75" s="339"/>
      <c r="BQ75" s="339"/>
      <c r="BR75" s="339"/>
      <c r="BS75" s="339"/>
      <c r="BT75" s="339"/>
      <c r="BU75" s="339"/>
      <c r="BV75" s="339"/>
      <c r="BW75" s="339">
        <v>0</v>
      </c>
      <c r="BX75" s="339"/>
      <c r="BY75" s="339"/>
      <c r="BZ75" s="339"/>
      <c r="CA75" s="339"/>
      <c r="CB75" s="339"/>
      <c r="CC75" s="339"/>
      <c r="CD75" s="339"/>
      <c r="CE75" s="339">
        <v>0</v>
      </c>
      <c r="CF75" s="339"/>
      <c r="CG75" s="339"/>
      <c r="CH75" s="339"/>
      <c r="CI75" s="339"/>
      <c r="CJ75" s="339"/>
      <c r="CK75" s="339"/>
      <c r="CL75" s="339"/>
      <c r="CM75" s="339"/>
      <c r="CN75" s="339">
        <v>0</v>
      </c>
      <c r="CO75" s="339"/>
      <c r="CP75" s="339"/>
      <c r="CQ75" s="339"/>
      <c r="CR75" s="339"/>
      <c r="CS75" s="339"/>
      <c r="CT75" s="339"/>
      <c r="CU75" s="339"/>
      <c r="CV75" s="335">
        <f t="shared" si="5"/>
        <v>126563.87286328123</v>
      </c>
      <c r="CW75" s="335"/>
      <c r="CX75" s="335"/>
      <c r="CY75" s="335"/>
      <c r="CZ75" s="335"/>
      <c r="DA75" s="335"/>
      <c r="DB75" s="335"/>
      <c r="DC75" s="335"/>
      <c r="DD75" s="335"/>
      <c r="DE75" s="340"/>
    </row>
    <row r="76" spans="1:121" s="2" customFormat="1" ht="23.25" customHeight="1" x14ac:dyDescent="0.2">
      <c r="A76" s="328" t="str">
        <f>+'[1]NómPlantilla (4)ok'!E82</f>
        <v>Jefe de Predial y Catastro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30"/>
      <c r="P76" s="331" t="str">
        <f>+'[1]NómPlantilla (4)ok'!F82</f>
        <v>Catastro Municipal</v>
      </c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2">
        <v>1</v>
      </c>
      <c r="AE76" s="332"/>
      <c r="AF76" s="332"/>
      <c r="AG76" s="333">
        <v>1</v>
      </c>
      <c r="AH76" s="333"/>
      <c r="AI76" s="333"/>
      <c r="AJ76" s="333"/>
      <c r="AK76" s="334">
        <f>+'[1]NómPlantilla (4)ok'!T82</f>
        <v>13521</v>
      </c>
      <c r="AL76" s="334"/>
      <c r="AM76" s="334"/>
      <c r="AN76" s="334"/>
      <c r="AO76" s="334"/>
      <c r="AP76" s="334"/>
      <c r="AQ76" s="335">
        <f t="shared" si="4"/>
        <v>162252</v>
      </c>
      <c r="AR76" s="335"/>
      <c r="AS76" s="335"/>
      <c r="AT76" s="335"/>
      <c r="AU76" s="335"/>
      <c r="AV76" s="335"/>
      <c r="AW76" s="335"/>
      <c r="AX76" s="335"/>
      <c r="AY76" s="336">
        <v>0</v>
      </c>
      <c r="AZ76" s="337"/>
      <c r="BA76" s="337"/>
      <c r="BB76" s="337"/>
      <c r="BC76" s="337"/>
      <c r="BD76" s="337"/>
      <c r="BE76" s="337"/>
      <c r="BF76" s="338"/>
      <c r="BG76" s="339">
        <f t="shared" si="6"/>
        <v>2222.6350085150871</v>
      </c>
      <c r="BH76" s="339"/>
      <c r="BI76" s="339"/>
      <c r="BJ76" s="339"/>
      <c r="BK76" s="339"/>
      <c r="BL76" s="339"/>
      <c r="BM76" s="339"/>
      <c r="BN76" s="339"/>
      <c r="BO76" s="339">
        <f t="shared" si="7"/>
        <v>22226.350085150872</v>
      </c>
      <c r="BP76" s="339"/>
      <c r="BQ76" s="339"/>
      <c r="BR76" s="339"/>
      <c r="BS76" s="339"/>
      <c r="BT76" s="339"/>
      <c r="BU76" s="339"/>
      <c r="BV76" s="339"/>
      <c r="BW76" s="339">
        <v>0</v>
      </c>
      <c r="BX76" s="339"/>
      <c r="BY76" s="339"/>
      <c r="BZ76" s="339"/>
      <c r="CA76" s="339"/>
      <c r="CB76" s="339"/>
      <c r="CC76" s="339"/>
      <c r="CD76" s="339"/>
      <c r="CE76" s="339">
        <v>0</v>
      </c>
      <c r="CF76" s="339"/>
      <c r="CG76" s="339"/>
      <c r="CH76" s="339"/>
      <c r="CI76" s="339"/>
      <c r="CJ76" s="339"/>
      <c r="CK76" s="339"/>
      <c r="CL76" s="339"/>
      <c r="CM76" s="339"/>
      <c r="CN76" s="339">
        <v>0</v>
      </c>
      <c r="CO76" s="339"/>
      <c r="CP76" s="339"/>
      <c r="CQ76" s="339"/>
      <c r="CR76" s="339"/>
      <c r="CS76" s="339"/>
      <c r="CT76" s="339"/>
      <c r="CU76" s="339"/>
      <c r="CV76" s="335">
        <f t="shared" si="5"/>
        <v>186700.98509366595</v>
      </c>
      <c r="CW76" s="335"/>
      <c r="CX76" s="335"/>
      <c r="CY76" s="335"/>
      <c r="CZ76" s="335"/>
      <c r="DA76" s="335"/>
      <c r="DB76" s="335"/>
      <c r="DC76" s="335"/>
      <c r="DD76" s="335"/>
      <c r="DE76" s="340"/>
    </row>
    <row r="77" spans="1:121" s="2" customFormat="1" ht="23.25" customHeight="1" x14ac:dyDescent="0.2">
      <c r="A77" s="328" t="str">
        <f>+'[1]NómPlantilla (4)ok'!E83</f>
        <v>Auxiliar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30"/>
      <c r="P77" s="331" t="str">
        <f>+'[1]NómPlantilla (4)ok'!F83</f>
        <v>Catastro Municipal</v>
      </c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2">
        <v>1</v>
      </c>
      <c r="AE77" s="332"/>
      <c r="AF77" s="332"/>
      <c r="AG77" s="333">
        <v>1</v>
      </c>
      <c r="AH77" s="333"/>
      <c r="AI77" s="333"/>
      <c r="AJ77" s="333"/>
      <c r="AK77" s="334">
        <f>+'[1]NómPlantilla (4)ok'!T83</f>
        <v>11169.666799999999</v>
      </c>
      <c r="AL77" s="334"/>
      <c r="AM77" s="334"/>
      <c r="AN77" s="334"/>
      <c r="AO77" s="334"/>
      <c r="AP77" s="334"/>
      <c r="AQ77" s="335">
        <f t="shared" si="4"/>
        <v>134036.00159999999</v>
      </c>
      <c r="AR77" s="335"/>
      <c r="AS77" s="335"/>
      <c r="AT77" s="335"/>
      <c r="AU77" s="335"/>
      <c r="AV77" s="335"/>
      <c r="AW77" s="335"/>
      <c r="AX77" s="335"/>
      <c r="AY77" s="336">
        <v>0</v>
      </c>
      <c r="AZ77" s="337"/>
      <c r="BA77" s="337"/>
      <c r="BB77" s="337"/>
      <c r="BC77" s="337"/>
      <c r="BD77" s="337"/>
      <c r="BE77" s="337"/>
      <c r="BF77" s="338"/>
      <c r="BG77" s="339">
        <f t="shared" si="6"/>
        <v>1836.1136353175566</v>
      </c>
      <c r="BH77" s="339"/>
      <c r="BI77" s="339"/>
      <c r="BJ77" s="339"/>
      <c r="BK77" s="339"/>
      <c r="BL77" s="339"/>
      <c r="BM77" s="339"/>
      <c r="BN77" s="339"/>
      <c r="BO77" s="339">
        <f t="shared" si="7"/>
        <v>18361.136353175567</v>
      </c>
      <c r="BP77" s="339"/>
      <c r="BQ77" s="339"/>
      <c r="BR77" s="339"/>
      <c r="BS77" s="339"/>
      <c r="BT77" s="339"/>
      <c r="BU77" s="339"/>
      <c r="BV77" s="339"/>
      <c r="BW77" s="339">
        <v>0</v>
      </c>
      <c r="BX77" s="339"/>
      <c r="BY77" s="339"/>
      <c r="BZ77" s="339"/>
      <c r="CA77" s="339"/>
      <c r="CB77" s="339"/>
      <c r="CC77" s="339"/>
      <c r="CD77" s="339"/>
      <c r="CE77" s="339">
        <v>0</v>
      </c>
      <c r="CF77" s="339"/>
      <c r="CG77" s="339"/>
      <c r="CH77" s="339"/>
      <c r="CI77" s="339"/>
      <c r="CJ77" s="339"/>
      <c r="CK77" s="339"/>
      <c r="CL77" s="339"/>
      <c r="CM77" s="339"/>
      <c r="CN77" s="339">
        <v>0</v>
      </c>
      <c r="CO77" s="339"/>
      <c r="CP77" s="339"/>
      <c r="CQ77" s="339"/>
      <c r="CR77" s="339"/>
      <c r="CS77" s="339"/>
      <c r="CT77" s="339"/>
      <c r="CU77" s="339"/>
      <c r="CV77" s="335">
        <f t="shared" si="5"/>
        <v>154233.25158849312</v>
      </c>
      <c r="CW77" s="335"/>
      <c r="CX77" s="335"/>
      <c r="CY77" s="335"/>
      <c r="CZ77" s="335"/>
      <c r="DA77" s="335"/>
      <c r="DB77" s="335"/>
      <c r="DC77" s="335"/>
      <c r="DD77" s="335"/>
      <c r="DE77" s="340"/>
    </row>
    <row r="78" spans="1:121" s="2" customFormat="1" ht="23.25" customHeight="1" x14ac:dyDescent="0.2">
      <c r="A78" s="328" t="str">
        <f>+'[1]NómPlantilla (4)ok'!E84</f>
        <v>Auxiliar</v>
      </c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30"/>
      <c r="P78" s="331" t="str">
        <f>+'[1]NómPlantilla (4)ok'!F84</f>
        <v>Catastro Municipal</v>
      </c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2">
        <v>1</v>
      </c>
      <c r="AE78" s="332"/>
      <c r="AF78" s="332"/>
      <c r="AG78" s="333">
        <v>1</v>
      </c>
      <c r="AH78" s="333"/>
      <c r="AI78" s="333"/>
      <c r="AJ78" s="333"/>
      <c r="AK78" s="334">
        <f>+'[1]NómPlantilla (4)ok'!T84</f>
        <v>9747.9167999999991</v>
      </c>
      <c r="AL78" s="334"/>
      <c r="AM78" s="334"/>
      <c r="AN78" s="334"/>
      <c r="AO78" s="334"/>
      <c r="AP78" s="334"/>
      <c r="AQ78" s="335">
        <f t="shared" si="4"/>
        <v>116975.00159999999</v>
      </c>
      <c r="AR78" s="335"/>
      <c r="AS78" s="335"/>
      <c r="AT78" s="335"/>
      <c r="AU78" s="335"/>
      <c r="AV78" s="335"/>
      <c r="AW78" s="335"/>
      <c r="AX78" s="335"/>
      <c r="AY78" s="336">
        <v>0</v>
      </c>
      <c r="AZ78" s="337"/>
      <c r="BA78" s="337"/>
      <c r="BB78" s="337"/>
      <c r="BC78" s="337"/>
      <c r="BD78" s="337"/>
      <c r="BE78" s="337"/>
      <c r="BF78" s="338"/>
      <c r="BG78" s="339">
        <f t="shared" si="6"/>
        <v>1602.4007943031108</v>
      </c>
      <c r="BH78" s="339"/>
      <c r="BI78" s="339"/>
      <c r="BJ78" s="339"/>
      <c r="BK78" s="339"/>
      <c r="BL78" s="339"/>
      <c r="BM78" s="339"/>
      <c r="BN78" s="339"/>
      <c r="BO78" s="339">
        <f t="shared" si="7"/>
        <v>16024.007943031109</v>
      </c>
      <c r="BP78" s="339"/>
      <c r="BQ78" s="339"/>
      <c r="BR78" s="339"/>
      <c r="BS78" s="339"/>
      <c r="BT78" s="339"/>
      <c r="BU78" s="339"/>
      <c r="BV78" s="339"/>
      <c r="BW78" s="339">
        <v>0</v>
      </c>
      <c r="BX78" s="339"/>
      <c r="BY78" s="339"/>
      <c r="BZ78" s="339"/>
      <c r="CA78" s="339"/>
      <c r="CB78" s="339"/>
      <c r="CC78" s="339"/>
      <c r="CD78" s="339"/>
      <c r="CE78" s="339">
        <v>0</v>
      </c>
      <c r="CF78" s="339"/>
      <c r="CG78" s="339"/>
      <c r="CH78" s="339"/>
      <c r="CI78" s="339"/>
      <c r="CJ78" s="339"/>
      <c r="CK78" s="339"/>
      <c r="CL78" s="339"/>
      <c r="CM78" s="339"/>
      <c r="CN78" s="339">
        <v>0</v>
      </c>
      <c r="CO78" s="339"/>
      <c r="CP78" s="339"/>
      <c r="CQ78" s="339"/>
      <c r="CR78" s="339"/>
      <c r="CS78" s="339"/>
      <c r="CT78" s="339"/>
      <c r="CU78" s="339"/>
      <c r="CV78" s="335">
        <f t="shared" si="5"/>
        <v>134601.41033733421</v>
      </c>
      <c r="CW78" s="335"/>
      <c r="CX78" s="335"/>
      <c r="CY78" s="335"/>
      <c r="CZ78" s="335"/>
      <c r="DA78" s="335"/>
      <c r="DB78" s="335"/>
      <c r="DC78" s="335"/>
      <c r="DD78" s="335"/>
      <c r="DE78" s="340"/>
    </row>
    <row r="79" spans="1:121" s="2" customFormat="1" ht="23.25" customHeight="1" x14ac:dyDescent="0.2">
      <c r="A79" s="328" t="str">
        <f>+'[1]NómPlantilla (4)ok'!E85</f>
        <v>Topógrafo</v>
      </c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30"/>
      <c r="P79" s="331" t="str">
        <f>+'[1]NómPlantilla (4)ok'!F85</f>
        <v>Catastro Municipal</v>
      </c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2">
        <v>1</v>
      </c>
      <c r="AE79" s="332"/>
      <c r="AF79" s="332"/>
      <c r="AG79" s="333">
        <v>1</v>
      </c>
      <c r="AH79" s="333"/>
      <c r="AI79" s="333"/>
      <c r="AJ79" s="333"/>
      <c r="AK79" s="334">
        <f>+'[1]NómPlantilla (4)ok'!T85</f>
        <v>10914.3334</v>
      </c>
      <c r="AL79" s="334"/>
      <c r="AM79" s="334"/>
      <c r="AN79" s="334"/>
      <c r="AO79" s="334"/>
      <c r="AP79" s="334"/>
      <c r="AQ79" s="335">
        <f t="shared" si="4"/>
        <v>130972.00079999999</v>
      </c>
      <c r="AR79" s="335"/>
      <c r="AS79" s="335"/>
      <c r="AT79" s="335"/>
      <c r="AU79" s="335"/>
      <c r="AV79" s="335"/>
      <c r="AW79" s="335"/>
      <c r="AX79" s="335"/>
      <c r="AY79" s="336">
        <v>0</v>
      </c>
      <c r="AZ79" s="337"/>
      <c r="BA79" s="337"/>
      <c r="BB79" s="337"/>
      <c r="BC79" s="337"/>
      <c r="BD79" s="337"/>
      <c r="BE79" s="337"/>
      <c r="BF79" s="338"/>
      <c r="BG79" s="339">
        <f t="shared" si="6"/>
        <v>1794.1409296239553</v>
      </c>
      <c r="BH79" s="339"/>
      <c r="BI79" s="339"/>
      <c r="BJ79" s="339"/>
      <c r="BK79" s="339"/>
      <c r="BL79" s="339"/>
      <c r="BM79" s="339"/>
      <c r="BN79" s="339"/>
      <c r="BO79" s="339">
        <f t="shared" si="7"/>
        <v>17941.409296239552</v>
      </c>
      <c r="BP79" s="339"/>
      <c r="BQ79" s="339"/>
      <c r="BR79" s="339"/>
      <c r="BS79" s="339"/>
      <c r="BT79" s="339"/>
      <c r="BU79" s="339"/>
      <c r="BV79" s="339"/>
      <c r="BW79" s="339">
        <v>0</v>
      </c>
      <c r="BX79" s="339"/>
      <c r="BY79" s="339"/>
      <c r="BZ79" s="339"/>
      <c r="CA79" s="339"/>
      <c r="CB79" s="339"/>
      <c r="CC79" s="339"/>
      <c r="CD79" s="339"/>
      <c r="CE79" s="339">
        <v>0</v>
      </c>
      <c r="CF79" s="339"/>
      <c r="CG79" s="339"/>
      <c r="CH79" s="339"/>
      <c r="CI79" s="339"/>
      <c r="CJ79" s="339"/>
      <c r="CK79" s="339"/>
      <c r="CL79" s="339"/>
      <c r="CM79" s="339"/>
      <c r="CN79" s="339">
        <v>0</v>
      </c>
      <c r="CO79" s="339"/>
      <c r="CP79" s="339"/>
      <c r="CQ79" s="339"/>
      <c r="CR79" s="339"/>
      <c r="CS79" s="339"/>
      <c r="CT79" s="339"/>
      <c r="CU79" s="339"/>
      <c r="CV79" s="335">
        <f t="shared" si="5"/>
        <v>150707.5510258635</v>
      </c>
      <c r="CW79" s="335"/>
      <c r="CX79" s="335"/>
      <c r="CY79" s="335"/>
      <c r="CZ79" s="335"/>
      <c r="DA79" s="335"/>
      <c r="DB79" s="335"/>
      <c r="DC79" s="335"/>
      <c r="DD79" s="335"/>
      <c r="DE79" s="340"/>
    </row>
    <row r="80" spans="1:121" s="2" customFormat="1" ht="23.25" customHeight="1" x14ac:dyDescent="0.2">
      <c r="A80" s="328" t="str">
        <f>+'[1]NómPlantilla (4)ok'!E86</f>
        <v>Auxiliar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30"/>
      <c r="P80" s="331" t="str">
        <f>+'[1]NómPlantilla (4)ok'!F86</f>
        <v>Catastro Municipal</v>
      </c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2">
        <v>1</v>
      </c>
      <c r="AE80" s="332"/>
      <c r="AF80" s="332"/>
      <c r="AG80" s="333">
        <v>1</v>
      </c>
      <c r="AH80" s="333"/>
      <c r="AI80" s="333"/>
      <c r="AJ80" s="333"/>
      <c r="AK80" s="334">
        <f>+'[1]NómPlantilla (4)ok'!T86</f>
        <v>9747.9167999999991</v>
      </c>
      <c r="AL80" s="334"/>
      <c r="AM80" s="334"/>
      <c r="AN80" s="334"/>
      <c r="AO80" s="334"/>
      <c r="AP80" s="334"/>
      <c r="AQ80" s="335">
        <f t="shared" si="4"/>
        <v>116975.00159999999</v>
      </c>
      <c r="AR80" s="335"/>
      <c r="AS80" s="335"/>
      <c r="AT80" s="335"/>
      <c r="AU80" s="335"/>
      <c r="AV80" s="335"/>
      <c r="AW80" s="335"/>
      <c r="AX80" s="335"/>
      <c r="AY80" s="336">
        <v>0</v>
      </c>
      <c r="AZ80" s="337"/>
      <c r="BA80" s="337"/>
      <c r="BB80" s="337"/>
      <c r="BC80" s="337"/>
      <c r="BD80" s="337"/>
      <c r="BE80" s="337"/>
      <c r="BF80" s="338"/>
      <c r="BG80" s="339">
        <f t="shared" si="6"/>
        <v>1602.4007943031108</v>
      </c>
      <c r="BH80" s="339"/>
      <c r="BI80" s="339"/>
      <c r="BJ80" s="339"/>
      <c r="BK80" s="339"/>
      <c r="BL80" s="339"/>
      <c r="BM80" s="339"/>
      <c r="BN80" s="339"/>
      <c r="BO80" s="339">
        <f t="shared" si="7"/>
        <v>16024.007943031109</v>
      </c>
      <c r="BP80" s="339"/>
      <c r="BQ80" s="339"/>
      <c r="BR80" s="339"/>
      <c r="BS80" s="339"/>
      <c r="BT80" s="339"/>
      <c r="BU80" s="339"/>
      <c r="BV80" s="339"/>
      <c r="BW80" s="339">
        <v>0</v>
      </c>
      <c r="BX80" s="339"/>
      <c r="BY80" s="339"/>
      <c r="BZ80" s="339"/>
      <c r="CA80" s="339"/>
      <c r="CB80" s="339"/>
      <c r="CC80" s="339"/>
      <c r="CD80" s="339"/>
      <c r="CE80" s="339">
        <v>0</v>
      </c>
      <c r="CF80" s="339"/>
      <c r="CG80" s="339"/>
      <c r="CH80" s="339"/>
      <c r="CI80" s="339"/>
      <c r="CJ80" s="339"/>
      <c r="CK80" s="339"/>
      <c r="CL80" s="339"/>
      <c r="CM80" s="339"/>
      <c r="CN80" s="339">
        <v>0</v>
      </c>
      <c r="CO80" s="339"/>
      <c r="CP80" s="339"/>
      <c r="CQ80" s="339"/>
      <c r="CR80" s="339"/>
      <c r="CS80" s="339"/>
      <c r="CT80" s="339"/>
      <c r="CU80" s="339"/>
      <c r="CV80" s="335">
        <f t="shared" si="5"/>
        <v>134601.41033733421</v>
      </c>
      <c r="CW80" s="335"/>
      <c r="CX80" s="335"/>
      <c r="CY80" s="335"/>
      <c r="CZ80" s="335"/>
      <c r="DA80" s="335"/>
      <c r="DB80" s="335"/>
      <c r="DC80" s="335"/>
      <c r="DD80" s="335"/>
      <c r="DE80" s="340"/>
    </row>
    <row r="81" spans="1:109" s="2" customFormat="1" ht="23.25" customHeight="1" x14ac:dyDescent="0.2">
      <c r="A81" s="328" t="str">
        <f>+'[1]NómPlantilla (4)ok'!E87</f>
        <v>Director O. Publicas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30"/>
      <c r="P81" s="331" t="str">
        <f>+'[1]NómPlantilla (4)ok'!F87</f>
        <v>Obras Públicas</v>
      </c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2">
        <v>1</v>
      </c>
      <c r="AE81" s="332"/>
      <c r="AF81" s="332"/>
      <c r="AG81" s="333">
        <v>1</v>
      </c>
      <c r="AH81" s="333"/>
      <c r="AI81" s="333"/>
      <c r="AJ81" s="333"/>
      <c r="AK81" s="334">
        <f>+'[1]NómPlantilla (4)ok'!T87</f>
        <v>19002</v>
      </c>
      <c r="AL81" s="334"/>
      <c r="AM81" s="334"/>
      <c r="AN81" s="334"/>
      <c r="AO81" s="334"/>
      <c r="AP81" s="334"/>
      <c r="AQ81" s="335">
        <f t="shared" si="4"/>
        <v>228024</v>
      </c>
      <c r="AR81" s="335"/>
      <c r="AS81" s="335"/>
      <c r="AT81" s="335"/>
      <c r="AU81" s="335"/>
      <c r="AV81" s="335"/>
      <c r="AW81" s="335"/>
      <c r="AX81" s="335"/>
      <c r="AY81" s="336">
        <v>0</v>
      </c>
      <c r="AZ81" s="337"/>
      <c r="BA81" s="337"/>
      <c r="BB81" s="337"/>
      <c r="BC81" s="337"/>
      <c r="BD81" s="337"/>
      <c r="BE81" s="337"/>
      <c r="BF81" s="338"/>
      <c r="BG81" s="339">
        <f t="shared" si="6"/>
        <v>3123.6232846537746</v>
      </c>
      <c r="BH81" s="339"/>
      <c r="BI81" s="339"/>
      <c r="BJ81" s="339"/>
      <c r="BK81" s="339"/>
      <c r="BL81" s="339"/>
      <c r="BM81" s="339"/>
      <c r="BN81" s="339"/>
      <c r="BO81" s="339">
        <f t="shared" si="7"/>
        <v>31236.232846537747</v>
      </c>
      <c r="BP81" s="339"/>
      <c r="BQ81" s="339"/>
      <c r="BR81" s="339"/>
      <c r="BS81" s="339"/>
      <c r="BT81" s="339"/>
      <c r="BU81" s="339"/>
      <c r="BV81" s="339"/>
      <c r="BW81" s="339">
        <v>0</v>
      </c>
      <c r="BX81" s="339"/>
      <c r="BY81" s="339"/>
      <c r="BZ81" s="339"/>
      <c r="CA81" s="339"/>
      <c r="CB81" s="339"/>
      <c r="CC81" s="339"/>
      <c r="CD81" s="339"/>
      <c r="CE81" s="339">
        <v>0</v>
      </c>
      <c r="CF81" s="339"/>
      <c r="CG81" s="339"/>
      <c r="CH81" s="339"/>
      <c r="CI81" s="339"/>
      <c r="CJ81" s="339"/>
      <c r="CK81" s="339"/>
      <c r="CL81" s="339"/>
      <c r="CM81" s="339"/>
      <c r="CN81" s="339">
        <v>0</v>
      </c>
      <c r="CO81" s="339"/>
      <c r="CP81" s="339"/>
      <c r="CQ81" s="339"/>
      <c r="CR81" s="339"/>
      <c r="CS81" s="339"/>
      <c r="CT81" s="339"/>
      <c r="CU81" s="339"/>
      <c r="CV81" s="335">
        <f t="shared" si="5"/>
        <v>262383.85613119148</v>
      </c>
      <c r="CW81" s="335"/>
      <c r="CX81" s="335"/>
      <c r="CY81" s="335"/>
      <c r="CZ81" s="335"/>
      <c r="DA81" s="335"/>
      <c r="DB81" s="335"/>
      <c r="DC81" s="335"/>
      <c r="DD81" s="335"/>
      <c r="DE81" s="340"/>
    </row>
    <row r="82" spans="1:109" s="2" customFormat="1" ht="23.25" customHeight="1" x14ac:dyDescent="0.2">
      <c r="A82" s="328" t="str">
        <f>+'[1]NómPlantilla (4)ok'!E88</f>
        <v>Auxiliar Técnico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30"/>
      <c r="P82" s="331" t="str">
        <f>+'[1]NómPlantilla (4)ok'!F88</f>
        <v>Obras Públicas</v>
      </c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2">
        <v>1</v>
      </c>
      <c r="AE82" s="332"/>
      <c r="AF82" s="332"/>
      <c r="AG82" s="333">
        <v>1</v>
      </c>
      <c r="AH82" s="333"/>
      <c r="AI82" s="333"/>
      <c r="AJ82" s="333"/>
      <c r="AK82" s="334">
        <f>+'[1]NómPlantilla (4)ok'!T88</f>
        <v>20445.75</v>
      </c>
      <c r="AL82" s="334"/>
      <c r="AM82" s="334"/>
      <c r="AN82" s="334"/>
      <c r="AO82" s="334"/>
      <c r="AP82" s="334"/>
      <c r="AQ82" s="335">
        <f t="shared" si="4"/>
        <v>245349</v>
      </c>
      <c r="AR82" s="335"/>
      <c r="AS82" s="335"/>
      <c r="AT82" s="335"/>
      <c r="AU82" s="335"/>
      <c r="AV82" s="335"/>
      <c r="AW82" s="335"/>
      <c r="AX82" s="335"/>
      <c r="AY82" s="336">
        <v>0</v>
      </c>
      <c r="AZ82" s="337"/>
      <c r="BA82" s="337"/>
      <c r="BB82" s="337"/>
      <c r="BC82" s="337"/>
      <c r="BD82" s="337"/>
      <c r="BE82" s="337"/>
      <c r="BF82" s="338"/>
      <c r="BG82" s="339">
        <f t="shared" si="6"/>
        <v>3360.9525719508429</v>
      </c>
      <c r="BH82" s="339"/>
      <c r="BI82" s="339"/>
      <c r="BJ82" s="339"/>
      <c r="BK82" s="339"/>
      <c r="BL82" s="339"/>
      <c r="BM82" s="339"/>
      <c r="BN82" s="339"/>
      <c r="BO82" s="339">
        <f t="shared" si="7"/>
        <v>33609.525719508427</v>
      </c>
      <c r="BP82" s="339"/>
      <c r="BQ82" s="339"/>
      <c r="BR82" s="339"/>
      <c r="BS82" s="339"/>
      <c r="BT82" s="339"/>
      <c r="BU82" s="339"/>
      <c r="BV82" s="339"/>
      <c r="BW82" s="339">
        <v>0</v>
      </c>
      <c r="BX82" s="339"/>
      <c r="BY82" s="339"/>
      <c r="BZ82" s="339"/>
      <c r="CA82" s="339"/>
      <c r="CB82" s="339"/>
      <c r="CC82" s="339"/>
      <c r="CD82" s="339"/>
      <c r="CE82" s="339">
        <v>0</v>
      </c>
      <c r="CF82" s="339"/>
      <c r="CG82" s="339"/>
      <c r="CH82" s="339"/>
      <c r="CI82" s="339"/>
      <c r="CJ82" s="339"/>
      <c r="CK82" s="339"/>
      <c r="CL82" s="339"/>
      <c r="CM82" s="339"/>
      <c r="CN82" s="339">
        <v>0</v>
      </c>
      <c r="CO82" s="339"/>
      <c r="CP82" s="339"/>
      <c r="CQ82" s="339"/>
      <c r="CR82" s="339"/>
      <c r="CS82" s="339"/>
      <c r="CT82" s="339"/>
      <c r="CU82" s="339"/>
      <c r="CV82" s="335">
        <f t="shared" si="5"/>
        <v>282319.47829145927</v>
      </c>
      <c r="CW82" s="335"/>
      <c r="CX82" s="335"/>
      <c r="CY82" s="335"/>
      <c r="CZ82" s="335"/>
      <c r="DA82" s="335"/>
      <c r="DB82" s="335"/>
      <c r="DC82" s="335"/>
      <c r="DD82" s="335"/>
      <c r="DE82" s="340"/>
    </row>
    <row r="83" spans="1:109" s="2" customFormat="1" ht="23.25" customHeight="1" x14ac:dyDescent="0.2">
      <c r="A83" s="328" t="str">
        <f>+'[1]NómPlantilla (4)ok'!E89</f>
        <v>Residente de Obra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30"/>
      <c r="P83" s="331" t="str">
        <f>+'[1]NómPlantilla (4)ok'!F89</f>
        <v>Obras Públicas</v>
      </c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2">
        <v>1</v>
      </c>
      <c r="AE83" s="332"/>
      <c r="AF83" s="332"/>
      <c r="AG83" s="333">
        <v>1</v>
      </c>
      <c r="AH83" s="333"/>
      <c r="AI83" s="333"/>
      <c r="AJ83" s="333"/>
      <c r="AK83" s="334">
        <f>+'[1]NómPlantilla (4)ok'!T89</f>
        <v>11926.3334</v>
      </c>
      <c r="AL83" s="334"/>
      <c r="AM83" s="334"/>
      <c r="AN83" s="334"/>
      <c r="AO83" s="334"/>
      <c r="AP83" s="334"/>
      <c r="AQ83" s="335">
        <f>AG83*AK83*12</f>
        <v>143116.00079999998</v>
      </c>
      <c r="AR83" s="335"/>
      <c r="AS83" s="335"/>
      <c r="AT83" s="335"/>
      <c r="AU83" s="335"/>
      <c r="AV83" s="335"/>
      <c r="AW83" s="335"/>
      <c r="AX83" s="335"/>
      <c r="AY83" s="336">
        <v>0</v>
      </c>
      <c r="AZ83" s="337"/>
      <c r="BA83" s="337"/>
      <c r="BB83" s="337"/>
      <c r="BC83" s="337"/>
      <c r="BD83" s="337"/>
      <c r="BE83" s="337"/>
      <c r="BF83" s="338"/>
      <c r="BG83" s="339">
        <f t="shared" si="6"/>
        <v>1960.4974586245667</v>
      </c>
      <c r="BH83" s="339"/>
      <c r="BI83" s="339"/>
      <c r="BJ83" s="339"/>
      <c r="BK83" s="339"/>
      <c r="BL83" s="339"/>
      <c r="BM83" s="339"/>
      <c r="BN83" s="339"/>
      <c r="BO83" s="339">
        <f t="shared" si="7"/>
        <v>19604.974586245669</v>
      </c>
      <c r="BP83" s="339"/>
      <c r="BQ83" s="339"/>
      <c r="BR83" s="339"/>
      <c r="BS83" s="339"/>
      <c r="BT83" s="339"/>
      <c r="BU83" s="339"/>
      <c r="BV83" s="339"/>
      <c r="BW83" s="339">
        <v>0</v>
      </c>
      <c r="BX83" s="339"/>
      <c r="BY83" s="339"/>
      <c r="BZ83" s="339"/>
      <c r="CA83" s="339"/>
      <c r="CB83" s="339"/>
      <c r="CC83" s="339"/>
      <c r="CD83" s="339"/>
      <c r="CE83" s="339">
        <v>0</v>
      </c>
      <c r="CF83" s="339"/>
      <c r="CG83" s="339"/>
      <c r="CH83" s="339"/>
      <c r="CI83" s="339"/>
      <c r="CJ83" s="339"/>
      <c r="CK83" s="339"/>
      <c r="CL83" s="339"/>
      <c r="CM83" s="339"/>
      <c r="CN83" s="339">
        <v>0</v>
      </c>
      <c r="CO83" s="339"/>
      <c r="CP83" s="339"/>
      <c r="CQ83" s="339"/>
      <c r="CR83" s="339"/>
      <c r="CS83" s="339"/>
      <c r="CT83" s="339"/>
      <c r="CU83" s="339"/>
      <c r="CV83" s="335">
        <f>SUM(AQ83:CU83)</f>
        <v>164681.47284487021</v>
      </c>
      <c r="CW83" s="335"/>
      <c r="CX83" s="335"/>
      <c r="CY83" s="335"/>
      <c r="CZ83" s="335"/>
      <c r="DA83" s="335"/>
      <c r="DB83" s="335"/>
      <c r="DC83" s="335"/>
      <c r="DD83" s="335"/>
      <c r="DE83" s="340"/>
    </row>
    <row r="84" spans="1:109" s="2" customFormat="1" ht="23.25" customHeight="1" x14ac:dyDescent="0.2">
      <c r="A84" s="328" t="str">
        <f>+'[1]NómPlantilla (4)ok'!E90</f>
        <v>Secretaria</v>
      </c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30"/>
      <c r="P84" s="331" t="str">
        <f>+'[1]NómPlantilla (4)ok'!F90</f>
        <v>Obras Públicas</v>
      </c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2">
        <v>1</v>
      </c>
      <c r="AE84" s="332"/>
      <c r="AF84" s="332"/>
      <c r="AG84" s="333">
        <v>1</v>
      </c>
      <c r="AH84" s="333"/>
      <c r="AI84" s="333"/>
      <c r="AJ84" s="333"/>
      <c r="AK84" s="334">
        <f>+'[1]NómPlantilla (4)ok'!T90</f>
        <v>12928.166799999999</v>
      </c>
      <c r="AL84" s="334"/>
      <c r="AM84" s="334"/>
      <c r="AN84" s="334"/>
      <c r="AO84" s="334"/>
      <c r="AP84" s="334"/>
      <c r="AQ84" s="335">
        <f t="shared" si="4"/>
        <v>155138.00159999999</v>
      </c>
      <c r="AR84" s="335"/>
      <c r="AS84" s="335"/>
      <c r="AT84" s="335"/>
      <c r="AU84" s="335"/>
      <c r="AV84" s="335"/>
      <c r="AW84" s="335"/>
      <c r="AX84" s="335"/>
      <c r="AY84" s="336">
        <v>0</v>
      </c>
      <c r="AZ84" s="337"/>
      <c r="BA84" s="337"/>
      <c r="BB84" s="337"/>
      <c r="BC84" s="337"/>
      <c r="BD84" s="337"/>
      <c r="BE84" s="337"/>
      <c r="BF84" s="338"/>
      <c r="BG84" s="339">
        <f t="shared" si="6"/>
        <v>2125.1827620444096</v>
      </c>
      <c r="BH84" s="339"/>
      <c r="BI84" s="339"/>
      <c r="BJ84" s="339"/>
      <c r="BK84" s="339"/>
      <c r="BL84" s="339"/>
      <c r="BM84" s="339"/>
      <c r="BN84" s="339"/>
      <c r="BO84" s="339">
        <f t="shared" si="7"/>
        <v>21251.827620444099</v>
      </c>
      <c r="BP84" s="339"/>
      <c r="BQ84" s="339"/>
      <c r="BR84" s="339"/>
      <c r="BS84" s="339"/>
      <c r="BT84" s="339"/>
      <c r="BU84" s="339"/>
      <c r="BV84" s="339"/>
      <c r="BW84" s="339">
        <v>0</v>
      </c>
      <c r="BX84" s="339"/>
      <c r="BY84" s="339"/>
      <c r="BZ84" s="339"/>
      <c r="CA84" s="339"/>
      <c r="CB84" s="339"/>
      <c r="CC84" s="339"/>
      <c r="CD84" s="339"/>
      <c r="CE84" s="339">
        <v>0</v>
      </c>
      <c r="CF84" s="339"/>
      <c r="CG84" s="339"/>
      <c r="CH84" s="339"/>
      <c r="CI84" s="339"/>
      <c r="CJ84" s="339"/>
      <c r="CK84" s="339"/>
      <c r="CL84" s="339"/>
      <c r="CM84" s="339"/>
      <c r="CN84" s="339">
        <v>0</v>
      </c>
      <c r="CO84" s="339"/>
      <c r="CP84" s="339"/>
      <c r="CQ84" s="339"/>
      <c r="CR84" s="339"/>
      <c r="CS84" s="339"/>
      <c r="CT84" s="339"/>
      <c r="CU84" s="339"/>
      <c r="CV84" s="335">
        <f t="shared" si="5"/>
        <v>178515.0119824885</v>
      </c>
      <c r="CW84" s="335"/>
      <c r="CX84" s="335"/>
      <c r="CY84" s="335"/>
      <c r="CZ84" s="335"/>
      <c r="DA84" s="335"/>
      <c r="DB84" s="335"/>
      <c r="DC84" s="335"/>
      <c r="DD84" s="335"/>
      <c r="DE84" s="340"/>
    </row>
    <row r="85" spans="1:109" s="2" customFormat="1" ht="23.25" customHeight="1" x14ac:dyDescent="0.2">
      <c r="A85" s="328" t="str">
        <f>+'[1]NómPlantilla (4)ok'!E91</f>
        <v>Operador A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30"/>
      <c r="P85" s="331" t="str">
        <f>+'[1]NómPlantilla (4)ok'!F91</f>
        <v>Obras Públicas</v>
      </c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2">
        <v>1</v>
      </c>
      <c r="AE85" s="332"/>
      <c r="AF85" s="332"/>
      <c r="AG85" s="333">
        <v>1</v>
      </c>
      <c r="AH85" s="333"/>
      <c r="AI85" s="333"/>
      <c r="AJ85" s="333"/>
      <c r="AK85" s="334">
        <f>+'[1]NómPlantilla (4)ok'!T91</f>
        <v>10838.5834</v>
      </c>
      <c r="AL85" s="334"/>
      <c r="AM85" s="334"/>
      <c r="AN85" s="334"/>
      <c r="AO85" s="334"/>
      <c r="AP85" s="334"/>
      <c r="AQ85" s="335">
        <f t="shared" si="4"/>
        <v>130063.00079999999</v>
      </c>
      <c r="AR85" s="335"/>
      <c r="AS85" s="335"/>
      <c r="AT85" s="335"/>
      <c r="AU85" s="335"/>
      <c r="AV85" s="335"/>
      <c r="AW85" s="335"/>
      <c r="AX85" s="335"/>
      <c r="AY85" s="336">
        <v>0</v>
      </c>
      <c r="AZ85" s="337"/>
      <c r="BA85" s="337"/>
      <c r="BB85" s="337"/>
      <c r="BC85" s="337"/>
      <c r="BD85" s="337"/>
      <c r="BE85" s="337"/>
      <c r="BF85" s="338"/>
      <c r="BG85" s="339">
        <f t="shared" si="6"/>
        <v>1781.6888475372</v>
      </c>
      <c r="BH85" s="339"/>
      <c r="BI85" s="339"/>
      <c r="BJ85" s="339"/>
      <c r="BK85" s="339"/>
      <c r="BL85" s="339"/>
      <c r="BM85" s="339"/>
      <c r="BN85" s="339"/>
      <c r="BO85" s="339">
        <f t="shared" si="7"/>
        <v>17816.888475371998</v>
      </c>
      <c r="BP85" s="339"/>
      <c r="BQ85" s="339"/>
      <c r="BR85" s="339"/>
      <c r="BS85" s="339"/>
      <c r="BT85" s="339"/>
      <c r="BU85" s="339"/>
      <c r="BV85" s="339"/>
      <c r="BW85" s="339">
        <v>0</v>
      </c>
      <c r="BX85" s="339"/>
      <c r="BY85" s="339"/>
      <c r="BZ85" s="339"/>
      <c r="CA85" s="339"/>
      <c r="CB85" s="339"/>
      <c r="CC85" s="339"/>
      <c r="CD85" s="339"/>
      <c r="CE85" s="339">
        <v>0</v>
      </c>
      <c r="CF85" s="339"/>
      <c r="CG85" s="339"/>
      <c r="CH85" s="339"/>
      <c r="CI85" s="339"/>
      <c r="CJ85" s="339"/>
      <c r="CK85" s="339"/>
      <c r="CL85" s="339"/>
      <c r="CM85" s="339"/>
      <c r="CN85" s="339">
        <v>0</v>
      </c>
      <c r="CO85" s="339"/>
      <c r="CP85" s="339"/>
      <c r="CQ85" s="339"/>
      <c r="CR85" s="339"/>
      <c r="CS85" s="339"/>
      <c r="CT85" s="339"/>
      <c r="CU85" s="339"/>
      <c r="CV85" s="335">
        <f t="shared" si="5"/>
        <v>149661.57812290918</v>
      </c>
      <c r="CW85" s="335"/>
      <c r="CX85" s="335"/>
      <c r="CY85" s="335"/>
      <c r="CZ85" s="335"/>
      <c r="DA85" s="335"/>
      <c r="DB85" s="335"/>
      <c r="DC85" s="335"/>
      <c r="DD85" s="335"/>
      <c r="DE85" s="340"/>
    </row>
    <row r="86" spans="1:109" s="2" customFormat="1" ht="23.25" customHeight="1" x14ac:dyDescent="0.2">
      <c r="A86" s="328" t="str">
        <f>+'[1]NómPlantilla (4)ok'!E92</f>
        <v>Empedrador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30"/>
      <c r="P86" s="331" t="str">
        <f>+'[1]NómPlantilla (4)ok'!F92</f>
        <v>Obras Públicas</v>
      </c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2">
        <v>1</v>
      </c>
      <c r="AE86" s="332"/>
      <c r="AF86" s="332"/>
      <c r="AG86" s="333">
        <v>1</v>
      </c>
      <c r="AH86" s="333"/>
      <c r="AI86" s="333"/>
      <c r="AJ86" s="333"/>
      <c r="AK86" s="334">
        <f>+'[1]NómPlantilla (4)ok'!T92</f>
        <v>9932.9167999999991</v>
      </c>
      <c r="AL86" s="334"/>
      <c r="AM86" s="334"/>
      <c r="AN86" s="334"/>
      <c r="AO86" s="334"/>
      <c r="AP86" s="334"/>
      <c r="AQ86" s="360">
        <f t="shared" si="4"/>
        <v>119195.00159999999</v>
      </c>
      <c r="AR86" s="360"/>
      <c r="AS86" s="360"/>
      <c r="AT86" s="360"/>
      <c r="AU86" s="360"/>
      <c r="AV86" s="360"/>
      <c r="AW86" s="360"/>
      <c r="AX86" s="360"/>
      <c r="AY86" s="336">
        <v>0</v>
      </c>
      <c r="AZ86" s="337"/>
      <c r="BA86" s="337"/>
      <c r="BB86" s="337"/>
      <c r="BC86" s="337"/>
      <c r="BD86" s="337"/>
      <c r="BE86" s="337"/>
      <c r="BF86" s="338"/>
      <c r="BG86" s="339">
        <f t="shared" si="6"/>
        <v>1632.811819861523</v>
      </c>
      <c r="BH86" s="339"/>
      <c r="BI86" s="339"/>
      <c r="BJ86" s="339"/>
      <c r="BK86" s="339"/>
      <c r="BL86" s="339"/>
      <c r="BM86" s="339"/>
      <c r="BN86" s="339"/>
      <c r="BO86" s="339">
        <f t="shared" si="7"/>
        <v>16328.11819861523</v>
      </c>
      <c r="BP86" s="339"/>
      <c r="BQ86" s="339"/>
      <c r="BR86" s="339"/>
      <c r="BS86" s="339"/>
      <c r="BT86" s="339"/>
      <c r="BU86" s="339"/>
      <c r="BV86" s="339"/>
      <c r="BW86" s="362">
        <v>0</v>
      </c>
      <c r="BX86" s="362"/>
      <c r="BY86" s="362"/>
      <c r="BZ86" s="362"/>
      <c r="CA86" s="362"/>
      <c r="CB86" s="362"/>
      <c r="CC86" s="362"/>
      <c r="CD86" s="362"/>
      <c r="CE86" s="362">
        <v>0</v>
      </c>
      <c r="CF86" s="362"/>
      <c r="CG86" s="362"/>
      <c r="CH86" s="362"/>
      <c r="CI86" s="362"/>
      <c r="CJ86" s="362"/>
      <c r="CK86" s="362"/>
      <c r="CL86" s="362"/>
      <c r="CM86" s="362"/>
      <c r="CN86" s="362">
        <v>0</v>
      </c>
      <c r="CO86" s="362"/>
      <c r="CP86" s="362"/>
      <c r="CQ86" s="362"/>
      <c r="CR86" s="362"/>
      <c r="CS86" s="362"/>
      <c r="CT86" s="362"/>
      <c r="CU86" s="362"/>
      <c r="CV86" s="360">
        <f t="shared" si="5"/>
        <v>137155.93161847675</v>
      </c>
      <c r="CW86" s="360"/>
      <c r="CX86" s="360"/>
      <c r="CY86" s="360"/>
      <c r="CZ86" s="360"/>
      <c r="DA86" s="360"/>
      <c r="DB86" s="360"/>
      <c r="DC86" s="360"/>
      <c r="DD86" s="360"/>
      <c r="DE86" s="361"/>
    </row>
    <row r="87" spans="1:109" s="2" customFormat="1" ht="23.25" customHeight="1" x14ac:dyDescent="0.2">
      <c r="A87" s="328" t="str">
        <f>+'[1]NómPlantilla (4)ok'!E93</f>
        <v>Albañil</v>
      </c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30"/>
      <c r="P87" s="331" t="str">
        <f>+'[1]NómPlantilla (4)ok'!F93</f>
        <v>Obras Públicas</v>
      </c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2">
        <v>1</v>
      </c>
      <c r="AE87" s="332"/>
      <c r="AF87" s="332"/>
      <c r="AG87" s="333">
        <v>1</v>
      </c>
      <c r="AH87" s="333"/>
      <c r="AI87" s="333"/>
      <c r="AJ87" s="333"/>
      <c r="AK87" s="334">
        <f>+'[1]NómPlantilla (4)ok'!T93</f>
        <v>9932.9167999999991</v>
      </c>
      <c r="AL87" s="334"/>
      <c r="AM87" s="334"/>
      <c r="AN87" s="334"/>
      <c r="AO87" s="334"/>
      <c r="AP87" s="334"/>
      <c r="AQ87" s="335">
        <f t="shared" si="4"/>
        <v>119195.00159999999</v>
      </c>
      <c r="AR87" s="335"/>
      <c r="AS87" s="335"/>
      <c r="AT87" s="335"/>
      <c r="AU87" s="335"/>
      <c r="AV87" s="335"/>
      <c r="AW87" s="335"/>
      <c r="AX87" s="335"/>
      <c r="AY87" s="336">
        <v>0</v>
      </c>
      <c r="AZ87" s="337"/>
      <c r="BA87" s="337"/>
      <c r="BB87" s="337"/>
      <c r="BC87" s="337"/>
      <c r="BD87" s="337"/>
      <c r="BE87" s="337"/>
      <c r="BF87" s="338"/>
      <c r="BG87" s="339">
        <f t="shared" si="6"/>
        <v>1632.811819861523</v>
      </c>
      <c r="BH87" s="339"/>
      <c r="BI87" s="339"/>
      <c r="BJ87" s="339"/>
      <c r="BK87" s="339"/>
      <c r="BL87" s="339"/>
      <c r="BM87" s="339"/>
      <c r="BN87" s="339"/>
      <c r="BO87" s="339">
        <f t="shared" si="7"/>
        <v>16328.11819861523</v>
      </c>
      <c r="BP87" s="339"/>
      <c r="BQ87" s="339"/>
      <c r="BR87" s="339"/>
      <c r="BS87" s="339"/>
      <c r="BT87" s="339"/>
      <c r="BU87" s="339"/>
      <c r="BV87" s="339"/>
      <c r="BW87" s="339">
        <v>0</v>
      </c>
      <c r="BX87" s="339"/>
      <c r="BY87" s="339"/>
      <c r="BZ87" s="339"/>
      <c r="CA87" s="339"/>
      <c r="CB87" s="339"/>
      <c r="CC87" s="339"/>
      <c r="CD87" s="339"/>
      <c r="CE87" s="339">
        <v>0</v>
      </c>
      <c r="CF87" s="339"/>
      <c r="CG87" s="339"/>
      <c r="CH87" s="339"/>
      <c r="CI87" s="339"/>
      <c r="CJ87" s="339"/>
      <c r="CK87" s="339"/>
      <c r="CL87" s="339"/>
      <c r="CM87" s="339"/>
      <c r="CN87" s="339">
        <v>0</v>
      </c>
      <c r="CO87" s="339"/>
      <c r="CP87" s="339"/>
      <c r="CQ87" s="339"/>
      <c r="CR87" s="339"/>
      <c r="CS87" s="339"/>
      <c r="CT87" s="339"/>
      <c r="CU87" s="339"/>
      <c r="CV87" s="335">
        <f t="shared" si="5"/>
        <v>137155.93161847675</v>
      </c>
      <c r="CW87" s="335"/>
      <c r="CX87" s="335"/>
      <c r="CY87" s="335"/>
      <c r="CZ87" s="335"/>
      <c r="DA87" s="335"/>
      <c r="DB87" s="335"/>
      <c r="DC87" s="335"/>
      <c r="DD87" s="335"/>
      <c r="DE87" s="340"/>
    </row>
    <row r="88" spans="1:109" s="2" customFormat="1" ht="23.25" customHeight="1" x14ac:dyDescent="0.2">
      <c r="A88" s="328" t="str">
        <f>+'[1]NómPlantilla (4)ok'!E94</f>
        <v>Albañil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30"/>
      <c r="P88" s="331" t="str">
        <f>+'[1]NómPlantilla (4)ok'!F94</f>
        <v>Obras Públicas</v>
      </c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2">
        <v>1</v>
      </c>
      <c r="AE88" s="332"/>
      <c r="AF88" s="332"/>
      <c r="AG88" s="333">
        <v>1</v>
      </c>
      <c r="AH88" s="333"/>
      <c r="AI88" s="333"/>
      <c r="AJ88" s="333"/>
      <c r="AK88" s="334">
        <f>+'[1]NómPlantilla (4)ok'!T94</f>
        <v>9932.9167999999991</v>
      </c>
      <c r="AL88" s="334"/>
      <c r="AM88" s="334"/>
      <c r="AN88" s="334"/>
      <c r="AO88" s="334"/>
      <c r="AP88" s="334"/>
      <c r="AQ88" s="335">
        <f t="shared" si="4"/>
        <v>119195.00159999999</v>
      </c>
      <c r="AR88" s="335"/>
      <c r="AS88" s="335"/>
      <c r="AT88" s="335"/>
      <c r="AU88" s="335"/>
      <c r="AV88" s="335"/>
      <c r="AW88" s="335"/>
      <c r="AX88" s="335"/>
      <c r="AY88" s="336">
        <v>0</v>
      </c>
      <c r="AZ88" s="337"/>
      <c r="BA88" s="337"/>
      <c r="BB88" s="337"/>
      <c r="BC88" s="337"/>
      <c r="BD88" s="337"/>
      <c r="BE88" s="337"/>
      <c r="BF88" s="338"/>
      <c r="BG88" s="339">
        <f t="shared" si="6"/>
        <v>1632.811819861523</v>
      </c>
      <c r="BH88" s="339"/>
      <c r="BI88" s="339"/>
      <c r="BJ88" s="339"/>
      <c r="BK88" s="339"/>
      <c r="BL88" s="339"/>
      <c r="BM88" s="339"/>
      <c r="BN88" s="339"/>
      <c r="BO88" s="339">
        <f t="shared" si="7"/>
        <v>16328.11819861523</v>
      </c>
      <c r="BP88" s="339"/>
      <c r="BQ88" s="339"/>
      <c r="BR88" s="339"/>
      <c r="BS88" s="339"/>
      <c r="BT88" s="339"/>
      <c r="BU88" s="339"/>
      <c r="BV88" s="339"/>
      <c r="BW88" s="339">
        <v>0</v>
      </c>
      <c r="BX88" s="339"/>
      <c r="BY88" s="339"/>
      <c r="BZ88" s="339"/>
      <c r="CA88" s="339"/>
      <c r="CB88" s="339"/>
      <c r="CC88" s="339"/>
      <c r="CD88" s="339"/>
      <c r="CE88" s="339">
        <v>0</v>
      </c>
      <c r="CF88" s="339"/>
      <c r="CG88" s="339"/>
      <c r="CH88" s="339"/>
      <c r="CI88" s="339"/>
      <c r="CJ88" s="339"/>
      <c r="CK88" s="339"/>
      <c r="CL88" s="339"/>
      <c r="CM88" s="339"/>
      <c r="CN88" s="339">
        <v>0</v>
      </c>
      <c r="CO88" s="339"/>
      <c r="CP88" s="339"/>
      <c r="CQ88" s="339"/>
      <c r="CR88" s="339"/>
      <c r="CS88" s="339"/>
      <c r="CT88" s="339"/>
      <c r="CU88" s="339"/>
      <c r="CV88" s="335">
        <f t="shared" si="5"/>
        <v>137155.93161847675</v>
      </c>
      <c r="CW88" s="335"/>
      <c r="CX88" s="335"/>
      <c r="CY88" s="335"/>
      <c r="CZ88" s="335"/>
      <c r="DA88" s="335"/>
      <c r="DB88" s="335"/>
      <c r="DC88" s="335"/>
      <c r="DD88" s="335"/>
      <c r="DE88" s="340"/>
    </row>
    <row r="89" spans="1:109" s="2" customFormat="1" ht="23.25" customHeight="1" x14ac:dyDescent="0.2">
      <c r="A89" s="328" t="str">
        <f>+'[1]NómPlantilla (4)ok'!E95</f>
        <v>Operador B</v>
      </c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30"/>
      <c r="P89" s="331" t="str">
        <f>+'[1]NómPlantilla (4)ok'!F95</f>
        <v>Obras Públicas</v>
      </c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2">
        <v>1</v>
      </c>
      <c r="AE89" s="332"/>
      <c r="AF89" s="332"/>
      <c r="AG89" s="333">
        <v>1</v>
      </c>
      <c r="AH89" s="333"/>
      <c r="AI89" s="333"/>
      <c r="AJ89" s="333"/>
      <c r="AK89" s="334">
        <f>+'[1]NómPlantilla (4)ok'!T95</f>
        <v>10339.416799999999</v>
      </c>
      <c r="AL89" s="334"/>
      <c r="AM89" s="334"/>
      <c r="AN89" s="334"/>
      <c r="AO89" s="334"/>
      <c r="AP89" s="334"/>
      <c r="AQ89" s="335">
        <f t="shared" ref="AQ89:AQ97" si="8">AG89*AK89*12</f>
        <v>124073.00159999999</v>
      </c>
      <c r="AR89" s="335"/>
      <c r="AS89" s="335"/>
      <c r="AT89" s="335"/>
      <c r="AU89" s="335"/>
      <c r="AV89" s="335"/>
      <c r="AW89" s="335"/>
      <c r="AX89" s="335"/>
      <c r="AY89" s="336">
        <v>0</v>
      </c>
      <c r="AZ89" s="337"/>
      <c r="BA89" s="337"/>
      <c r="BB89" s="337"/>
      <c r="BC89" s="337"/>
      <c r="BD89" s="337"/>
      <c r="BE89" s="337"/>
      <c r="BF89" s="338"/>
      <c r="BG89" s="339">
        <f t="shared" si="6"/>
        <v>1699.6338841290612</v>
      </c>
      <c r="BH89" s="339"/>
      <c r="BI89" s="339"/>
      <c r="BJ89" s="339"/>
      <c r="BK89" s="339"/>
      <c r="BL89" s="339"/>
      <c r="BM89" s="339"/>
      <c r="BN89" s="339"/>
      <c r="BO89" s="339">
        <f t="shared" si="7"/>
        <v>16996.33884129061</v>
      </c>
      <c r="BP89" s="339"/>
      <c r="BQ89" s="339"/>
      <c r="BR89" s="339"/>
      <c r="BS89" s="339"/>
      <c r="BT89" s="339"/>
      <c r="BU89" s="339"/>
      <c r="BV89" s="339"/>
      <c r="BW89" s="339">
        <v>0</v>
      </c>
      <c r="BX89" s="339"/>
      <c r="BY89" s="339"/>
      <c r="BZ89" s="339"/>
      <c r="CA89" s="339"/>
      <c r="CB89" s="339"/>
      <c r="CC89" s="339"/>
      <c r="CD89" s="339"/>
      <c r="CE89" s="339">
        <v>0</v>
      </c>
      <c r="CF89" s="339"/>
      <c r="CG89" s="339"/>
      <c r="CH89" s="339"/>
      <c r="CI89" s="339"/>
      <c r="CJ89" s="339"/>
      <c r="CK89" s="339"/>
      <c r="CL89" s="339"/>
      <c r="CM89" s="339"/>
      <c r="CN89" s="339">
        <v>0</v>
      </c>
      <c r="CO89" s="339"/>
      <c r="CP89" s="339"/>
      <c r="CQ89" s="339"/>
      <c r="CR89" s="339"/>
      <c r="CS89" s="339"/>
      <c r="CT89" s="339"/>
      <c r="CU89" s="339"/>
      <c r="CV89" s="335">
        <f t="shared" ref="CV89:CV97" si="9">SUM(AQ89:CU89)</f>
        <v>142768.97432541967</v>
      </c>
      <c r="CW89" s="335"/>
      <c r="CX89" s="335"/>
      <c r="CY89" s="335"/>
      <c r="CZ89" s="335"/>
      <c r="DA89" s="335"/>
      <c r="DB89" s="335"/>
      <c r="DC89" s="335"/>
      <c r="DD89" s="335"/>
      <c r="DE89" s="340"/>
    </row>
    <row r="90" spans="1:109" s="2" customFormat="1" ht="23.25" customHeight="1" x14ac:dyDescent="0.2">
      <c r="A90" s="328" t="str">
        <f>+'[1]NómPlantilla (4)ok'!E96</f>
        <v>Operador C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30"/>
      <c r="P90" s="331" t="str">
        <f>+'[1]NómPlantilla (4)ok'!F96</f>
        <v>Obras Públicas</v>
      </c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2">
        <v>1</v>
      </c>
      <c r="AE90" s="332"/>
      <c r="AF90" s="332"/>
      <c r="AG90" s="333">
        <v>1</v>
      </c>
      <c r="AH90" s="333"/>
      <c r="AI90" s="333"/>
      <c r="AJ90" s="333"/>
      <c r="AK90" s="334">
        <f>+'[1]NómPlantilla (4)ok'!T96</f>
        <v>9900.4167999999991</v>
      </c>
      <c r="AL90" s="334"/>
      <c r="AM90" s="334"/>
      <c r="AN90" s="334"/>
      <c r="AO90" s="334"/>
      <c r="AP90" s="334"/>
      <c r="AQ90" s="335">
        <f t="shared" si="8"/>
        <v>118805.00159999999</v>
      </c>
      <c r="AR90" s="335"/>
      <c r="AS90" s="335"/>
      <c r="AT90" s="335"/>
      <c r="AU90" s="335"/>
      <c r="AV90" s="335"/>
      <c r="AW90" s="335"/>
      <c r="AX90" s="335"/>
      <c r="AY90" s="336">
        <v>0</v>
      </c>
      <c r="AZ90" s="337"/>
      <c r="BA90" s="337"/>
      <c r="BB90" s="337"/>
      <c r="BC90" s="337"/>
      <c r="BD90" s="337"/>
      <c r="BE90" s="337"/>
      <c r="BF90" s="338"/>
      <c r="BG90" s="339">
        <f t="shared" si="6"/>
        <v>1627.4693423985584</v>
      </c>
      <c r="BH90" s="339"/>
      <c r="BI90" s="339"/>
      <c r="BJ90" s="339"/>
      <c r="BK90" s="339"/>
      <c r="BL90" s="339"/>
      <c r="BM90" s="339"/>
      <c r="BN90" s="339"/>
      <c r="BO90" s="339">
        <f t="shared" si="7"/>
        <v>16274.693423985585</v>
      </c>
      <c r="BP90" s="339"/>
      <c r="BQ90" s="339"/>
      <c r="BR90" s="339"/>
      <c r="BS90" s="339"/>
      <c r="BT90" s="339"/>
      <c r="BU90" s="339"/>
      <c r="BV90" s="339"/>
      <c r="BW90" s="339">
        <v>0</v>
      </c>
      <c r="BX90" s="339"/>
      <c r="BY90" s="339"/>
      <c r="BZ90" s="339"/>
      <c r="CA90" s="339"/>
      <c r="CB90" s="339"/>
      <c r="CC90" s="339"/>
      <c r="CD90" s="339"/>
      <c r="CE90" s="339">
        <v>0</v>
      </c>
      <c r="CF90" s="339"/>
      <c r="CG90" s="339"/>
      <c r="CH90" s="339"/>
      <c r="CI90" s="339"/>
      <c r="CJ90" s="339"/>
      <c r="CK90" s="339"/>
      <c r="CL90" s="339"/>
      <c r="CM90" s="339"/>
      <c r="CN90" s="339">
        <v>0</v>
      </c>
      <c r="CO90" s="339"/>
      <c r="CP90" s="339"/>
      <c r="CQ90" s="339"/>
      <c r="CR90" s="339"/>
      <c r="CS90" s="339"/>
      <c r="CT90" s="339"/>
      <c r="CU90" s="339"/>
      <c r="CV90" s="335">
        <f t="shared" si="9"/>
        <v>136707.16436638412</v>
      </c>
      <c r="CW90" s="335"/>
      <c r="CX90" s="335"/>
      <c r="CY90" s="335"/>
      <c r="CZ90" s="335"/>
      <c r="DA90" s="335"/>
      <c r="DB90" s="335"/>
      <c r="DC90" s="335"/>
      <c r="DD90" s="335"/>
      <c r="DE90" s="340"/>
    </row>
    <row r="91" spans="1:109" s="2" customFormat="1" ht="23.25" customHeight="1" x14ac:dyDescent="0.2">
      <c r="A91" s="328" t="str">
        <f>+'[1]NómPlantilla (4)ok'!E97</f>
        <v>Albañil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30"/>
      <c r="P91" s="331" t="str">
        <f>+'[1]NómPlantilla (4)ok'!F97</f>
        <v>Obras Públicas</v>
      </c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2">
        <v>1</v>
      </c>
      <c r="AE91" s="332"/>
      <c r="AF91" s="332"/>
      <c r="AG91" s="333">
        <v>1</v>
      </c>
      <c r="AH91" s="333"/>
      <c r="AI91" s="333"/>
      <c r="AJ91" s="333"/>
      <c r="AK91" s="334">
        <f>+'[1]NómPlantilla (4)ok'!T97</f>
        <v>9932.9167999999991</v>
      </c>
      <c r="AL91" s="334"/>
      <c r="AM91" s="334"/>
      <c r="AN91" s="334"/>
      <c r="AO91" s="334"/>
      <c r="AP91" s="334"/>
      <c r="AQ91" s="335">
        <f t="shared" si="8"/>
        <v>119195.00159999999</v>
      </c>
      <c r="AR91" s="335"/>
      <c r="AS91" s="335"/>
      <c r="AT91" s="335"/>
      <c r="AU91" s="335"/>
      <c r="AV91" s="335"/>
      <c r="AW91" s="335"/>
      <c r="AX91" s="335"/>
      <c r="AY91" s="336">
        <v>0</v>
      </c>
      <c r="AZ91" s="337"/>
      <c r="BA91" s="337"/>
      <c r="BB91" s="337"/>
      <c r="BC91" s="337"/>
      <c r="BD91" s="337"/>
      <c r="BE91" s="337"/>
      <c r="BF91" s="338"/>
      <c r="BG91" s="339">
        <f t="shared" si="6"/>
        <v>1632.811819861523</v>
      </c>
      <c r="BH91" s="339"/>
      <c r="BI91" s="339"/>
      <c r="BJ91" s="339"/>
      <c r="BK91" s="339"/>
      <c r="BL91" s="339"/>
      <c r="BM91" s="339"/>
      <c r="BN91" s="339"/>
      <c r="BO91" s="339">
        <f t="shared" si="7"/>
        <v>16328.11819861523</v>
      </c>
      <c r="BP91" s="339"/>
      <c r="BQ91" s="339"/>
      <c r="BR91" s="339"/>
      <c r="BS91" s="339"/>
      <c r="BT91" s="339"/>
      <c r="BU91" s="339"/>
      <c r="BV91" s="339"/>
      <c r="BW91" s="339">
        <v>0</v>
      </c>
      <c r="BX91" s="339"/>
      <c r="BY91" s="339"/>
      <c r="BZ91" s="339"/>
      <c r="CA91" s="339"/>
      <c r="CB91" s="339"/>
      <c r="CC91" s="339"/>
      <c r="CD91" s="339"/>
      <c r="CE91" s="339">
        <v>0</v>
      </c>
      <c r="CF91" s="339"/>
      <c r="CG91" s="339"/>
      <c r="CH91" s="339"/>
      <c r="CI91" s="339"/>
      <c r="CJ91" s="339"/>
      <c r="CK91" s="339"/>
      <c r="CL91" s="339"/>
      <c r="CM91" s="339"/>
      <c r="CN91" s="339">
        <v>0</v>
      </c>
      <c r="CO91" s="339"/>
      <c r="CP91" s="339"/>
      <c r="CQ91" s="339"/>
      <c r="CR91" s="339"/>
      <c r="CS91" s="339"/>
      <c r="CT91" s="339"/>
      <c r="CU91" s="339"/>
      <c r="CV91" s="335">
        <f t="shared" si="9"/>
        <v>137155.93161847675</v>
      </c>
      <c r="CW91" s="335"/>
      <c r="CX91" s="335"/>
      <c r="CY91" s="335"/>
      <c r="CZ91" s="335"/>
      <c r="DA91" s="335"/>
      <c r="DB91" s="335"/>
      <c r="DC91" s="335"/>
      <c r="DD91" s="335"/>
      <c r="DE91" s="340"/>
    </row>
    <row r="92" spans="1:109" s="2" customFormat="1" ht="23.25" customHeight="1" x14ac:dyDescent="0.2">
      <c r="A92" s="328" t="str">
        <f>+'[1]NómPlantilla (4)ok'!E98</f>
        <v>Peón de Albañil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30"/>
      <c r="P92" s="331" t="str">
        <f>+'[1]NómPlantilla (4)ok'!F98</f>
        <v>Obras Públicas</v>
      </c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2">
        <v>1</v>
      </c>
      <c r="AE92" s="332"/>
      <c r="AF92" s="332"/>
      <c r="AG92" s="333">
        <v>1</v>
      </c>
      <c r="AH92" s="333"/>
      <c r="AI92" s="333"/>
      <c r="AJ92" s="333"/>
      <c r="AK92" s="334">
        <f>+'[1]NómPlantilla (4)ok'!T98</f>
        <v>6632.9168</v>
      </c>
      <c r="AL92" s="334"/>
      <c r="AM92" s="334"/>
      <c r="AN92" s="334"/>
      <c r="AO92" s="334"/>
      <c r="AP92" s="334"/>
      <c r="AQ92" s="335">
        <f t="shared" si="8"/>
        <v>79595.001600000003</v>
      </c>
      <c r="AR92" s="335"/>
      <c r="AS92" s="335"/>
      <c r="AT92" s="335"/>
      <c r="AU92" s="335"/>
      <c r="AV92" s="335"/>
      <c r="AW92" s="335"/>
      <c r="AX92" s="335"/>
      <c r="AY92" s="336">
        <v>0</v>
      </c>
      <c r="AZ92" s="337"/>
      <c r="BA92" s="337"/>
      <c r="BB92" s="337"/>
      <c r="BC92" s="337"/>
      <c r="BD92" s="337"/>
      <c r="BE92" s="337"/>
      <c r="BF92" s="338"/>
      <c r="BG92" s="339">
        <f t="shared" si="6"/>
        <v>1090.3448774682247</v>
      </c>
      <c r="BH92" s="339"/>
      <c r="BI92" s="339"/>
      <c r="BJ92" s="339"/>
      <c r="BK92" s="339"/>
      <c r="BL92" s="339"/>
      <c r="BM92" s="339"/>
      <c r="BN92" s="339"/>
      <c r="BO92" s="339">
        <f t="shared" si="7"/>
        <v>10903.448774682247</v>
      </c>
      <c r="BP92" s="339"/>
      <c r="BQ92" s="339"/>
      <c r="BR92" s="339"/>
      <c r="BS92" s="339"/>
      <c r="BT92" s="339"/>
      <c r="BU92" s="339"/>
      <c r="BV92" s="339"/>
      <c r="BW92" s="339">
        <v>0</v>
      </c>
      <c r="BX92" s="339"/>
      <c r="BY92" s="339"/>
      <c r="BZ92" s="339"/>
      <c r="CA92" s="339"/>
      <c r="CB92" s="339"/>
      <c r="CC92" s="339"/>
      <c r="CD92" s="339"/>
      <c r="CE92" s="339">
        <v>0</v>
      </c>
      <c r="CF92" s="339"/>
      <c r="CG92" s="339"/>
      <c r="CH92" s="339"/>
      <c r="CI92" s="339"/>
      <c r="CJ92" s="339"/>
      <c r="CK92" s="339"/>
      <c r="CL92" s="339"/>
      <c r="CM92" s="339"/>
      <c r="CN92" s="339">
        <v>0</v>
      </c>
      <c r="CO92" s="339"/>
      <c r="CP92" s="339"/>
      <c r="CQ92" s="339"/>
      <c r="CR92" s="339"/>
      <c r="CS92" s="339"/>
      <c r="CT92" s="339"/>
      <c r="CU92" s="339"/>
      <c r="CV92" s="335">
        <f t="shared" si="9"/>
        <v>91588.795252150463</v>
      </c>
      <c r="CW92" s="335"/>
      <c r="CX92" s="335"/>
      <c r="CY92" s="335"/>
      <c r="CZ92" s="335"/>
      <c r="DA92" s="335"/>
      <c r="DB92" s="335"/>
      <c r="DC92" s="335"/>
      <c r="DD92" s="335"/>
      <c r="DE92" s="340"/>
    </row>
    <row r="93" spans="1:109" s="2" customFormat="1" ht="23.25" customHeight="1" x14ac:dyDescent="0.2">
      <c r="A93" s="328" t="str">
        <f>+'[1]NómPlantilla (4)ok'!E99</f>
        <v>Operador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30"/>
      <c r="P93" s="331" t="str">
        <f>+'[1]NómPlantilla (4)ok'!F99</f>
        <v>Obras Públicas</v>
      </c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2">
        <v>1</v>
      </c>
      <c r="AE93" s="332"/>
      <c r="AF93" s="332"/>
      <c r="AG93" s="333">
        <v>1</v>
      </c>
      <c r="AH93" s="333"/>
      <c r="AI93" s="333"/>
      <c r="AJ93" s="333"/>
      <c r="AK93" s="334">
        <f>+'[1]NómPlantilla (4)ok'!T99</f>
        <v>14927.92</v>
      </c>
      <c r="AL93" s="334"/>
      <c r="AM93" s="334"/>
      <c r="AN93" s="334"/>
      <c r="AO93" s="334"/>
      <c r="AP93" s="334"/>
      <c r="AQ93" s="335">
        <f t="shared" si="8"/>
        <v>179135.04</v>
      </c>
      <c r="AR93" s="335"/>
      <c r="AS93" s="335"/>
      <c r="AT93" s="335"/>
      <c r="AU93" s="335"/>
      <c r="AV93" s="335"/>
      <c r="AW93" s="335"/>
      <c r="AX93" s="335"/>
      <c r="AY93" s="336">
        <v>0</v>
      </c>
      <c r="AZ93" s="337"/>
      <c r="BA93" s="337"/>
      <c r="BB93" s="337"/>
      <c r="BC93" s="337"/>
      <c r="BD93" s="337"/>
      <c r="BE93" s="337"/>
      <c r="BF93" s="338"/>
      <c r="BG93" s="339">
        <f t="shared" si="6"/>
        <v>2453.910035967202</v>
      </c>
      <c r="BH93" s="339"/>
      <c r="BI93" s="339"/>
      <c r="BJ93" s="339"/>
      <c r="BK93" s="339"/>
      <c r="BL93" s="339"/>
      <c r="BM93" s="339"/>
      <c r="BN93" s="339"/>
      <c r="BO93" s="339">
        <f t="shared" si="7"/>
        <v>24539.100359672022</v>
      </c>
      <c r="BP93" s="339"/>
      <c r="BQ93" s="339"/>
      <c r="BR93" s="339"/>
      <c r="BS93" s="339"/>
      <c r="BT93" s="339"/>
      <c r="BU93" s="339"/>
      <c r="BV93" s="339"/>
      <c r="BW93" s="339">
        <v>0</v>
      </c>
      <c r="BX93" s="339"/>
      <c r="BY93" s="339"/>
      <c r="BZ93" s="339"/>
      <c r="CA93" s="339"/>
      <c r="CB93" s="339"/>
      <c r="CC93" s="339"/>
      <c r="CD93" s="339"/>
      <c r="CE93" s="339">
        <v>0</v>
      </c>
      <c r="CF93" s="339"/>
      <c r="CG93" s="339"/>
      <c r="CH93" s="339"/>
      <c r="CI93" s="339"/>
      <c r="CJ93" s="339"/>
      <c r="CK93" s="339"/>
      <c r="CL93" s="339"/>
      <c r="CM93" s="339"/>
      <c r="CN93" s="339">
        <v>0</v>
      </c>
      <c r="CO93" s="339"/>
      <c r="CP93" s="339"/>
      <c r="CQ93" s="339"/>
      <c r="CR93" s="339"/>
      <c r="CS93" s="339"/>
      <c r="CT93" s="339"/>
      <c r="CU93" s="339"/>
      <c r="CV93" s="335">
        <f t="shared" si="9"/>
        <v>206128.05039563923</v>
      </c>
      <c r="CW93" s="335"/>
      <c r="CX93" s="335"/>
      <c r="CY93" s="335"/>
      <c r="CZ93" s="335"/>
      <c r="DA93" s="335"/>
      <c r="DB93" s="335"/>
      <c r="DC93" s="335"/>
      <c r="DD93" s="335"/>
      <c r="DE93" s="340"/>
    </row>
    <row r="94" spans="1:109" s="2" customFormat="1" ht="23.25" customHeight="1" x14ac:dyDescent="0.2">
      <c r="A94" s="328" t="str">
        <f>+'[1]NómPlantilla (4)ok'!E101</f>
        <v>Ayudante A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30"/>
      <c r="P94" s="331" t="str">
        <f>+'[1]NómPlantilla (4)ok'!F101</f>
        <v>Obras Públicas</v>
      </c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2">
        <v>1</v>
      </c>
      <c r="AE94" s="332"/>
      <c r="AF94" s="332"/>
      <c r="AG94" s="333">
        <v>1</v>
      </c>
      <c r="AH94" s="333"/>
      <c r="AI94" s="333"/>
      <c r="AJ94" s="333"/>
      <c r="AK94" s="334">
        <f>+'[1]NómPlantilla (4)ok'!T101</f>
        <v>8105.0833999999995</v>
      </c>
      <c r="AL94" s="334"/>
      <c r="AM94" s="334"/>
      <c r="AN94" s="334"/>
      <c r="AO94" s="334"/>
      <c r="AP94" s="334"/>
      <c r="AQ94" s="335">
        <f t="shared" si="8"/>
        <v>97261.000799999994</v>
      </c>
      <c r="AR94" s="335"/>
      <c r="AS94" s="335"/>
      <c r="AT94" s="335"/>
      <c r="AU94" s="335"/>
      <c r="AV94" s="335"/>
      <c r="AW94" s="335"/>
      <c r="AX94" s="335"/>
      <c r="AY94" s="336">
        <v>0</v>
      </c>
      <c r="AZ94" s="337"/>
      <c r="BA94" s="337"/>
      <c r="BB94" s="337"/>
      <c r="BC94" s="337"/>
      <c r="BD94" s="337"/>
      <c r="BE94" s="337"/>
      <c r="BF94" s="338"/>
      <c r="BG94" s="339">
        <f t="shared" si="6"/>
        <v>1332.3453969214179</v>
      </c>
      <c r="BH94" s="339"/>
      <c r="BI94" s="339"/>
      <c r="BJ94" s="339"/>
      <c r="BK94" s="339"/>
      <c r="BL94" s="339"/>
      <c r="BM94" s="339"/>
      <c r="BN94" s="339"/>
      <c r="BO94" s="339">
        <f t="shared" ref="BO94:BO152" si="10">(AK94/30.4166)*50</f>
        <v>13323.453969214179</v>
      </c>
      <c r="BP94" s="339"/>
      <c r="BQ94" s="339"/>
      <c r="BR94" s="339"/>
      <c r="BS94" s="339"/>
      <c r="BT94" s="339"/>
      <c r="BU94" s="339"/>
      <c r="BV94" s="339"/>
      <c r="BW94" s="339">
        <v>0</v>
      </c>
      <c r="BX94" s="339"/>
      <c r="BY94" s="339"/>
      <c r="BZ94" s="339"/>
      <c r="CA94" s="339"/>
      <c r="CB94" s="339"/>
      <c r="CC94" s="339"/>
      <c r="CD94" s="339"/>
      <c r="CE94" s="339">
        <v>0</v>
      </c>
      <c r="CF94" s="339"/>
      <c r="CG94" s="339"/>
      <c r="CH94" s="339"/>
      <c r="CI94" s="339"/>
      <c r="CJ94" s="339"/>
      <c r="CK94" s="339"/>
      <c r="CL94" s="339"/>
      <c r="CM94" s="339"/>
      <c r="CN94" s="339">
        <v>0</v>
      </c>
      <c r="CO94" s="339"/>
      <c r="CP94" s="339"/>
      <c r="CQ94" s="339"/>
      <c r="CR94" s="339"/>
      <c r="CS94" s="339"/>
      <c r="CT94" s="339"/>
      <c r="CU94" s="339"/>
      <c r="CV94" s="335">
        <f t="shared" si="9"/>
        <v>111916.8001661356</v>
      </c>
      <c r="CW94" s="335"/>
      <c r="CX94" s="335"/>
      <c r="CY94" s="335"/>
      <c r="CZ94" s="335"/>
      <c r="DA94" s="335"/>
      <c r="DB94" s="335"/>
      <c r="DC94" s="335"/>
      <c r="DD94" s="335"/>
      <c r="DE94" s="340"/>
    </row>
    <row r="95" spans="1:109" s="2" customFormat="1" ht="23.25" customHeight="1" x14ac:dyDescent="0.2">
      <c r="A95" s="328" t="str">
        <f>+'[1]NómPlantilla (4)ok'!E102</f>
        <v>Operador A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30"/>
      <c r="P95" s="331" t="str">
        <f>+'[1]NómPlantilla (4)ok'!F102</f>
        <v>Obras Públicas</v>
      </c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2">
        <v>1</v>
      </c>
      <c r="AE95" s="332"/>
      <c r="AF95" s="332"/>
      <c r="AG95" s="333">
        <v>1</v>
      </c>
      <c r="AH95" s="333"/>
      <c r="AI95" s="333"/>
      <c r="AJ95" s="333"/>
      <c r="AK95" s="334">
        <f>+'[1]NómPlantilla (4)ok'!T102</f>
        <v>10838.5834</v>
      </c>
      <c r="AL95" s="334"/>
      <c r="AM95" s="334"/>
      <c r="AN95" s="334"/>
      <c r="AO95" s="334"/>
      <c r="AP95" s="334"/>
      <c r="AQ95" s="335">
        <f t="shared" si="8"/>
        <v>130063.00079999999</v>
      </c>
      <c r="AR95" s="335"/>
      <c r="AS95" s="335"/>
      <c r="AT95" s="335"/>
      <c r="AU95" s="335"/>
      <c r="AV95" s="335"/>
      <c r="AW95" s="335"/>
      <c r="AX95" s="335"/>
      <c r="AY95" s="336">
        <v>0</v>
      </c>
      <c r="AZ95" s="337"/>
      <c r="BA95" s="337"/>
      <c r="BB95" s="337"/>
      <c r="BC95" s="337"/>
      <c r="BD95" s="337"/>
      <c r="BE95" s="337"/>
      <c r="BF95" s="338"/>
      <c r="BG95" s="339">
        <f t="shared" si="6"/>
        <v>1781.6888475372</v>
      </c>
      <c r="BH95" s="339"/>
      <c r="BI95" s="339"/>
      <c r="BJ95" s="339"/>
      <c r="BK95" s="339"/>
      <c r="BL95" s="339"/>
      <c r="BM95" s="339"/>
      <c r="BN95" s="339"/>
      <c r="BO95" s="339">
        <f t="shared" si="10"/>
        <v>17816.888475371998</v>
      </c>
      <c r="BP95" s="339"/>
      <c r="BQ95" s="339"/>
      <c r="BR95" s="339"/>
      <c r="BS95" s="339"/>
      <c r="BT95" s="339"/>
      <c r="BU95" s="339"/>
      <c r="BV95" s="339"/>
      <c r="BW95" s="339">
        <v>0</v>
      </c>
      <c r="BX95" s="339"/>
      <c r="BY95" s="339"/>
      <c r="BZ95" s="339"/>
      <c r="CA95" s="339"/>
      <c r="CB95" s="339"/>
      <c r="CC95" s="339"/>
      <c r="CD95" s="339"/>
      <c r="CE95" s="339">
        <v>0</v>
      </c>
      <c r="CF95" s="339"/>
      <c r="CG95" s="339"/>
      <c r="CH95" s="339"/>
      <c r="CI95" s="339"/>
      <c r="CJ95" s="339"/>
      <c r="CK95" s="339"/>
      <c r="CL95" s="339"/>
      <c r="CM95" s="339"/>
      <c r="CN95" s="339">
        <v>0</v>
      </c>
      <c r="CO95" s="339"/>
      <c r="CP95" s="339"/>
      <c r="CQ95" s="339"/>
      <c r="CR95" s="339"/>
      <c r="CS95" s="339"/>
      <c r="CT95" s="339"/>
      <c r="CU95" s="339"/>
      <c r="CV95" s="335">
        <f t="shared" si="9"/>
        <v>149661.57812290918</v>
      </c>
      <c r="CW95" s="335"/>
      <c r="CX95" s="335"/>
      <c r="CY95" s="335"/>
      <c r="CZ95" s="335"/>
      <c r="DA95" s="335"/>
      <c r="DB95" s="335"/>
      <c r="DC95" s="335"/>
      <c r="DD95" s="335"/>
      <c r="DE95" s="340"/>
    </row>
    <row r="96" spans="1:109" s="2" customFormat="1" ht="23.25" customHeight="1" x14ac:dyDescent="0.2">
      <c r="A96" s="328" t="str">
        <f>+'[1]NómPlantilla (4)ok'!E103</f>
        <v>Operador D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30"/>
      <c r="P96" s="331" t="str">
        <f>+'[1]NómPlantilla (4)ok'!F103</f>
        <v>Obras Públicas</v>
      </c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2">
        <v>1</v>
      </c>
      <c r="AE96" s="332"/>
      <c r="AF96" s="332"/>
      <c r="AG96" s="333">
        <v>1</v>
      </c>
      <c r="AH96" s="333"/>
      <c r="AI96" s="333"/>
      <c r="AJ96" s="333"/>
      <c r="AK96" s="334">
        <f>+'[1]NómPlantilla (4)ok'!T103</f>
        <v>14927.916799999999</v>
      </c>
      <c r="AL96" s="334"/>
      <c r="AM96" s="334"/>
      <c r="AN96" s="334"/>
      <c r="AO96" s="334"/>
      <c r="AP96" s="334"/>
      <c r="AQ96" s="335">
        <f t="shared" si="8"/>
        <v>179135.00159999999</v>
      </c>
      <c r="AR96" s="335"/>
      <c r="AS96" s="335"/>
      <c r="AT96" s="335"/>
      <c r="AU96" s="335"/>
      <c r="AV96" s="335"/>
      <c r="AW96" s="335"/>
      <c r="AX96" s="335"/>
      <c r="AY96" s="336">
        <v>0</v>
      </c>
      <c r="AZ96" s="337"/>
      <c r="BA96" s="337"/>
      <c r="BB96" s="337"/>
      <c r="BC96" s="337"/>
      <c r="BD96" s="337"/>
      <c r="BE96" s="337"/>
      <c r="BF96" s="338"/>
      <c r="BG96" s="339">
        <f t="shared" si="6"/>
        <v>2453.9095099386518</v>
      </c>
      <c r="BH96" s="339"/>
      <c r="BI96" s="339"/>
      <c r="BJ96" s="339"/>
      <c r="BK96" s="339"/>
      <c r="BL96" s="339"/>
      <c r="BM96" s="339"/>
      <c r="BN96" s="339"/>
      <c r="BO96" s="339">
        <f t="shared" si="10"/>
        <v>24539.095099386519</v>
      </c>
      <c r="BP96" s="339"/>
      <c r="BQ96" s="339"/>
      <c r="BR96" s="339"/>
      <c r="BS96" s="339"/>
      <c r="BT96" s="339"/>
      <c r="BU96" s="339"/>
      <c r="BV96" s="339"/>
      <c r="BW96" s="339">
        <v>0</v>
      </c>
      <c r="BX96" s="339"/>
      <c r="BY96" s="339"/>
      <c r="BZ96" s="339"/>
      <c r="CA96" s="339"/>
      <c r="CB96" s="339"/>
      <c r="CC96" s="339"/>
      <c r="CD96" s="339"/>
      <c r="CE96" s="339">
        <v>0</v>
      </c>
      <c r="CF96" s="339"/>
      <c r="CG96" s="339"/>
      <c r="CH96" s="339"/>
      <c r="CI96" s="339"/>
      <c r="CJ96" s="339"/>
      <c r="CK96" s="339"/>
      <c r="CL96" s="339"/>
      <c r="CM96" s="339"/>
      <c r="CN96" s="339">
        <v>0</v>
      </c>
      <c r="CO96" s="339"/>
      <c r="CP96" s="339"/>
      <c r="CQ96" s="339"/>
      <c r="CR96" s="339"/>
      <c r="CS96" s="339"/>
      <c r="CT96" s="339"/>
      <c r="CU96" s="339"/>
      <c r="CV96" s="335">
        <f t="shared" si="9"/>
        <v>206128.00620932516</v>
      </c>
      <c r="CW96" s="335"/>
      <c r="CX96" s="335"/>
      <c r="CY96" s="335"/>
      <c r="CZ96" s="335"/>
      <c r="DA96" s="335"/>
      <c r="DB96" s="335"/>
      <c r="DC96" s="335"/>
      <c r="DD96" s="335"/>
      <c r="DE96" s="340"/>
    </row>
    <row r="97" spans="1:109" s="2" customFormat="1" ht="23.25" customHeight="1" x14ac:dyDescent="0.2">
      <c r="A97" s="328" t="str">
        <f>+'[1]NómPlantilla (4)ok'!E104</f>
        <v>Albañil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30"/>
      <c r="P97" s="331" t="str">
        <f>+'[1]NómPlantilla (4)ok'!F104</f>
        <v>Obras Públicas</v>
      </c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2">
        <v>1</v>
      </c>
      <c r="AE97" s="332"/>
      <c r="AF97" s="332"/>
      <c r="AG97" s="333">
        <v>1</v>
      </c>
      <c r="AH97" s="333"/>
      <c r="AI97" s="333"/>
      <c r="AJ97" s="333"/>
      <c r="AK97" s="334">
        <f>+'[1]NómPlantilla (4)ok'!T104</f>
        <v>9932.9167999999991</v>
      </c>
      <c r="AL97" s="334"/>
      <c r="AM97" s="334"/>
      <c r="AN97" s="334"/>
      <c r="AO97" s="334"/>
      <c r="AP97" s="334"/>
      <c r="AQ97" s="335">
        <f t="shared" si="8"/>
        <v>119195.00159999999</v>
      </c>
      <c r="AR97" s="335"/>
      <c r="AS97" s="335"/>
      <c r="AT97" s="335"/>
      <c r="AU97" s="335"/>
      <c r="AV97" s="335"/>
      <c r="AW97" s="335"/>
      <c r="AX97" s="335"/>
      <c r="AY97" s="336">
        <v>0</v>
      </c>
      <c r="AZ97" s="337"/>
      <c r="BA97" s="337"/>
      <c r="BB97" s="337"/>
      <c r="BC97" s="337"/>
      <c r="BD97" s="337"/>
      <c r="BE97" s="337"/>
      <c r="BF97" s="338"/>
      <c r="BG97" s="339">
        <f t="shared" si="6"/>
        <v>1632.811819861523</v>
      </c>
      <c r="BH97" s="339"/>
      <c r="BI97" s="339"/>
      <c r="BJ97" s="339"/>
      <c r="BK97" s="339"/>
      <c r="BL97" s="339"/>
      <c r="BM97" s="339"/>
      <c r="BN97" s="339"/>
      <c r="BO97" s="339">
        <f t="shared" si="10"/>
        <v>16328.11819861523</v>
      </c>
      <c r="BP97" s="339"/>
      <c r="BQ97" s="339"/>
      <c r="BR97" s="339"/>
      <c r="BS97" s="339"/>
      <c r="BT97" s="339"/>
      <c r="BU97" s="339"/>
      <c r="BV97" s="339"/>
      <c r="BW97" s="339">
        <v>0</v>
      </c>
      <c r="BX97" s="339"/>
      <c r="BY97" s="339"/>
      <c r="BZ97" s="339"/>
      <c r="CA97" s="339"/>
      <c r="CB97" s="339"/>
      <c r="CC97" s="339"/>
      <c r="CD97" s="339"/>
      <c r="CE97" s="339">
        <v>0</v>
      </c>
      <c r="CF97" s="339"/>
      <c r="CG97" s="339"/>
      <c r="CH97" s="339"/>
      <c r="CI97" s="339"/>
      <c r="CJ97" s="339"/>
      <c r="CK97" s="339"/>
      <c r="CL97" s="339"/>
      <c r="CM97" s="339"/>
      <c r="CN97" s="339">
        <v>0</v>
      </c>
      <c r="CO97" s="339"/>
      <c r="CP97" s="339"/>
      <c r="CQ97" s="339"/>
      <c r="CR97" s="339"/>
      <c r="CS97" s="339"/>
      <c r="CT97" s="339"/>
      <c r="CU97" s="339"/>
      <c r="CV97" s="335">
        <f t="shared" si="9"/>
        <v>137155.93161847675</v>
      </c>
      <c r="CW97" s="335"/>
      <c r="CX97" s="335"/>
      <c r="CY97" s="335"/>
      <c r="CZ97" s="335"/>
      <c r="DA97" s="335"/>
      <c r="DB97" s="335"/>
      <c r="DC97" s="335"/>
      <c r="DD97" s="335"/>
      <c r="DE97" s="340"/>
    </row>
    <row r="98" spans="1:109" s="2" customFormat="1" ht="23.25" customHeight="1" x14ac:dyDescent="0.2">
      <c r="A98" s="328" t="str">
        <f>+'[1]NómPlantilla (4)ok'!E105</f>
        <v>Albañil</v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30"/>
      <c r="P98" s="331" t="str">
        <f>+'[1]NómPlantilla (4)ok'!F105</f>
        <v>Obras Públicas</v>
      </c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2">
        <v>1</v>
      </c>
      <c r="AE98" s="332"/>
      <c r="AF98" s="332"/>
      <c r="AG98" s="333">
        <v>1</v>
      </c>
      <c r="AH98" s="333"/>
      <c r="AI98" s="333"/>
      <c r="AJ98" s="333"/>
      <c r="AK98" s="334">
        <f>+'[1]NómPlantilla (4)ok'!T105</f>
        <v>9932.9167999999991</v>
      </c>
      <c r="AL98" s="334"/>
      <c r="AM98" s="334"/>
      <c r="AN98" s="334"/>
      <c r="AO98" s="334"/>
      <c r="AP98" s="334"/>
      <c r="AQ98" s="335">
        <f t="shared" si="4"/>
        <v>119195.00159999999</v>
      </c>
      <c r="AR98" s="335"/>
      <c r="AS98" s="335"/>
      <c r="AT98" s="335"/>
      <c r="AU98" s="335"/>
      <c r="AV98" s="335"/>
      <c r="AW98" s="335"/>
      <c r="AX98" s="335"/>
      <c r="AY98" s="336">
        <v>0</v>
      </c>
      <c r="AZ98" s="337"/>
      <c r="BA98" s="337"/>
      <c r="BB98" s="337"/>
      <c r="BC98" s="337"/>
      <c r="BD98" s="337"/>
      <c r="BE98" s="337"/>
      <c r="BF98" s="338"/>
      <c r="BG98" s="339">
        <f t="shared" si="6"/>
        <v>1632.811819861523</v>
      </c>
      <c r="BH98" s="339"/>
      <c r="BI98" s="339"/>
      <c r="BJ98" s="339"/>
      <c r="BK98" s="339"/>
      <c r="BL98" s="339"/>
      <c r="BM98" s="339"/>
      <c r="BN98" s="339"/>
      <c r="BO98" s="339">
        <f t="shared" si="10"/>
        <v>16328.11819861523</v>
      </c>
      <c r="BP98" s="339"/>
      <c r="BQ98" s="339"/>
      <c r="BR98" s="339"/>
      <c r="BS98" s="339"/>
      <c r="BT98" s="339"/>
      <c r="BU98" s="339"/>
      <c r="BV98" s="339"/>
      <c r="BW98" s="339">
        <v>0</v>
      </c>
      <c r="BX98" s="339"/>
      <c r="BY98" s="339"/>
      <c r="BZ98" s="339"/>
      <c r="CA98" s="339"/>
      <c r="CB98" s="339"/>
      <c r="CC98" s="339"/>
      <c r="CD98" s="339"/>
      <c r="CE98" s="339">
        <v>0</v>
      </c>
      <c r="CF98" s="339"/>
      <c r="CG98" s="339"/>
      <c r="CH98" s="339"/>
      <c r="CI98" s="339"/>
      <c r="CJ98" s="339"/>
      <c r="CK98" s="339"/>
      <c r="CL98" s="339"/>
      <c r="CM98" s="339"/>
      <c r="CN98" s="339">
        <v>0</v>
      </c>
      <c r="CO98" s="339"/>
      <c r="CP98" s="339"/>
      <c r="CQ98" s="339"/>
      <c r="CR98" s="339"/>
      <c r="CS98" s="339"/>
      <c r="CT98" s="339"/>
      <c r="CU98" s="339"/>
      <c r="CV98" s="335">
        <f t="shared" si="5"/>
        <v>137155.93161847675</v>
      </c>
      <c r="CW98" s="335"/>
      <c r="CX98" s="335"/>
      <c r="CY98" s="335"/>
      <c r="CZ98" s="335"/>
      <c r="DA98" s="335"/>
      <c r="DB98" s="335"/>
      <c r="DC98" s="335"/>
      <c r="DD98" s="335"/>
      <c r="DE98" s="340"/>
    </row>
    <row r="99" spans="1:109" s="2" customFormat="1" ht="23.25" customHeight="1" x14ac:dyDescent="0.2">
      <c r="A99" s="328" t="str">
        <f>+'[1]NómPlantilla (4)ok'!E106</f>
        <v>Albañil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30"/>
      <c r="P99" s="331" t="str">
        <f>+'[1]NómPlantilla (4)ok'!F106</f>
        <v>Obras Públicas</v>
      </c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2">
        <v>1</v>
      </c>
      <c r="AE99" s="332"/>
      <c r="AF99" s="332"/>
      <c r="AG99" s="333">
        <v>1</v>
      </c>
      <c r="AH99" s="333"/>
      <c r="AI99" s="333"/>
      <c r="AJ99" s="333"/>
      <c r="AK99" s="334">
        <f>+'[1]NómPlantilla (4)ok'!T106</f>
        <v>9932.9167999999991</v>
      </c>
      <c r="AL99" s="334"/>
      <c r="AM99" s="334"/>
      <c r="AN99" s="334"/>
      <c r="AO99" s="334"/>
      <c r="AP99" s="334"/>
      <c r="AQ99" s="335">
        <f t="shared" si="4"/>
        <v>119195.00159999999</v>
      </c>
      <c r="AR99" s="335"/>
      <c r="AS99" s="335"/>
      <c r="AT99" s="335"/>
      <c r="AU99" s="335"/>
      <c r="AV99" s="335"/>
      <c r="AW99" s="335"/>
      <c r="AX99" s="335"/>
      <c r="AY99" s="336">
        <v>0</v>
      </c>
      <c r="AZ99" s="337"/>
      <c r="BA99" s="337"/>
      <c r="BB99" s="337"/>
      <c r="BC99" s="337"/>
      <c r="BD99" s="337"/>
      <c r="BE99" s="337"/>
      <c r="BF99" s="338"/>
      <c r="BG99" s="339">
        <f t="shared" si="6"/>
        <v>1632.811819861523</v>
      </c>
      <c r="BH99" s="339"/>
      <c r="BI99" s="339"/>
      <c r="BJ99" s="339"/>
      <c r="BK99" s="339"/>
      <c r="BL99" s="339"/>
      <c r="BM99" s="339"/>
      <c r="BN99" s="339"/>
      <c r="BO99" s="339">
        <f t="shared" si="10"/>
        <v>16328.11819861523</v>
      </c>
      <c r="BP99" s="339"/>
      <c r="BQ99" s="339"/>
      <c r="BR99" s="339"/>
      <c r="BS99" s="339"/>
      <c r="BT99" s="339"/>
      <c r="BU99" s="339"/>
      <c r="BV99" s="339"/>
      <c r="BW99" s="339">
        <v>0</v>
      </c>
      <c r="BX99" s="339"/>
      <c r="BY99" s="339"/>
      <c r="BZ99" s="339"/>
      <c r="CA99" s="339"/>
      <c r="CB99" s="339"/>
      <c r="CC99" s="339"/>
      <c r="CD99" s="339"/>
      <c r="CE99" s="339">
        <v>0</v>
      </c>
      <c r="CF99" s="339"/>
      <c r="CG99" s="339"/>
      <c r="CH99" s="339"/>
      <c r="CI99" s="339"/>
      <c r="CJ99" s="339"/>
      <c r="CK99" s="339"/>
      <c r="CL99" s="339"/>
      <c r="CM99" s="339"/>
      <c r="CN99" s="339">
        <v>0</v>
      </c>
      <c r="CO99" s="339"/>
      <c r="CP99" s="339"/>
      <c r="CQ99" s="339"/>
      <c r="CR99" s="339"/>
      <c r="CS99" s="339"/>
      <c r="CT99" s="339"/>
      <c r="CU99" s="339"/>
      <c r="CV99" s="335">
        <f t="shared" si="5"/>
        <v>137155.93161847675</v>
      </c>
      <c r="CW99" s="335"/>
      <c r="CX99" s="335"/>
      <c r="CY99" s="335"/>
      <c r="CZ99" s="335"/>
      <c r="DA99" s="335"/>
      <c r="DB99" s="335"/>
      <c r="DC99" s="335"/>
      <c r="DD99" s="335"/>
      <c r="DE99" s="340"/>
    </row>
    <row r="100" spans="1:109" s="2" customFormat="1" ht="23.25" customHeight="1" x14ac:dyDescent="0.2">
      <c r="A100" s="328" t="str">
        <f>+'[1]NómPlantilla (4)ok'!E107</f>
        <v>Chofer A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30"/>
      <c r="P100" s="331" t="str">
        <f>+'[1]NómPlantilla (4)ok'!F107</f>
        <v>Obras Públicas</v>
      </c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2">
        <v>1</v>
      </c>
      <c r="AE100" s="332"/>
      <c r="AF100" s="332"/>
      <c r="AG100" s="333">
        <v>1</v>
      </c>
      <c r="AH100" s="333"/>
      <c r="AI100" s="333"/>
      <c r="AJ100" s="333"/>
      <c r="AK100" s="334">
        <f>+'[1]NómPlantilla (4)ok'!T107</f>
        <v>10505.416799999999</v>
      </c>
      <c r="AL100" s="334"/>
      <c r="AM100" s="334"/>
      <c r="AN100" s="334"/>
      <c r="AO100" s="334"/>
      <c r="AP100" s="334"/>
      <c r="AQ100" s="335">
        <f t="shared" si="4"/>
        <v>126065.00159999999</v>
      </c>
      <c r="AR100" s="335"/>
      <c r="AS100" s="335"/>
      <c r="AT100" s="335"/>
      <c r="AU100" s="335"/>
      <c r="AV100" s="335"/>
      <c r="AW100" s="335"/>
      <c r="AX100" s="335"/>
      <c r="AY100" s="336">
        <v>0</v>
      </c>
      <c r="AZ100" s="337"/>
      <c r="BA100" s="337"/>
      <c r="BB100" s="337"/>
      <c r="BC100" s="337"/>
      <c r="BD100" s="337"/>
      <c r="BE100" s="337"/>
      <c r="BF100" s="338"/>
      <c r="BG100" s="339">
        <f t="shared" si="6"/>
        <v>1726.9216151706632</v>
      </c>
      <c r="BH100" s="339"/>
      <c r="BI100" s="339"/>
      <c r="BJ100" s="339"/>
      <c r="BK100" s="339"/>
      <c r="BL100" s="339"/>
      <c r="BM100" s="339"/>
      <c r="BN100" s="339"/>
      <c r="BO100" s="339">
        <f t="shared" si="10"/>
        <v>17269.216151706634</v>
      </c>
      <c r="BP100" s="339"/>
      <c r="BQ100" s="339"/>
      <c r="BR100" s="339"/>
      <c r="BS100" s="339"/>
      <c r="BT100" s="339"/>
      <c r="BU100" s="339"/>
      <c r="BV100" s="339"/>
      <c r="BW100" s="339">
        <v>0</v>
      </c>
      <c r="BX100" s="339"/>
      <c r="BY100" s="339"/>
      <c r="BZ100" s="339"/>
      <c r="CA100" s="339"/>
      <c r="CB100" s="339"/>
      <c r="CC100" s="339"/>
      <c r="CD100" s="339"/>
      <c r="CE100" s="339">
        <v>0</v>
      </c>
      <c r="CF100" s="339"/>
      <c r="CG100" s="339"/>
      <c r="CH100" s="339"/>
      <c r="CI100" s="339"/>
      <c r="CJ100" s="339"/>
      <c r="CK100" s="339"/>
      <c r="CL100" s="339"/>
      <c r="CM100" s="339"/>
      <c r="CN100" s="339">
        <v>0</v>
      </c>
      <c r="CO100" s="339"/>
      <c r="CP100" s="339"/>
      <c r="CQ100" s="339"/>
      <c r="CR100" s="339"/>
      <c r="CS100" s="339"/>
      <c r="CT100" s="339"/>
      <c r="CU100" s="339"/>
      <c r="CV100" s="335">
        <f t="shared" si="5"/>
        <v>145061.13936687729</v>
      </c>
      <c r="CW100" s="335"/>
      <c r="CX100" s="335"/>
      <c r="CY100" s="335"/>
      <c r="CZ100" s="335"/>
      <c r="DA100" s="335"/>
      <c r="DB100" s="335"/>
      <c r="DC100" s="335"/>
      <c r="DD100" s="335"/>
      <c r="DE100" s="340"/>
    </row>
    <row r="101" spans="1:109" s="2" customFormat="1" ht="23.25" customHeight="1" x14ac:dyDescent="0.2">
      <c r="A101" s="328" t="str">
        <f>+'[1]NómPlantilla (4)ok'!E108</f>
        <v>Operador</v>
      </c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30"/>
      <c r="P101" s="331" t="str">
        <f>+'[1]NómPlantilla (4)ok'!F108</f>
        <v>Obras Públicas</v>
      </c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2">
        <v>1</v>
      </c>
      <c r="AE101" s="332"/>
      <c r="AF101" s="332"/>
      <c r="AG101" s="333">
        <v>1</v>
      </c>
      <c r="AH101" s="333"/>
      <c r="AI101" s="333"/>
      <c r="AJ101" s="333"/>
      <c r="AK101" s="334">
        <f>+'[1]NómPlantilla (4)ok'!T108</f>
        <v>8981.5</v>
      </c>
      <c r="AL101" s="334"/>
      <c r="AM101" s="334"/>
      <c r="AN101" s="334"/>
      <c r="AO101" s="334"/>
      <c r="AP101" s="334"/>
      <c r="AQ101" s="335">
        <f t="shared" si="4"/>
        <v>107778</v>
      </c>
      <c r="AR101" s="335"/>
      <c r="AS101" s="335"/>
      <c r="AT101" s="335"/>
      <c r="AU101" s="335"/>
      <c r="AV101" s="335"/>
      <c r="AW101" s="335"/>
      <c r="AX101" s="335"/>
      <c r="AY101" s="336">
        <v>0</v>
      </c>
      <c r="AZ101" s="337"/>
      <c r="BA101" s="337"/>
      <c r="BB101" s="337"/>
      <c r="BC101" s="337"/>
      <c r="BD101" s="337"/>
      <c r="BE101" s="337"/>
      <c r="BF101" s="338"/>
      <c r="BG101" s="339">
        <f t="shared" si="6"/>
        <v>1476.4141948804272</v>
      </c>
      <c r="BH101" s="339"/>
      <c r="BI101" s="339"/>
      <c r="BJ101" s="339"/>
      <c r="BK101" s="339"/>
      <c r="BL101" s="339"/>
      <c r="BM101" s="339"/>
      <c r="BN101" s="339"/>
      <c r="BO101" s="339">
        <f t="shared" si="10"/>
        <v>14764.141948804272</v>
      </c>
      <c r="BP101" s="339"/>
      <c r="BQ101" s="339"/>
      <c r="BR101" s="339"/>
      <c r="BS101" s="339"/>
      <c r="BT101" s="339"/>
      <c r="BU101" s="339"/>
      <c r="BV101" s="339"/>
      <c r="BW101" s="339">
        <v>0</v>
      </c>
      <c r="BX101" s="339"/>
      <c r="BY101" s="339"/>
      <c r="BZ101" s="339"/>
      <c r="CA101" s="339"/>
      <c r="CB101" s="339"/>
      <c r="CC101" s="339"/>
      <c r="CD101" s="339"/>
      <c r="CE101" s="339">
        <v>0</v>
      </c>
      <c r="CF101" s="339"/>
      <c r="CG101" s="339"/>
      <c r="CH101" s="339"/>
      <c r="CI101" s="339"/>
      <c r="CJ101" s="339"/>
      <c r="CK101" s="339"/>
      <c r="CL101" s="339"/>
      <c r="CM101" s="339"/>
      <c r="CN101" s="339">
        <v>0</v>
      </c>
      <c r="CO101" s="339"/>
      <c r="CP101" s="339"/>
      <c r="CQ101" s="339"/>
      <c r="CR101" s="339"/>
      <c r="CS101" s="339"/>
      <c r="CT101" s="339"/>
      <c r="CU101" s="339"/>
      <c r="CV101" s="335">
        <f t="shared" si="5"/>
        <v>124018.55614368471</v>
      </c>
      <c r="CW101" s="335"/>
      <c r="CX101" s="335"/>
      <c r="CY101" s="335"/>
      <c r="CZ101" s="335"/>
      <c r="DA101" s="335"/>
      <c r="DB101" s="335"/>
      <c r="DC101" s="335"/>
      <c r="DD101" s="335"/>
      <c r="DE101" s="340"/>
    </row>
    <row r="102" spans="1:109" s="2" customFormat="1" ht="23.25" customHeight="1" x14ac:dyDescent="0.2">
      <c r="A102" s="328" t="str">
        <f>+'[1]NómPlantilla (4)ok'!E109</f>
        <v>Almacenista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30"/>
      <c r="P102" s="331" t="str">
        <f>+'[1]NómPlantilla (4)ok'!F109</f>
        <v>Obras Públicas</v>
      </c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2">
        <v>1</v>
      </c>
      <c r="AE102" s="332"/>
      <c r="AF102" s="332"/>
      <c r="AG102" s="333">
        <v>1</v>
      </c>
      <c r="AH102" s="333"/>
      <c r="AI102" s="333"/>
      <c r="AJ102" s="333"/>
      <c r="AK102" s="334">
        <f>+'[1]NómPlantilla (4)ok'!T109</f>
        <v>7468.3333999999995</v>
      </c>
      <c r="AL102" s="334"/>
      <c r="AM102" s="334"/>
      <c r="AN102" s="334"/>
      <c r="AO102" s="334"/>
      <c r="AP102" s="334"/>
      <c r="AQ102" s="335">
        <f t="shared" si="4"/>
        <v>89620.000799999994</v>
      </c>
      <c r="AR102" s="335"/>
      <c r="AS102" s="335"/>
      <c r="AT102" s="335"/>
      <c r="AU102" s="335"/>
      <c r="AV102" s="335"/>
      <c r="AW102" s="335"/>
      <c r="AX102" s="335"/>
      <c r="AY102" s="336">
        <v>0</v>
      </c>
      <c r="AZ102" s="337"/>
      <c r="BA102" s="337"/>
      <c r="BB102" s="337"/>
      <c r="BC102" s="337"/>
      <c r="BD102" s="337"/>
      <c r="BE102" s="337"/>
      <c r="BF102" s="338"/>
      <c r="BG102" s="339">
        <f t="shared" si="6"/>
        <v>1227.6739346278018</v>
      </c>
      <c r="BH102" s="339"/>
      <c r="BI102" s="339"/>
      <c r="BJ102" s="339"/>
      <c r="BK102" s="339"/>
      <c r="BL102" s="339"/>
      <c r="BM102" s="339"/>
      <c r="BN102" s="339"/>
      <c r="BO102" s="339">
        <f t="shared" si="10"/>
        <v>12276.739346278018</v>
      </c>
      <c r="BP102" s="339"/>
      <c r="BQ102" s="339"/>
      <c r="BR102" s="339"/>
      <c r="BS102" s="339"/>
      <c r="BT102" s="339"/>
      <c r="BU102" s="339"/>
      <c r="BV102" s="339"/>
      <c r="BW102" s="339">
        <v>0</v>
      </c>
      <c r="BX102" s="339"/>
      <c r="BY102" s="339"/>
      <c r="BZ102" s="339"/>
      <c r="CA102" s="339"/>
      <c r="CB102" s="339"/>
      <c r="CC102" s="339"/>
      <c r="CD102" s="339"/>
      <c r="CE102" s="339">
        <v>0</v>
      </c>
      <c r="CF102" s="339"/>
      <c r="CG102" s="339"/>
      <c r="CH102" s="339"/>
      <c r="CI102" s="339"/>
      <c r="CJ102" s="339"/>
      <c r="CK102" s="339"/>
      <c r="CL102" s="339"/>
      <c r="CM102" s="339"/>
      <c r="CN102" s="339">
        <v>0</v>
      </c>
      <c r="CO102" s="339"/>
      <c r="CP102" s="339"/>
      <c r="CQ102" s="339"/>
      <c r="CR102" s="339"/>
      <c r="CS102" s="339"/>
      <c r="CT102" s="339"/>
      <c r="CU102" s="339"/>
      <c r="CV102" s="335">
        <f t="shared" si="5"/>
        <v>103124.41408090582</v>
      </c>
      <c r="CW102" s="335"/>
      <c r="CX102" s="335"/>
      <c r="CY102" s="335"/>
      <c r="CZ102" s="335"/>
      <c r="DA102" s="335"/>
      <c r="DB102" s="335"/>
      <c r="DC102" s="335"/>
      <c r="DD102" s="335"/>
      <c r="DE102" s="340"/>
    </row>
    <row r="103" spans="1:109" s="2" customFormat="1" ht="23.25" customHeight="1" x14ac:dyDescent="0.2">
      <c r="A103" s="328" t="str">
        <f>+'[1]NómPlantilla (4)ok'!E110</f>
        <v>Auxiliar A</v>
      </c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30"/>
      <c r="P103" s="331" t="str">
        <f>+'[1]NómPlantilla (4)ok'!F110</f>
        <v>Obras Públicas</v>
      </c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2">
        <v>1</v>
      </c>
      <c r="AE103" s="332"/>
      <c r="AF103" s="332"/>
      <c r="AG103" s="333">
        <v>1</v>
      </c>
      <c r="AH103" s="333"/>
      <c r="AI103" s="333"/>
      <c r="AJ103" s="333"/>
      <c r="AK103" s="334">
        <f>+'[1]NómPlantilla (4)ok'!T110</f>
        <v>9932.9167999999991</v>
      </c>
      <c r="AL103" s="334"/>
      <c r="AM103" s="334"/>
      <c r="AN103" s="334"/>
      <c r="AO103" s="334"/>
      <c r="AP103" s="334"/>
      <c r="AQ103" s="335">
        <f t="shared" si="4"/>
        <v>119195.00159999999</v>
      </c>
      <c r="AR103" s="335"/>
      <c r="AS103" s="335"/>
      <c r="AT103" s="335"/>
      <c r="AU103" s="335"/>
      <c r="AV103" s="335"/>
      <c r="AW103" s="335"/>
      <c r="AX103" s="335"/>
      <c r="AY103" s="336">
        <v>0</v>
      </c>
      <c r="AZ103" s="337"/>
      <c r="BA103" s="337"/>
      <c r="BB103" s="337"/>
      <c r="BC103" s="337"/>
      <c r="BD103" s="337"/>
      <c r="BE103" s="337"/>
      <c r="BF103" s="338"/>
      <c r="BG103" s="339">
        <f t="shared" si="6"/>
        <v>1632.811819861523</v>
      </c>
      <c r="BH103" s="339"/>
      <c r="BI103" s="339"/>
      <c r="BJ103" s="339"/>
      <c r="BK103" s="339"/>
      <c r="BL103" s="339"/>
      <c r="BM103" s="339"/>
      <c r="BN103" s="339"/>
      <c r="BO103" s="339">
        <f t="shared" si="10"/>
        <v>16328.11819861523</v>
      </c>
      <c r="BP103" s="339"/>
      <c r="BQ103" s="339"/>
      <c r="BR103" s="339"/>
      <c r="BS103" s="339"/>
      <c r="BT103" s="339"/>
      <c r="BU103" s="339"/>
      <c r="BV103" s="339"/>
      <c r="BW103" s="339">
        <v>0</v>
      </c>
      <c r="BX103" s="339"/>
      <c r="BY103" s="339"/>
      <c r="BZ103" s="339"/>
      <c r="CA103" s="339"/>
      <c r="CB103" s="339"/>
      <c r="CC103" s="339"/>
      <c r="CD103" s="339"/>
      <c r="CE103" s="339">
        <v>0</v>
      </c>
      <c r="CF103" s="339"/>
      <c r="CG103" s="339"/>
      <c r="CH103" s="339"/>
      <c r="CI103" s="339"/>
      <c r="CJ103" s="339"/>
      <c r="CK103" s="339"/>
      <c r="CL103" s="339"/>
      <c r="CM103" s="339"/>
      <c r="CN103" s="339">
        <v>0</v>
      </c>
      <c r="CO103" s="339"/>
      <c r="CP103" s="339"/>
      <c r="CQ103" s="339"/>
      <c r="CR103" s="339"/>
      <c r="CS103" s="339"/>
      <c r="CT103" s="339"/>
      <c r="CU103" s="339"/>
      <c r="CV103" s="335">
        <f t="shared" si="5"/>
        <v>137155.93161847675</v>
      </c>
      <c r="CW103" s="335"/>
      <c r="CX103" s="335"/>
      <c r="CY103" s="335"/>
      <c r="CZ103" s="335"/>
      <c r="DA103" s="335"/>
      <c r="DB103" s="335"/>
      <c r="DC103" s="335"/>
      <c r="DD103" s="335"/>
      <c r="DE103" s="340"/>
    </row>
    <row r="104" spans="1:109" s="2" customFormat="1" ht="23.25" customHeight="1" x14ac:dyDescent="0.2">
      <c r="A104" s="328" t="str">
        <f>+'[1]NómPlantilla (4)ok'!E111</f>
        <v>Operador E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30"/>
      <c r="P104" s="331" t="str">
        <f>+'[1]NómPlantilla (4)ok'!F111</f>
        <v>Obras Públicas</v>
      </c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2">
        <v>1</v>
      </c>
      <c r="AE104" s="332"/>
      <c r="AF104" s="332"/>
      <c r="AG104" s="333">
        <v>1</v>
      </c>
      <c r="AH104" s="333"/>
      <c r="AI104" s="333"/>
      <c r="AJ104" s="333"/>
      <c r="AK104" s="334">
        <f>+'[1]NómPlantilla (4)ok'!T111</f>
        <v>8981.5</v>
      </c>
      <c r="AL104" s="334"/>
      <c r="AM104" s="334"/>
      <c r="AN104" s="334"/>
      <c r="AO104" s="334"/>
      <c r="AP104" s="334"/>
      <c r="AQ104" s="360">
        <f t="shared" si="4"/>
        <v>107778</v>
      </c>
      <c r="AR104" s="360"/>
      <c r="AS104" s="360"/>
      <c r="AT104" s="360"/>
      <c r="AU104" s="360"/>
      <c r="AV104" s="360"/>
      <c r="AW104" s="360"/>
      <c r="AX104" s="360"/>
      <c r="AY104" s="336">
        <v>0</v>
      </c>
      <c r="AZ104" s="337"/>
      <c r="BA104" s="337"/>
      <c r="BB104" s="337"/>
      <c r="BC104" s="337"/>
      <c r="BD104" s="337"/>
      <c r="BE104" s="337"/>
      <c r="BF104" s="338"/>
      <c r="BG104" s="339">
        <f t="shared" si="6"/>
        <v>1476.4141948804272</v>
      </c>
      <c r="BH104" s="339"/>
      <c r="BI104" s="339"/>
      <c r="BJ104" s="339"/>
      <c r="BK104" s="339"/>
      <c r="BL104" s="339"/>
      <c r="BM104" s="339"/>
      <c r="BN104" s="339"/>
      <c r="BO104" s="339">
        <f t="shared" si="10"/>
        <v>14764.141948804272</v>
      </c>
      <c r="BP104" s="339"/>
      <c r="BQ104" s="339"/>
      <c r="BR104" s="339"/>
      <c r="BS104" s="339"/>
      <c r="BT104" s="339"/>
      <c r="BU104" s="339"/>
      <c r="BV104" s="339"/>
      <c r="BW104" s="362">
        <v>0</v>
      </c>
      <c r="BX104" s="362"/>
      <c r="BY104" s="362"/>
      <c r="BZ104" s="362"/>
      <c r="CA104" s="362"/>
      <c r="CB104" s="362"/>
      <c r="CC104" s="362"/>
      <c r="CD104" s="362"/>
      <c r="CE104" s="362">
        <v>0</v>
      </c>
      <c r="CF104" s="362"/>
      <c r="CG104" s="362"/>
      <c r="CH104" s="362"/>
      <c r="CI104" s="362"/>
      <c r="CJ104" s="362"/>
      <c r="CK104" s="362"/>
      <c r="CL104" s="362"/>
      <c r="CM104" s="362"/>
      <c r="CN104" s="362">
        <v>0</v>
      </c>
      <c r="CO104" s="362"/>
      <c r="CP104" s="362"/>
      <c r="CQ104" s="362"/>
      <c r="CR104" s="362"/>
      <c r="CS104" s="362"/>
      <c r="CT104" s="362"/>
      <c r="CU104" s="362"/>
      <c r="CV104" s="360">
        <f t="shared" si="5"/>
        <v>124018.55614368471</v>
      </c>
      <c r="CW104" s="360"/>
      <c r="CX104" s="360"/>
      <c r="CY104" s="360"/>
      <c r="CZ104" s="360"/>
      <c r="DA104" s="360"/>
      <c r="DB104" s="360"/>
      <c r="DC104" s="360"/>
      <c r="DD104" s="360"/>
      <c r="DE104" s="361"/>
    </row>
    <row r="105" spans="1:109" s="2" customFormat="1" ht="23.25" customHeight="1" x14ac:dyDescent="0.2">
      <c r="A105" s="328" t="str">
        <f>+'[1]NómPlantilla (4)ok'!E112</f>
        <v>Albañil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30"/>
      <c r="P105" s="331" t="str">
        <f>+'[1]NómPlantilla (4)ok'!F112</f>
        <v>Obras Públicas</v>
      </c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2">
        <v>1</v>
      </c>
      <c r="AE105" s="332"/>
      <c r="AF105" s="332"/>
      <c r="AG105" s="333">
        <v>1</v>
      </c>
      <c r="AH105" s="333"/>
      <c r="AI105" s="333"/>
      <c r="AJ105" s="333"/>
      <c r="AK105" s="334">
        <f>+'[1]NómPlantilla (4)ok'!T112</f>
        <v>10458.166799999999</v>
      </c>
      <c r="AL105" s="334"/>
      <c r="AM105" s="334"/>
      <c r="AN105" s="334"/>
      <c r="AO105" s="334"/>
      <c r="AP105" s="334"/>
      <c r="AQ105" s="335">
        <f t="shared" si="4"/>
        <v>125498.00159999999</v>
      </c>
      <c r="AR105" s="335"/>
      <c r="AS105" s="335"/>
      <c r="AT105" s="335"/>
      <c r="AU105" s="335"/>
      <c r="AV105" s="335"/>
      <c r="AW105" s="335"/>
      <c r="AX105" s="335"/>
      <c r="AY105" s="336">
        <v>0</v>
      </c>
      <c r="AZ105" s="337"/>
      <c r="BA105" s="337"/>
      <c r="BB105" s="337"/>
      <c r="BC105" s="337"/>
      <c r="BD105" s="337"/>
      <c r="BE105" s="337"/>
      <c r="BF105" s="338"/>
      <c r="BG105" s="339">
        <f t="shared" si="6"/>
        <v>1719.154474859123</v>
      </c>
      <c r="BH105" s="339"/>
      <c r="BI105" s="339"/>
      <c r="BJ105" s="339"/>
      <c r="BK105" s="339"/>
      <c r="BL105" s="339"/>
      <c r="BM105" s="339"/>
      <c r="BN105" s="339"/>
      <c r="BO105" s="339">
        <f t="shared" si="10"/>
        <v>17191.54474859123</v>
      </c>
      <c r="BP105" s="339"/>
      <c r="BQ105" s="339"/>
      <c r="BR105" s="339"/>
      <c r="BS105" s="339"/>
      <c r="BT105" s="339"/>
      <c r="BU105" s="339"/>
      <c r="BV105" s="339"/>
      <c r="BW105" s="339">
        <v>0</v>
      </c>
      <c r="BX105" s="339"/>
      <c r="BY105" s="339"/>
      <c r="BZ105" s="339"/>
      <c r="CA105" s="339"/>
      <c r="CB105" s="339"/>
      <c r="CC105" s="339"/>
      <c r="CD105" s="339"/>
      <c r="CE105" s="339">
        <v>0</v>
      </c>
      <c r="CF105" s="339"/>
      <c r="CG105" s="339"/>
      <c r="CH105" s="339"/>
      <c r="CI105" s="339"/>
      <c r="CJ105" s="339"/>
      <c r="CK105" s="339"/>
      <c r="CL105" s="339"/>
      <c r="CM105" s="339"/>
      <c r="CN105" s="339">
        <v>0</v>
      </c>
      <c r="CO105" s="339"/>
      <c r="CP105" s="339"/>
      <c r="CQ105" s="339"/>
      <c r="CR105" s="339"/>
      <c r="CS105" s="339"/>
      <c r="CT105" s="339"/>
      <c r="CU105" s="339"/>
      <c r="CV105" s="335">
        <f t="shared" si="5"/>
        <v>144408.70082345034</v>
      </c>
      <c r="CW105" s="335"/>
      <c r="CX105" s="335"/>
      <c r="CY105" s="335"/>
      <c r="CZ105" s="335"/>
      <c r="DA105" s="335"/>
      <c r="DB105" s="335"/>
      <c r="DC105" s="335"/>
      <c r="DD105" s="335"/>
      <c r="DE105" s="340"/>
    </row>
    <row r="106" spans="1:109" s="2" customFormat="1" ht="23.25" customHeight="1" x14ac:dyDescent="0.2">
      <c r="A106" s="328" t="str">
        <f>+'[1]NómPlantilla (4)ok'!E113</f>
        <v>Operador E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30"/>
      <c r="P106" s="331" t="str">
        <f>+'[1]NómPlantilla (4)ok'!F113</f>
        <v>Obras Públicas</v>
      </c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2">
        <v>1</v>
      </c>
      <c r="AE106" s="332"/>
      <c r="AF106" s="332"/>
      <c r="AG106" s="333">
        <v>1</v>
      </c>
      <c r="AH106" s="333"/>
      <c r="AI106" s="333"/>
      <c r="AJ106" s="333"/>
      <c r="AK106" s="334">
        <f>+'[1]NómPlantilla (4)ok'!T113</f>
        <v>8981.5</v>
      </c>
      <c r="AL106" s="334"/>
      <c r="AM106" s="334"/>
      <c r="AN106" s="334"/>
      <c r="AO106" s="334"/>
      <c r="AP106" s="334"/>
      <c r="AQ106" s="335">
        <f t="shared" ref="AQ106:AQ155" si="11">AG106*AK106*12</f>
        <v>107778</v>
      </c>
      <c r="AR106" s="335"/>
      <c r="AS106" s="335"/>
      <c r="AT106" s="335"/>
      <c r="AU106" s="335"/>
      <c r="AV106" s="335"/>
      <c r="AW106" s="335"/>
      <c r="AX106" s="335"/>
      <c r="AY106" s="336">
        <v>0</v>
      </c>
      <c r="AZ106" s="337"/>
      <c r="BA106" s="337"/>
      <c r="BB106" s="337"/>
      <c r="BC106" s="337"/>
      <c r="BD106" s="337"/>
      <c r="BE106" s="337"/>
      <c r="BF106" s="338"/>
      <c r="BG106" s="339">
        <f t="shared" si="6"/>
        <v>1476.4141948804272</v>
      </c>
      <c r="BH106" s="339"/>
      <c r="BI106" s="339"/>
      <c r="BJ106" s="339"/>
      <c r="BK106" s="339"/>
      <c r="BL106" s="339"/>
      <c r="BM106" s="339"/>
      <c r="BN106" s="339"/>
      <c r="BO106" s="339">
        <f t="shared" si="10"/>
        <v>14764.141948804272</v>
      </c>
      <c r="BP106" s="339"/>
      <c r="BQ106" s="339"/>
      <c r="BR106" s="339"/>
      <c r="BS106" s="339"/>
      <c r="BT106" s="339"/>
      <c r="BU106" s="339"/>
      <c r="BV106" s="339"/>
      <c r="BW106" s="339">
        <v>0</v>
      </c>
      <c r="BX106" s="339"/>
      <c r="BY106" s="339"/>
      <c r="BZ106" s="339"/>
      <c r="CA106" s="339"/>
      <c r="CB106" s="339"/>
      <c r="CC106" s="339"/>
      <c r="CD106" s="339"/>
      <c r="CE106" s="339">
        <v>0</v>
      </c>
      <c r="CF106" s="339"/>
      <c r="CG106" s="339"/>
      <c r="CH106" s="339"/>
      <c r="CI106" s="339"/>
      <c r="CJ106" s="339"/>
      <c r="CK106" s="339"/>
      <c r="CL106" s="339"/>
      <c r="CM106" s="339"/>
      <c r="CN106" s="339">
        <v>0</v>
      </c>
      <c r="CO106" s="339"/>
      <c r="CP106" s="339"/>
      <c r="CQ106" s="339"/>
      <c r="CR106" s="339"/>
      <c r="CS106" s="339"/>
      <c r="CT106" s="339"/>
      <c r="CU106" s="339"/>
      <c r="CV106" s="335">
        <f>SUM(AQ106:CU106)</f>
        <v>124018.55614368471</v>
      </c>
      <c r="CW106" s="335"/>
      <c r="CX106" s="335"/>
      <c r="CY106" s="335"/>
      <c r="CZ106" s="335"/>
      <c r="DA106" s="335"/>
      <c r="DB106" s="335"/>
      <c r="DC106" s="335"/>
      <c r="DD106" s="335"/>
      <c r="DE106" s="340"/>
    </row>
    <row r="107" spans="1:109" s="2" customFormat="1" ht="23.25" customHeight="1" x14ac:dyDescent="0.2">
      <c r="A107" s="328" t="str">
        <f>+'[1]NómPlantilla (4)ok'!E114</f>
        <v>Operador F</v>
      </c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30"/>
      <c r="P107" s="331" t="str">
        <f>+'[1]NómPlantilla (4)ok'!F114</f>
        <v>Obras Públicas</v>
      </c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2">
        <v>1</v>
      </c>
      <c r="AE107" s="332"/>
      <c r="AF107" s="332"/>
      <c r="AG107" s="333">
        <v>1</v>
      </c>
      <c r="AH107" s="333"/>
      <c r="AI107" s="333"/>
      <c r="AJ107" s="333"/>
      <c r="AK107" s="334">
        <f>+'[1]NómPlantilla (4)ok'!T114</f>
        <v>10472</v>
      </c>
      <c r="AL107" s="334"/>
      <c r="AM107" s="334"/>
      <c r="AN107" s="334"/>
      <c r="AO107" s="334"/>
      <c r="AP107" s="334"/>
      <c r="AQ107" s="335">
        <f t="shared" si="11"/>
        <v>125664</v>
      </c>
      <c r="AR107" s="335"/>
      <c r="AS107" s="335"/>
      <c r="AT107" s="335"/>
      <c r="AU107" s="335"/>
      <c r="AV107" s="335"/>
      <c r="AW107" s="335"/>
      <c r="AX107" s="335"/>
      <c r="AY107" s="336"/>
      <c r="AZ107" s="337"/>
      <c r="BA107" s="337"/>
      <c r="BB107" s="337"/>
      <c r="BC107" s="337"/>
      <c r="BD107" s="337"/>
      <c r="BE107" s="337"/>
      <c r="BF107" s="338"/>
      <c r="BG107" s="339">
        <f t="shared" si="6"/>
        <v>1721.4284305280671</v>
      </c>
      <c r="BH107" s="339"/>
      <c r="BI107" s="339"/>
      <c r="BJ107" s="339"/>
      <c r="BK107" s="339"/>
      <c r="BL107" s="339"/>
      <c r="BM107" s="339"/>
      <c r="BN107" s="339"/>
      <c r="BO107" s="339">
        <f t="shared" si="10"/>
        <v>17214.284305280671</v>
      </c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339"/>
      <c r="BZ107" s="339"/>
      <c r="CA107" s="339"/>
      <c r="CB107" s="339"/>
      <c r="CC107" s="339"/>
      <c r="CD107" s="339"/>
      <c r="CE107" s="339"/>
      <c r="CF107" s="339"/>
      <c r="CG107" s="339"/>
      <c r="CH107" s="339"/>
      <c r="CI107" s="339"/>
      <c r="CJ107" s="339"/>
      <c r="CK107" s="339"/>
      <c r="CL107" s="339"/>
      <c r="CM107" s="339"/>
      <c r="CN107" s="339"/>
      <c r="CO107" s="339"/>
      <c r="CP107" s="339"/>
      <c r="CQ107" s="339"/>
      <c r="CR107" s="339"/>
      <c r="CS107" s="339"/>
      <c r="CT107" s="339"/>
      <c r="CU107" s="339"/>
      <c r="CV107" s="335">
        <f t="shared" ref="CV107:CV155" si="12">SUM(AQ107:CU107)</f>
        <v>144599.71273580875</v>
      </c>
      <c r="CW107" s="335"/>
      <c r="CX107" s="335"/>
      <c r="CY107" s="335"/>
      <c r="CZ107" s="335"/>
      <c r="DA107" s="335"/>
      <c r="DB107" s="335"/>
      <c r="DC107" s="335"/>
      <c r="DD107" s="335"/>
      <c r="DE107" s="340"/>
    </row>
    <row r="108" spans="1:109" s="2" customFormat="1" ht="23.25" customHeight="1" x14ac:dyDescent="0.2">
      <c r="A108" s="328" t="str">
        <f>+'[1]NómPlantilla (4)ok'!E115</f>
        <v>Ayudante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30"/>
      <c r="P108" s="331" t="str">
        <f>+'[1]NómPlantilla (4)ok'!F115</f>
        <v>Obras Públicas</v>
      </c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2">
        <v>1</v>
      </c>
      <c r="AE108" s="332"/>
      <c r="AF108" s="332"/>
      <c r="AG108" s="333">
        <v>1</v>
      </c>
      <c r="AH108" s="333"/>
      <c r="AI108" s="333"/>
      <c r="AJ108" s="333"/>
      <c r="AK108" s="334">
        <f>+'[1]NómPlantilla (4)ok'!T115</f>
        <v>9932.9167999999991</v>
      </c>
      <c r="AL108" s="334"/>
      <c r="AM108" s="334"/>
      <c r="AN108" s="334"/>
      <c r="AO108" s="334"/>
      <c r="AP108" s="334"/>
      <c r="AQ108" s="335">
        <f t="shared" si="11"/>
        <v>119195.00159999999</v>
      </c>
      <c r="AR108" s="335"/>
      <c r="AS108" s="335"/>
      <c r="AT108" s="335"/>
      <c r="AU108" s="335"/>
      <c r="AV108" s="335"/>
      <c r="AW108" s="335"/>
      <c r="AX108" s="335"/>
      <c r="AY108" s="336"/>
      <c r="AZ108" s="337"/>
      <c r="BA108" s="337"/>
      <c r="BB108" s="337"/>
      <c r="BC108" s="337"/>
      <c r="BD108" s="337"/>
      <c r="BE108" s="337"/>
      <c r="BF108" s="338"/>
      <c r="BG108" s="339">
        <f t="shared" si="6"/>
        <v>1632.811819861523</v>
      </c>
      <c r="BH108" s="339"/>
      <c r="BI108" s="339"/>
      <c r="BJ108" s="339"/>
      <c r="BK108" s="339"/>
      <c r="BL108" s="339"/>
      <c r="BM108" s="339"/>
      <c r="BN108" s="339"/>
      <c r="BO108" s="339">
        <f t="shared" si="10"/>
        <v>16328.11819861523</v>
      </c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  <c r="BZ108" s="339"/>
      <c r="CA108" s="339"/>
      <c r="CB108" s="339"/>
      <c r="CC108" s="339"/>
      <c r="CD108" s="339"/>
      <c r="CE108" s="339"/>
      <c r="CF108" s="339"/>
      <c r="CG108" s="339"/>
      <c r="CH108" s="339"/>
      <c r="CI108" s="339"/>
      <c r="CJ108" s="339"/>
      <c r="CK108" s="339"/>
      <c r="CL108" s="339"/>
      <c r="CM108" s="339"/>
      <c r="CN108" s="339"/>
      <c r="CO108" s="339"/>
      <c r="CP108" s="339"/>
      <c r="CQ108" s="339"/>
      <c r="CR108" s="339"/>
      <c r="CS108" s="339"/>
      <c r="CT108" s="339"/>
      <c r="CU108" s="339"/>
      <c r="CV108" s="335">
        <f t="shared" si="12"/>
        <v>137155.93161847675</v>
      </c>
      <c r="CW108" s="335"/>
      <c r="CX108" s="335"/>
      <c r="CY108" s="335"/>
      <c r="CZ108" s="335"/>
      <c r="DA108" s="335"/>
      <c r="DB108" s="335"/>
      <c r="DC108" s="335"/>
      <c r="DD108" s="335"/>
      <c r="DE108" s="340"/>
    </row>
    <row r="109" spans="1:109" s="2" customFormat="1" ht="23.25" customHeight="1" x14ac:dyDescent="0.2">
      <c r="A109" s="328" t="str">
        <f>+'[1]NómPlantilla (4)ok'!E116</f>
        <v>Auxiliar</v>
      </c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30"/>
      <c r="P109" s="331" t="str">
        <f>+'[1]NómPlantilla (4)ok'!F116</f>
        <v>Obras Públicas</v>
      </c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2">
        <v>1</v>
      </c>
      <c r="AE109" s="332"/>
      <c r="AF109" s="332"/>
      <c r="AG109" s="333">
        <v>1</v>
      </c>
      <c r="AH109" s="333"/>
      <c r="AI109" s="333"/>
      <c r="AJ109" s="333"/>
      <c r="AK109" s="334">
        <f>+'[1]NómPlantilla (4)ok'!T116</f>
        <v>8656.66</v>
      </c>
      <c r="AL109" s="334"/>
      <c r="AM109" s="334"/>
      <c r="AN109" s="334"/>
      <c r="AO109" s="334"/>
      <c r="AP109" s="334"/>
      <c r="AQ109" s="335">
        <f t="shared" si="11"/>
        <v>103879.92</v>
      </c>
      <c r="AR109" s="335"/>
      <c r="AS109" s="335"/>
      <c r="AT109" s="335"/>
      <c r="AU109" s="335"/>
      <c r="AV109" s="335"/>
      <c r="AW109" s="335"/>
      <c r="AX109" s="335"/>
      <c r="AY109" s="336"/>
      <c r="AZ109" s="337"/>
      <c r="BA109" s="337"/>
      <c r="BB109" s="337"/>
      <c r="BC109" s="337"/>
      <c r="BD109" s="337"/>
      <c r="BE109" s="337"/>
      <c r="BF109" s="338"/>
      <c r="BG109" s="339">
        <f t="shared" si="6"/>
        <v>1423.0157216782941</v>
      </c>
      <c r="BH109" s="339"/>
      <c r="BI109" s="339"/>
      <c r="BJ109" s="339"/>
      <c r="BK109" s="339"/>
      <c r="BL109" s="339"/>
      <c r="BM109" s="339"/>
      <c r="BN109" s="339"/>
      <c r="BO109" s="339">
        <f t="shared" si="10"/>
        <v>14230.157216782942</v>
      </c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39"/>
      <c r="CI109" s="339"/>
      <c r="CJ109" s="339"/>
      <c r="CK109" s="339"/>
      <c r="CL109" s="339"/>
      <c r="CM109" s="339"/>
      <c r="CN109" s="339"/>
      <c r="CO109" s="339"/>
      <c r="CP109" s="339"/>
      <c r="CQ109" s="339"/>
      <c r="CR109" s="339"/>
      <c r="CS109" s="339"/>
      <c r="CT109" s="339"/>
      <c r="CU109" s="339"/>
      <c r="CV109" s="335">
        <f t="shared" si="12"/>
        <v>119533.09293846124</v>
      </c>
      <c r="CW109" s="335"/>
      <c r="CX109" s="335"/>
      <c r="CY109" s="335"/>
      <c r="CZ109" s="335"/>
      <c r="DA109" s="335"/>
      <c r="DB109" s="335"/>
      <c r="DC109" s="335"/>
      <c r="DD109" s="335"/>
      <c r="DE109" s="340"/>
    </row>
    <row r="110" spans="1:109" s="2" customFormat="1" ht="23.25" customHeight="1" x14ac:dyDescent="0.2">
      <c r="A110" s="328" t="str">
        <f>+'[1]NómPlantilla (4)ok'!E117</f>
        <v>Operador de Maquinaria Pesada</v>
      </c>
      <c r="B110" s="329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30"/>
      <c r="P110" s="331" t="str">
        <f>+'[1]NómPlantilla (4)ok'!F117</f>
        <v>Obras Públicas</v>
      </c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2">
        <v>1</v>
      </c>
      <c r="AE110" s="332"/>
      <c r="AF110" s="332"/>
      <c r="AG110" s="333">
        <v>1</v>
      </c>
      <c r="AH110" s="333"/>
      <c r="AI110" s="333"/>
      <c r="AJ110" s="333"/>
      <c r="AK110" s="334">
        <f>+'[1]NómPlantilla (4)ok'!T117</f>
        <v>14267.36</v>
      </c>
      <c r="AL110" s="334"/>
      <c r="AM110" s="334"/>
      <c r="AN110" s="334"/>
      <c r="AO110" s="334"/>
      <c r="AP110" s="334"/>
      <c r="AQ110" s="335">
        <f t="shared" si="11"/>
        <v>171208.32000000001</v>
      </c>
      <c r="AR110" s="335"/>
      <c r="AS110" s="335"/>
      <c r="AT110" s="335"/>
      <c r="AU110" s="335"/>
      <c r="AV110" s="335"/>
      <c r="AW110" s="335"/>
      <c r="AX110" s="335"/>
      <c r="AY110" s="336"/>
      <c r="AZ110" s="337"/>
      <c r="BA110" s="337"/>
      <c r="BB110" s="337"/>
      <c r="BC110" s="337"/>
      <c r="BD110" s="337"/>
      <c r="BE110" s="337"/>
      <c r="BF110" s="338"/>
      <c r="BG110" s="339">
        <f t="shared" si="6"/>
        <v>2345.3245924922576</v>
      </c>
      <c r="BH110" s="339"/>
      <c r="BI110" s="339"/>
      <c r="BJ110" s="339"/>
      <c r="BK110" s="339"/>
      <c r="BL110" s="339"/>
      <c r="BM110" s="339"/>
      <c r="BN110" s="339"/>
      <c r="BO110" s="339">
        <f t="shared" si="10"/>
        <v>23453.245924922579</v>
      </c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39"/>
      <c r="CI110" s="339"/>
      <c r="CJ110" s="339"/>
      <c r="CK110" s="339"/>
      <c r="CL110" s="339"/>
      <c r="CM110" s="339"/>
      <c r="CN110" s="339"/>
      <c r="CO110" s="339"/>
      <c r="CP110" s="339"/>
      <c r="CQ110" s="339"/>
      <c r="CR110" s="339"/>
      <c r="CS110" s="339"/>
      <c r="CT110" s="339"/>
      <c r="CU110" s="339"/>
      <c r="CV110" s="335">
        <f t="shared" si="12"/>
        <v>197006.89051741484</v>
      </c>
      <c r="CW110" s="335"/>
      <c r="CX110" s="335"/>
      <c r="CY110" s="335"/>
      <c r="CZ110" s="335"/>
      <c r="DA110" s="335"/>
      <c r="DB110" s="335"/>
      <c r="DC110" s="335"/>
      <c r="DD110" s="335"/>
      <c r="DE110" s="340"/>
    </row>
    <row r="111" spans="1:109" s="2" customFormat="1" ht="23.25" customHeight="1" x14ac:dyDescent="0.2">
      <c r="A111" s="328" t="str">
        <f>+'[1]NómPlantilla (4)ok'!E118</f>
        <v>Administrador Cementerio Mpal.</v>
      </c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30"/>
      <c r="P111" s="331" t="str">
        <f>+'[1]NómPlantilla (4)ok'!F118</f>
        <v>Cementerio Municipal</v>
      </c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2">
        <v>1</v>
      </c>
      <c r="AE111" s="332"/>
      <c r="AF111" s="332"/>
      <c r="AG111" s="333">
        <v>1</v>
      </c>
      <c r="AH111" s="333"/>
      <c r="AI111" s="333"/>
      <c r="AJ111" s="333"/>
      <c r="AK111" s="334">
        <f>+'[1]NómPlantilla (4)ok'!T118</f>
        <v>7145.9168</v>
      </c>
      <c r="AL111" s="334"/>
      <c r="AM111" s="334"/>
      <c r="AN111" s="334"/>
      <c r="AO111" s="334"/>
      <c r="AP111" s="334"/>
      <c r="AQ111" s="335">
        <f t="shared" si="11"/>
        <v>85751.001600000003</v>
      </c>
      <c r="AR111" s="335"/>
      <c r="AS111" s="335"/>
      <c r="AT111" s="335"/>
      <c r="AU111" s="335"/>
      <c r="AV111" s="335"/>
      <c r="AW111" s="335"/>
      <c r="AX111" s="335"/>
      <c r="AY111" s="336"/>
      <c r="AZ111" s="337"/>
      <c r="BA111" s="337"/>
      <c r="BB111" s="337"/>
      <c r="BC111" s="337"/>
      <c r="BD111" s="337"/>
      <c r="BE111" s="337"/>
      <c r="BF111" s="338"/>
      <c r="BG111" s="339">
        <f t="shared" si="6"/>
        <v>1174.673829422092</v>
      </c>
      <c r="BH111" s="339"/>
      <c r="BI111" s="339"/>
      <c r="BJ111" s="339"/>
      <c r="BK111" s="339"/>
      <c r="BL111" s="339"/>
      <c r="BM111" s="339"/>
      <c r="BN111" s="339"/>
      <c r="BO111" s="339">
        <f t="shared" si="10"/>
        <v>11746.738294220921</v>
      </c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39"/>
      <c r="CI111" s="339"/>
      <c r="CJ111" s="339"/>
      <c r="CK111" s="339"/>
      <c r="CL111" s="339"/>
      <c r="CM111" s="339"/>
      <c r="CN111" s="339"/>
      <c r="CO111" s="339"/>
      <c r="CP111" s="339"/>
      <c r="CQ111" s="339"/>
      <c r="CR111" s="339"/>
      <c r="CS111" s="339"/>
      <c r="CT111" s="339"/>
      <c r="CU111" s="339"/>
      <c r="CV111" s="335">
        <f t="shared" si="12"/>
        <v>98672.413723643011</v>
      </c>
      <c r="CW111" s="335"/>
      <c r="CX111" s="335"/>
      <c r="CY111" s="335"/>
      <c r="CZ111" s="335"/>
      <c r="DA111" s="335"/>
      <c r="DB111" s="335"/>
      <c r="DC111" s="335"/>
      <c r="DD111" s="335"/>
      <c r="DE111" s="340"/>
    </row>
    <row r="112" spans="1:109" s="2" customFormat="1" ht="23.25" customHeight="1" x14ac:dyDescent="0.2">
      <c r="A112" s="328" t="str">
        <f>+'[1]NómPlantilla (4)ok'!E119</f>
        <v>Secretaria</v>
      </c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30"/>
      <c r="P112" s="331" t="str">
        <f>+'[1]NómPlantilla (4)ok'!F119</f>
        <v>Cementerio Municipal</v>
      </c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2">
        <v>1</v>
      </c>
      <c r="AE112" s="332"/>
      <c r="AF112" s="332"/>
      <c r="AG112" s="333">
        <v>1</v>
      </c>
      <c r="AH112" s="333"/>
      <c r="AI112" s="333"/>
      <c r="AJ112" s="333"/>
      <c r="AK112" s="334">
        <f>+'[1]NómPlantilla (4)ok'!T119</f>
        <v>9609.6668000000009</v>
      </c>
      <c r="AL112" s="334"/>
      <c r="AM112" s="334"/>
      <c r="AN112" s="334"/>
      <c r="AO112" s="334"/>
      <c r="AP112" s="334"/>
      <c r="AQ112" s="335">
        <f t="shared" si="11"/>
        <v>115316.00160000002</v>
      </c>
      <c r="AR112" s="335"/>
      <c r="AS112" s="335"/>
      <c r="AT112" s="335"/>
      <c r="AU112" s="335"/>
      <c r="AV112" s="335"/>
      <c r="AW112" s="335"/>
      <c r="AX112" s="335"/>
      <c r="AY112" s="336"/>
      <c r="AZ112" s="337"/>
      <c r="BA112" s="337"/>
      <c r="BB112" s="337"/>
      <c r="BC112" s="337"/>
      <c r="BD112" s="337"/>
      <c r="BE112" s="337"/>
      <c r="BF112" s="338"/>
      <c r="BG112" s="339">
        <f t="shared" si="6"/>
        <v>1579.6747170952704</v>
      </c>
      <c r="BH112" s="339"/>
      <c r="BI112" s="339"/>
      <c r="BJ112" s="339"/>
      <c r="BK112" s="339"/>
      <c r="BL112" s="339"/>
      <c r="BM112" s="339"/>
      <c r="BN112" s="339"/>
      <c r="BO112" s="339">
        <f t="shared" si="10"/>
        <v>15796.747170952705</v>
      </c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39"/>
      <c r="CJ112" s="339"/>
      <c r="CK112" s="339"/>
      <c r="CL112" s="339"/>
      <c r="CM112" s="339"/>
      <c r="CN112" s="339"/>
      <c r="CO112" s="339"/>
      <c r="CP112" s="339"/>
      <c r="CQ112" s="339"/>
      <c r="CR112" s="339"/>
      <c r="CS112" s="339"/>
      <c r="CT112" s="339"/>
      <c r="CU112" s="339"/>
      <c r="CV112" s="335">
        <f t="shared" si="12"/>
        <v>132692.42348804799</v>
      </c>
      <c r="CW112" s="335"/>
      <c r="CX112" s="335"/>
      <c r="CY112" s="335"/>
      <c r="CZ112" s="335"/>
      <c r="DA112" s="335"/>
      <c r="DB112" s="335"/>
      <c r="DC112" s="335"/>
      <c r="DD112" s="335"/>
      <c r="DE112" s="340"/>
    </row>
    <row r="113" spans="1:109" s="2" customFormat="1" ht="23.25" customHeight="1" x14ac:dyDescent="0.2">
      <c r="A113" s="328" t="str">
        <f>+'[1]NómPlantilla (4)ok'!E120</f>
        <v>Auxiliar del Cementerio</v>
      </c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30"/>
      <c r="P113" s="331" t="str">
        <f>+'[1]NómPlantilla (4)ok'!F120</f>
        <v>Cementerio Municipal</v>
      </c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2">
        <v>1</v>
      </c>
      <c r="AE113" s="332"/>
      <c r="AF113" s="332"/>
      <c r="AG113" s="333">
        <v>1</v>
      </c>
      <c r="AH113" s="333"/>
      <c r="AI113" s="333"/>
      <c r="AJ113" s="333"/>
      <c r="AK113" s="334">
        <f>+'[1]NómPlantilla (4)ok'!T120</f>
        <v>6176.4168</v>
      </c>
      <c r="AL113" s="334"/>
      <c r="AM113" s="334"/>
      <c r="AN113" s="334"/>
      <c r="AO113" s="334"/>
      <c r="AP113" s="334"/>
      <c r="AQ113" s="335">
        <f t="shared" si="11"/>
        <v>74117.001600000003</v>
      </c>
      <c r="AR113" s="335"/>
      <c r="AS113" s="335"/>
      <c r="AT113" s="335"/>
      <c r="AU113" s="335"/>
      <c r="AV113" s="335"/>
      <c r="AW113" s="335"/>
      <c r="AX113" s="335"/>
      <c r="AY113" s="336"/>
      <c r="AZ113" s="337"/>
      <c r="BA113" s="337"/>
      <c r="BB113" s="337"/>
      <c r="BC113" s="337"/>
      <c r="BD113" s="337"/>
      <c r="BE113" s="337"/>
      <c r="BF113" s="338"/>
      <c r="BG113" s="339">
        <f t="shared" si="6"/>
        <v>1015.3036171038184</v>
      </c>
      <c r="BH113" s="339"/>
      <c r="BI113" s="339"/>
      <c r="BJ113" s="339"/>
      <c r="BK113" s="339"/>
      <c r="BL113" s="339"/>
      <c r="BM113" s="339"/>
      <c r="BN113" s="339"/>
      <c r="BO113" s="339">
        <f t="shared" si="10"/>
        <v>10153.036171038184</v>
      </c>
      <c r="BP113" s="339"/>
      <c r="BQ113" s="339"/>
      <c r="BR113" s="339"/>
      <c r="BS113" s="339"/>
      <c r="BT113" s="339"/>
      <c r="BU113" s="339"/>
      <c r="BV113" s="339"/>
      <c r="BW113" s="339"/>
      <c r="BX113" s="339"/>
      <c r="BY113" s="339"/>
      <c r="BZ113" s="339"/>
      <c r="CA113" s="339"/>
      <c r="CB113" s="339"/>
      <c r="CC113" s="339"/>
      <c r="CD113" s="339"/>
      <c r="CE113" s="339"/>
      <c r="CF113" s="339"/>
      <c r="CG113" s="339"/>
      <c r="CH113" s="339"/>
      <c r="CI113" s="339"/>
      <c r="CJ113" s="339"/>
      <c r="CK113" s="339"/>
      <c r="CL113" s="339"/>
      <c r="CM113" s="339"/>
      <c r="CN113" s="339"/>
      <c r="CO113" s="339"/>
      <c r="CP113" s="339"/>
      <c r="CQ113" s="339"/>
      <c r="CR113" s="339"/>
      <c r="CS113" s="339"/>
      <c r="CT113" s="339"/>
      <c r="CU113" s="339"/>
      <c r="CV113" s="335">
        <f t="shared" si="12"/>
        <v>85285.341388142013</v>
      </c>
      <c r="CW113" s="335"/>
      <c r="CX113" s="335"/>
      <c r="CY113" s="335"/>
      <c r="CZ113" s="335"/>
      <c r="DA113" s="335"/>
      <c r="DB113" s="335"/>
      <c r="DC113" s="335"/>
      <c r="DD113" s="335"/>
      <c r="DE113" s="340"/>
    </row>
    <row r="114" spans="1:109" s="2" customFormat="1" ht="23.25" customHeight="1" x14ac:dyDescent="0.2">
      <c r="A114" s="328" t="str">
        <f>+'[1]NómPlantilla (4)ok'!E121</f>
        <v>Jefe de Matanza</v>
      </c>
      <c r="B114" s="329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30"/>
      <c r="P114" s="331" t="str">
        <f>+'[1]NómPlantilla (4)ok'!F121</f>
        <v>Rastro Municipal</v>
      </c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2">
        <v>1</v>
      </c>
      <c r="AE114" s="332"/>
      <c r="AF114" s="332"/>
      <c r="AG114" s="333">
        <v>1</v>
      </c>
      <c r="AH114" s="333"/>
      <c r="AI114" s="333"/>
      <c r="AJ114" s="333"/>
      <c r="AK114" s="334">
        <f>+'[1]NómPlantilla (4)ok'!T121</f>
        <v>13594.0834</v>
      </c>
      <c r="AL114" s="334"/>
      <c r="AM114" s="334"/>
      <c r="AN114" s="334"/>
      <c r="AO114" s="334"/>
      <c r="AP114" s="334"/>
      <c r="AQ114" s="335">
        <f t="shared" si="11"/>
        <v>163129.00079999998</v>
      </c>
      <c r="AR114" s="335"/>
      <c r="AS114" s="335"/>
      <c r="AT114" s="335"/>
      <c r="AU114" s="335"/>
      <c r="AV114" s="335"/>
      <c r="AW114" s="335"/>
      <c r="AX114" s="335"/>
      <c r="AY114" s="336"/>
      <c r="AZ114" s="337"/>
      <c r="BA114" s="337"/>
      <c r="BB114" s="337"/>
      <c r="BC114" s="337"/>
      <c r="BD114" s="337"/>
      <c r="BE114" s="337"/>
      <c r="BF114" s="338"/>
      <c r="BG114" s="339">
        <f t="shared" si="6"/>
        <v>2234.6487444356039</v>
      </c>
      <c r="BH114" s="339"/>
      <c r="BI114" s="339"/>
      <c r="BJ114" s="339"/>
      <c r="BK114" s="339"/>
      <c r="BL114" s="339"/>
      <c r="BM114" s="339"/>
      <c r="BN114" s="339"/>
      <c r="BO114" s="339">
        <f t="shared" si="10"/>
        <v>22346.487444356044</v>
      </c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39"/>
      <c r="CB114" s="339"/>
      <c r="CC114" s="339"/>
      <c r="CD114" s="339"/>
      <c r="CE114" s="339"/>
      <c r="CF114" s="339"/>
      <c r="CG114" s="339"/>
      <c r="CH114" s="339"/>
      <c r="CI114" s="339"/>
      <c r="CJ114" s="339"/>
      <c r="CK114" s="339"/>
      <c r="CL114" s="339"/>
      <c r="CM114" s="339"/>
      <c r="CN114" s="339"/>
      <c r="CO114" s="339"/>
      <c r="CP114" s="339"/>
      <c r="CQ114" s="339"/>
      <c r="CR114" s="339"/>
      <c r="CS114" s="339"/>
      <c r="CT114" s="339"/>
      <c r="CU114" s="339"/>
      <c r="CV114" s="335">
        <f t="shared" si="12"/>
        <v>187710.13698879164</v>
      </c>
      <c r="CW114" s="335"/>
      <c r="CX114" s="335"/>
      <c r="CY114" s="335"/>
      <c r="CZ114" s="335"/>
      <c r="DA114" s="335"/>
      <c r="DB114" s="335"/>
      <c r="DC114" s="335"/>
      <c r="DD114" s="335"/>
      <c r="DE114" s="340"/>
    </row>
    <row r="115" spans="1:109" s="2" customFormat="1" ht="23.25" customHeight="1" x14ac:dyDescent="0.2">
      <c r="A115" s="328" t="str">
        <f>+'[1]NómPlantilla (4)ok'!E122</f>
        <v>Matancero A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30"/>
      <c r="P115" s="331" t="str">
        <f>+'[1]NómPlantilla (4)ok'!F122</f>
        <v>Rastro Municipal</v>
      </c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2">
        <v>1</v>
      </c>
      <c r="AE115" s="332"/>
      <c r="AF115" s="332"/>
      <c r="AG115" s="333">
        <v>1</v>
      </c>
      <c r="AH115" s="333"/>
      <c r="AI115" s="333"/>
      <c r="AJ115" s="333"/>
      <c r="AK115" s="334">
        <f>+'[1]NómPlantilla (4)ok'!T122</f>
        <v>9070.25</v>
      </c>
      <c r="AL115" s="334"/>
      <c r="AM115" s="334"/>
      <c r="AN115" s="334"/>
      <c r="AO115" s="334"/>
      <c r="AP115" s="334"/>
      <c r="AQ115" s="335">
        <f t="shared" si="11"/>
        <v>108843</v>
      </c>
      <c r="AR115" s="335"/>
      <c r="AS115" s="335"/>
      <c r="AT115" s="335"/>
      <c r="AU115" s="335"/>
      <c r="AV115" s="335"/>
      <c r="AW115" s="335"/>
      <c r="AX115" s="335"/>
      <c r="AY115" s="336"/>
      <c r="AZ115" s="337"/>
      <c r="BA115" s="337"/>
      <c r="BB115" s="337"/>
      <c r="BC115" s="337"/>
      <c r="BD115" s="337"/>
      <c r="BE115" s="337"/>
      <c r="BF115" s="338"/>
      <c r="BG115" s="339">
        <f t="shared" si="6"/>
        <v>1491.0032679523681</v>
      </c>
      <c r="BH115" s="339"/>
      <c r="BI115" s="339"/>
      <c r="BJ115" s="339"/>
      <c r="BK115" s="339"/>
      <c r="BL115" s="339"/>
      <c r="BM115" s="339"/>
      <c r="BN115" s="339"/>
      <c r="BO115" s="339">
        <f t="shared" si="10"/>
        <v>14910.032679523682</v>
      </c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39"/>
      <c r="CB115" s="339"/>
      <c r="CC115" s="339"/>
      <c r="CD115" s="339"/>
      <c r="CE115" s="339"/>
      <c r="CF115" s="339"/>
      <c r="CG115" s="339"/>
      <c r="CH115" s="339"/>
      <c r="CI115" s="339"/>
      <c r="CJ115" s="339"/>
      <c r="CK115" s="339"/>
      <c r="CL115" s="339"/>
      <c r="CM115" s="339"/>
      <c r="CN115" s="339"/>
      <c r="CO115" s="339"/>
      <c r="CP115" s="339"/>
      <c r="CQ115" s="339"/>
      <c r="CR115" s="339"/>
      <c r="CS115" s="339"/>
      <c r="CT115" s="339"/>
      <c r="CU115" s="339"/>
      <c r="CV115" s="335">
        <f t="shared" si="12"/>
        <v>125244.03594747605</v>
      </c>
      <c r="CW115" s="335"/>
      <c r="CX115" s="335"/>
      <c r="CY115" s="335"/>
      <c r="CZ115" s="335"/>
      <c r="DA115" s="335"/>
      <c r="DB115" s="335"/>
      <c r="DC115" s="335"/>
      <c r="DD115" s="335"/>
      <c r="DE115" s="340"/>
    </row>
    <row r="116" spans="1:109" s="2" customFormat="1" ht="23.25" customHeight="1" x14ac:dyDescent="0.2">
      <c r="A116" s="328" t="str">
        <f>+'[1]NómPlantilla (4)ok'!E123</f>
        <v>Matancero B</v>
      </c>
      <c r="B116" s="329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30"/>
      <c r="P116" s="331" t="str">
        <f>+'[1]NómPlantilla (4)ok'!F123</f>
        <v>Rastro Municipal</v>
      </c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2">
        <v>1</v>
      </c>
      <c r="AE116" s="332"/>
      <c r="AF116" s="332"/>
      <c r="AG116" s="333">
        <v>1</v>
      </c>
      <c r="AH116" s="333"/>
      <c r="AI116" s="333"/>
      <c r="AJ116" s="333"/>
      <c r="AK116" s="334">
        <f>+'[1]NómPlantilla (4)ok'!T123</f>
        <v>8624.5833999999995</v>
      </c>
      <c r="AL116" s="334"/>
      <c r="AM116" s="334"/>
      <c r="AN116" s="334"/>
      <c r="AO116" s="334"/>
      <c r="AP116" s="334"/>
      <c r="AQ116" s="335">
        <f t="shared" si="11"/>
        <v>103495.00079999999</v>
      </c>
      <c r="AR116" s="335"/>
      <c r="AS116" s="335"/>
      <c r="AT116" s="335"/>
      <c r="AU116" s="335"/>
      <c r="AV116" s="335"/>
      <c r="AW116" s="335"/>
      <c r="AX116" s="335"/>
      <c r="AY116" s="336"/>
      <c r="AZ116" s="337"/>
      <c r="BA116" s="337"/>
      <c r="BB116" s="337"/>
      <c r="BC116" s="337"/>
      <c r="BD116" s="337"/>
      <c r="BE116" s="337"/>
      <c r="BF116" s="338"/>
      <c r="BG116" s="339">
        <f t="shared" si="6"/>
        <v>1417.7428443678782</v>
      </c>
      <c r="BH116" s="339"/>
      <c r="BI116" s="339"/>
      <c r="BJ116" s="339"/>
      <c r="BK116" s="339"/>
      <c r="BL116" s="339"/>
      <c r="BM116" s="339"/>
      <c r="BN116" s="339"/>
      <c r="BO116" s="339">
        <f t="shared" si="10"/>
        <v>14177.42844367878</v>
      </c>
      <c r="BP116" s="339"/>
      <c r="BQ116" s="339"/>
      <c r="BR116" s="339"/>
      <c r="BS116" s="339"/>
      <c r="BT116" s="339"/>
      <c r="BU116" s="339"/>
      <c r="BV116" s="339"/>
      <c r="BW116" s="339"/>
      <c r="BX116" s="339"/>
      <c r="BY116" s="339"/>
      <c r="BZ116" s="339"/>
      <c r="CA116" s="339"/>
      <c r="CB116" s="339"/>
      <c r="CC116" s="339"/>
      <c r="CD116" s="339"/>
      <c r="CE116" s="339"/>
      <c r="CF116" s="339"/>
      <c r="CG116" s="339"/>
      <c r="CH116" s="339"/>
      <c r="CI116" s="339"/>
      <c r="CJ116" s="339"/>
      <c r="CK116" s="339"/>
      <c r="CL116" s="339"/>
      <c r="CM116" s="339"/>
      <c r="CN116" s="339"/>
      <c r="CO116" s="339"/>
      <c r="CP116" s="339"/>
      <c r="CQ116" s="339"/>
      <c r="CR116" s="339"/>
      <c r="CS116" s="339"/>
      <c r="CT116" s="339"/>
      <c r="CU116" s="339"/>
      <c r="CV116" s="335">
        <f t="shared" si="12"/>
        <v>119090.17208804666</v>
      </c>
      <c r="CW116" s="335"/>
      <c r="CX116" s="335"/>
      <c r="CY116" s="335"/>
      <c r="CZ116" s="335"/>
      <c r="DA116" s="335"/>
      <c r="DB116" s="335"/>
      <c r="DC116" s="335"/>
      <c r="DD116" s="335"/>
      <c r="DE116" s="340"/>
    </row>
    <row r="117" spans="1:109" s="2" customFormat="1" ht="23.25" customHeight="1" x14ac:dyDescent="0.2">
      <c r="A117" s="328" t="str">
        <f>+'[1]NómPlantilla (4)ok'!E124</f>
        <v>Matancero</v>
      </c>
      <c r="B117" s="329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30"/>
      <c r="P117" s="331" t="str">
        <f>+'[1]NómPlantilla (4)ok'!F124</f>
        <v>Rastro Municipal</v>
      </c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2">
        <v>1</v>
      </c>
      <c r="AE117" s="332"/>
      <c r="AF117" s="332"/>
      <c r="AG117" s="333">
        <v>1</v>
      </c>
      <c r="AH117" s="333"/>
      <c r="AI117" s="333"/>
      <c r="AJ117" s="333"/>
      <c r="AK117" s="334">
        <f>+'[1]NómPlantilla (4)ok'!T124</f>
        <v>9070.25</v>
      </c>
      <c r="AL117" s="334"/>
      <c r="AM117" s="334"/>
      <c r="AN117" s="334"/>
      <c r="AO117" s="334"/>
      <c r="AP117" s="334"/>
      <c r="AQ117" s="335">
        <f t="shared" si="11"/>
        <v>108843</v>
      </c>
      <c r="AR117" s="335"/>
      <c r="AS117" s="335"/>
      <c r="AT117" s="335"/>
      <c r="AU117" s="335"/>
      <c r="AV117" s="335"/>
      <c r="AW117" s="335"/>
      <c r="AX117" s="335"/>
      <c r="AY117" s="336"/>
      <c r="AZ117" s="337"/>
      <c r="BA117" s="337"/>
      <c r="BB117" s="337"/>
      <c r="BC117" s="337"/>
      <c r="BD117" s="337"/>
      <c r="BE117" s="337"/>
      <c r="BF117" s="338"/>
      <c r="BG117" s="339">
        <f t="shared" si="6"/>
        <v>1491.0032679523681</v>
      </c>
      <c r="BH117" s="339"/>
      <c r="BI117" s="339"/>
      <c r="BJ117" s="339"/>
      <c r="BK117" s="339"/>
      <c r="BL117" s="339"/>
      <c r="BM117" s="339"/>
      <c r="BN117" s="339"/>
      <c r="BO117" s="339">
        <f t="shared" si="10"/>
        <v>14910.032679523682</v>
      </c>
      <c r="BP117" s="339"/>
      <c r="BQ117" s="339"/>
      <c r="BR117" s="339"/>
      <c r="BS117" s="339"/>
      <c r="BT117" s="339"/>
      <c r="BU117" s="339"/>
      <c r="BV117" s="339"/>
      <c r="BW117" s="339"/>
      <c r="BX117" s="339"/>
      <c r="BY117" s="339"/>
      <c r="BZ117" s="339"/>
      <c r="CA117" s="339"/>
      <c r="CB117" s="339"/>
      <c r="CC117" s="339"/>
      <c r="CD117" s="339"/>
      <c r="CE117" s="339"/>
      <c r="CF117" s="339"/>
      <c r="CG117" s="339"/>
      <c r="CH117" s="339"/>
      <c r="CI117" s="339"/>
      <c r="CJ117" s="339"/>
      <c r="CK117" s="339"/>
      <c r="CL117" s="339"/>
      <c r="CM117" s="339"/>
      <c r="CN117" s="339"/>
      <c r="CO117" s="339"/>
      <c r="CP117" s="339"/>
      <c r="CQ117" s="339"/>
      <c r="CR117" s="339"/>
      <c r="CS117" s="339"/>
      <c r="CT117" s="339"/>
      <c r="CU117" s="339"/>
      <c r="CV117" s="335">
        <f t="shared" si="12"/>
        <v>125244.03594747605</v>
      </c>
      <c r="CW117" s="335"/>
      <c r="CX117" s="335"/>
      <c r="CY117" s="335"/>
      <c r="CZ117" s="335"/>
      <c r="DA117" s="335"/>
      <c r="DB117" s="335"/>
      <c r="DC117" s="335"/>
      <c r="DD117" s="335"/>
      <c r="DE117" s="340"/>
    </row>
    <row r="118" spans="1:109" s="2" customFormat="1" ht="23.25" customHeight="1" x14ac:dyDescent="0.2">
      <c r="A118" s="328" t="str">
        <f>+'[1]NómPlantilla (4)ok'!E125</f>
        <v>Intendente del Rastro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30"/>
      <c r="P118" s="331" t="str">
        <f>+'[1]NómPlantilla (4)ok'!F125</f>
        <v>Rastro Municipal</v>
      </c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2">
        <v>1</v>
      </c>
      <c r="AE118" s="332"/>
      <c r="AF118" s="332"/>
      <c r="AG118" s="333">
        <v>1</v>
      </c>
      <c r="AH118" s="333"/>
      <c r="AI118" s="333"/>
      <c r="AJ118" s="333"/>
      <c r="AK118" s="334">
        <f>+'[1]NómPlantilla (4)ok'!T125</f>
        <v>9080.0833999999995</v>
      </c>
      <c r="AL118" s="334"/>
      <c r="AM118" s="334"/>
      <c r="AN118" s="334"/>
      <c r="AO118" s="334"/>
      <c r="AP118" s="334"/>
      <c r="AQ118" s="335">
        <f t="shared" si="11"/>
        <v>108961.00079999999</v>
      </c>
      <c r="AR118" s="335"/>
      <c r="AS118" s="335"/>
      <c r="AT118" s="335"/>
      <c r="AU118" s="335"/>
      <c r="AV118" s="335"/>
      <c r="AW118" s="335"/>
      <c r="AX118" s="335"/>
      <c r="AY118" s="336"/>
      <c r="AZ118" s="337"/>
      <c r="BA118" s="337"/>
      <c r="BB118" s="337"/>
      <c r="BC118" s="337"/>
      <c r="BD118" s="337"/>
      <c r="BE118" s="337"/>
      <c r="BF118" s="338"/>
      <c r="BG118" s="339">
        <f t="shared" si="6"/>
        <v>1492.6197208103467</v>
      </c>
      <c r="BH118" s="339"/>
      <c r="BI118" s="339"/>
      <c r="BJ118" s="339"/>
      <c r="BK118" s="339"/>
      <c r="BL118" s="339"/>
      <c r="BM118" s="339"/>
      <c r="BN118" s="339"/>
      <c r="BO118" s="339">
        <f t="shared" si="10"/>
        <v>14926.197208103469</v>
      </c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5">
        <f t="shared" si="12"/>
        <v>125379.8177289138</v>
      </c>
      <c r="CW118" s="335"/>
      <c r="CX118" s="335"/>
      <c r="CY118" s="335"/>
      <c r="CZ118" s="335"/>
      <c r="DA118" s="335"/>
      <c r="DB118" s="335"/>
      <c r="DC118" s="335"/>
      <c r="DD118" s="335"/>
      <c r="DE118" s="340"/>
    </row>
    <row r="119" spans="1:109" s="2" customFormat="1" ht="23.25" customHeight="1" x14ac:dyDescent="0.2">
      <c r="A119" s="328" t="str">
        <f>+'[1]NómPlantilla (4)ok'!E126</f>
        <v>Veterinario</v>
      </c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30"/>
      <c r="P119" s="331" t="str">
        <f>+'[1]NómPlantilla (4)ok'!F126</f>
        <v>Rastro Municipal</v>
      </c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2">
        <v>1</v>
      </c>
      <c r="AE119" s="332"/>
      <c r="AF119" s="332"/>
      <c r="AG119" s="333">
        <v>1</v>
      </c>
      <c r="AH119" s="333"/>
      <c r="AI119" s="333"/>
      <c r="AJ119" s="333"/>
      <c r="AK119" s="334">
        <f>+'[1]NómPlantilla (4)ok'!T126</f>
        <v>5881.3333999999995</v>
      </c>
      <c r="AL119" s="334"/>
      <c r="AM119" s="334"/>
      <c r="AN119" s="334"/>
      <c r="AO119" s="334"/>
      <c r="AP119" s="334"/>
      <c r="AQ119" s="335">
        <f t="shared" si="11"/>
        <v>70576.000799999994</v>
      </c>
      <c r="AR119" s="335"/>
      <c r="AS119" s="335"/>
      <c r="AT119" s="335"/>
      <c r="AU119" s="335"/>
      <c r="AV119" s="335"/>
      <c r="AW119" s="335"/>
      <c r="AX119" s="335"/>
      <c r="AY119" s="336"/>
      <c r="AZ119" s="337"/>
      <c r="BA119" s="337"/>
      <c r="BB119" s="337"/>
      <c r="BC119" s="337"/>
      <c r="BD119" s="337"/>
      <c r="BE119" s="337"/>
      <c r="BF119" s="338"/>
      <c r="BG119" s="339">
        <f t="shared" si="6"/>
        <v>966.79665051320649</v>
      </c>
      <c r="BH119" s="339"/>
      <c r="BI119" s="339"/>
      <c r="BJ119" s="339"/>
      <c r="BK119" s="339"/>
      <c r="BL119" s="339"/>
      <c r="BM119" s="339"/>
      <c r="BN119" s="339"/>
      <c r="BO119" s="339">
        <f t="shared" si="10"/>
        <v>9667.9665051320662</v>
      </c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339"/>
      <c r="CJ119" s="339"/>
      <c r="CK119" s="339"/>
      <c r="CL119" s="339"/>
      <c r="CM119" s="339"/>
      <c r="CN119" s="339"/>
      <c r="CO119" s="339"/>
      <c r="CP119" s="339"/>
      <c r="CQ119" s="339"/>
      <c r="CR119" s="339"/>
      <c r="CS119" s="339"/>
      <c r="CT119" s="339"/>
      <c r="CU119" s="339"/>
      <c r="CV119" s="335">
        <f t="shared" si="12"/>
        <v>81210.763955645263</v>
      </c>
      <c r="CW119" s="335"/>
      <c r="CX119" s="335"/>
      <c r="CY119" s="335"/>
      <c r="CZ119" s="335"/>
      <c r="DA119" s="335"/>
      <c r="DB119" s="335"/>
      <c r="DC119" s="335"/>
      <c r="DD119" s="335"/>
      <c r="DE119" s="340"/>
    </row>
    <row r="120" spans="1:109" s="2" customFormat="1" ht="23.25" customHeight="1" x14ac:dyDescent="0.2">
      <c r="A120" s="328" t="str">
        <f>+'[1]NómPlantilla (4)ok'!E127</f>
        <v>Matanza y Frita</v>
      </c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30"/>
      <c r="P120" s="331" t="str">
        <f>+'[1]NómPlantilla (4)ok'!F127</f>
        <v>Rastro Municipal</v>
      </c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2">
        <v>1</v>
      </c>
      <c r="AE120" s="332"/>
      <c r="AF120" s="332"/>
      <c r="AG120" s="333">
        <v>1</v>
      </c>
      <c r="AH120" s="333"/>
      <c r="AI120" s="333"/>
      <c r="AJ120" s="333"/>
      <c r="AK120" s="334">
        <f>+'[1]NómPlantilla (4)ok'!T127</f>
        <v>9070.25</v>
      </c>
      <c r="AL120" s="334"/>
      <c r="AM120" s="334"/>
      <c r="AN120" s="334"/>
      <c r="AO120" s="334"/>
      <c r="AP120" s="334"/>
      <c r="AQ120" s="335">
        <f t="shared" si="11"/>
        <v>108843</v>
      </c>
      <c r="AR120" s="335"/>
      <c r="AS120" s="335"/>
      <c r="AT120" s="335"/>
      <c r="AU120" s="335"/>
      <c r="AV120" s="335"/>
      <c r="AW120" s="335"/>
      <c r="AX120" s="335"/>
      <c r="AY120" s="336"/>
      <c r="AZ120" s="337"/>
      <c r="BA120" s="337"/>
      <c r="BB120" s="337"/>
      <c r="BC120" s="337"/>
      <c r="BD120" s="337"/>
      <c r="BE120" s="337"/>
      <c r="BF120" s="338"/>
      <c r="BG120" s="339">
        <f t="shared" si="6"/>
        <v>1491.0032679523681</v>
      </c>
      <c r="BH120" s="339"/>
      <c r="BI120" s="339"/>
      <c r="BJ120" s="339"/>
      <c r="BK120" s="339"/>
      <c r="BL120" s="339"/>
      <c r="BM120" s="339"/>
      <c r="BN120" s="339"/>
      <c r="BO120" s="339">
        <f t="shared" si="10"/>
        <v>14910.032679523682</v>
      </c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339"/>
      <c r="CJ120" s="339"/>
      <c r="CK120" s="339"/>
      <c r="CL120" s="339"/>
      <c r="CM120" s="339"/>
      <c r="CN120" s="339"/>
      <c r="CO120" s="339"/>
      <c r="CP120" s="339"/>
      <c r="CQ120" s="339"/>
      <c r="CR120" s="339"/>
      <c r="CS120" s="339"/>
      <c r="CT120" s="339"/>
      <c r="CU120" s="339"/>
      <c r="CV120" s="335">
        <f t="shared" si="12"/>
        <v>125244.03594747605</v>
      </c>
      <c r="CW120" s="335"/>
      <c r="CX120" s="335"/>
      <c r="CY120" s="335"/>
      <c r="CZ120" s="335"/>
      <c r="DA120" s="335"/>
      <c r="DB120" s="335"/>
      <c r="DC120" s="335"/>
      <c r="DD120" s="335"/>
      <c r="DE120" s="340"/>
    </row>
    <row r="121" spans="1:109" s="2" customFormat="1" ht="23.25" customHeight="1" x14ac:dyDescent="0.2">
      <c r="A121" s="328" t="str">
        <f>+'[1]NómPlantilla (4)ok'!E128</f>
        <v>Matanza y Frita</v>
      </c>
      <c r="B121" s="329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30"/>
      <c r="P121" s="331" t="str">
        <f>+'[1]NómPlantilla (4)ok'!F128</f>
        <v>Rastro Municipal</v>
      </c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2">
        <v>1</v>
      </c>
      <c r="AE121" s="332"/>
      <c r="AF121" s="332"/>
      <c r="AG121" s="333">
        <v>1</v>
      </c>
      <c r="AH121" s="333"/>
      <c r="AI121" s="333"/>
      <c r="AJ121" s="333"/>
      <c r="AK121" s="334">
        <f>+'[1]NómPlantilla (4)ok'!T128</f>
        <v>9070.25</v>
      </c>
      <c r="AL121" s="334"/>
      <c r="AM121" s="334"/>
      <c r="AN121" s="334"/>
      <c r="AO121" s="334"/>
      <c r="AP121" s="334"/>
      <c r="AQ121" s="335">
        <f t="shared" si="11"/>
        <v>108843</v>
      </c>
      <c r="AR121" s="335"/>
      <c r="AS121" s="335"/>
      <c r="AT121" s="335"/>
      <c r="AU121" s="335"/>
      <c r="AV121" s="335"/>
      <c r="AW121" s="335"/>
      <c r="AX121" s="335"/>
      <c r="AY121" s="336"/>
      <c r="AZ121" s="337"/>
      <c r="BA121" s="337"/>
      <c r="BB121" s="337"/>
      <c r="BC121" s="337"/>
      <c r="BD121" s="337"/>
      <c r="BE121" s="337"/>
      <c r="BF121" s="338"/>
      <c r="BG121" s="339">
        <f t="shared" si="6"/>
        <v>1491.0032679523681</v>
      </c>
      <c r="BH121" s="339"/>
      <c r="BI121" s="339"/>
      <c r="BJ121" s="339"/>
      <c r="BK121" s="339"/>
      <c r="BL121" s="339"/>
      <c r="BM121" s="339"/>
      <c r="BN121" s="339"/>
      <c r="BO121" s="339">
        <f t="shared" si="10"/>
        <v>14910.032679523682</v>
      </c>
      <c r="BP121" s="339"/>
      <c r="BQ121" s="339"/>
      <c r="BR121" s="339"/>
      <c r="BS121" s="339"/>
      <c r="BT121" s="339"/>
      <c r="BU121" s="339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39"/>
      <c r="CI121" s="339"/>
      <c r="CJ121" s="339"/>
      <c r="CK121" s="339"/>
      <c r="CL121" s="339"/>
      <c r="CM121" s="339"/>
      <c r="CN121" s="339"/>
      <c r="CO121" s="339"/>
      <c r="CP121" s="339"/>
      <c r="CQ121" s="339"/>
      <c r="CR121" s="339"/>
      <c r="CS121" s="339"/>
      <c r="CT121" s="339"/>
      <c r="CU121" s="339"/>
      <c r="CV121" s="335">
        <f t="shared" si="12"/>
        <v>125244.03594747605</v>
      </c>
      <c r="CW121" s="335"/>
      <c r="CX121" s="335"/>
      <c r="CY121" s="335"/>
      <c r="CZ121" s="335"/>
      <c r="DA121" s="335"/>
      <c r="DB121" s="335"/>
      <c r="DC121" s="335"/>
      <c r="DD121" s="335"/>
      <c r="DE121" s="340"/>
    </row>
    <row r="122" spans="1:109" s="2" customFormat="1" ht="23.25" customHeight="1" x14ac:dyDescent="0.2">
      <c r="A122" s="328" t="str">
        <f>+'[1]NómPlantilla (4)ok'!E129</f>
        <v>Matanza y Frita</v>
      </c>
      <c r="B122" s="329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30"/>
      <c r="P122" s="331" t="str">
        <f>+'[1]NómPlantilla (4)ok'!F129</f>
        <v>Rastro Municipal</v>
      </c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2">
        <v>1</v>
      </c>
      <c r="AE122" s="332"/>
      <c r="AF122" s="332"/>
      <c r="AG122" s="333">
        <v>1</v>
      </c>
      <c r="AH122" s="333"/>
      <c r="AI122" s="333"/>
      <c r="AJ122" s="333"/>
      <c r="AK122" s="334">
        <f>+'[1]NómPlantilla (4)ok'!T129</f>
        <v>9070.25</v>
      </c>
      <c r="AL122" s="334"/>
      <c r="AM122" s="334"/>
      <c r="AN122" s="334"/>
      <c r="AO122" s="334"/>
      <c r="AP122" s="334"/>
      <c r="AQ122" s="335">
        <f t="shared" si="11"/>
        <v>108843</v>
      </c>
      <c r="AR122" s="335"/>
      <c r="AS122" s="335"/>
      <c r="AT122" s="335"/>
      <c r="AU122" s="335"/>
      <c r="AV122" s="335"/>
      <c r="AW122" s="335"/>
      <c r="AX122" s="335"/>
      <c r="AY122" s="336"/>
      <c r="AZ122" s="337"/>
      <c r="BA122" s="337"/>
      <c r="BB122" s="337"/>
      <c r="BC122" s="337"/>
      <c r="BD122" s="337"/>
      <c r="BE122" s="337"/>
      <c r="BF122" s="338"/>
      <c r="BG122" s="339">
        <f t="shared" si="6"/>
        <v>1491.0032679523681</v>
      </c>
      <c r="BH122" s="339"/>
      <c r="BI122" s="339"/>
      <c r="BJ122" s="339"/>
      <c r="BK122" s="339"/>
      <c r="BL122" s="339"/>
      <c r="BM122" s="339"/>
      <c r="BN122" s="339"/>
      <c r="BO122" s="339">
        <f t="shared" si="10"/>
        <v>14910.032679523682</v>
      </c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39"/>
      <c r="CK122" s="339"/>
      <c r="CL122" s="339"/>
      <c r="CM122" s="339"/>
      <c r="CN122" s="339"/>
      <c r="CO122" s="339"/>
      <c r="CP122" s="339"/>
      <c r="CQ122" s="339"/>
      <c r="CR122" s="339"/>
      <c r="CS122" s="339"/>
      <c r="CT122" s="339"/>
      <c r="CU122" s="339"/>
      <c r="CV122" s="335">
        <f t="shared" si="12"/>
        <v>125244.03594747605</v>
      </c>
      <c r="CW122" s="335"/>
      <c r="CX122" s="335"/>
      <c r="CY122" s="335"/>
      <c r="CZ122" s="335"/>
      <c r="DA122" s="335"/>
      <c r="DB122" s="335"/>
      <c r="DC122" s="335"/>
      <c r="DD122" s="335"/>
      <c r="DE122" s="340"/>
    </row>
    <row r="123" spans="1:109" s="2" customFormat="1" ht="23.25" customHeight="1" x14ac:dyDescent="0.2">
      <c r="A123" s="328" t="str">
        <f>+'[1]NómPlantilla (4)ok'!E130</f>
        <v>Inspector de Ganadería</v>
      </c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30"/>
      <c r="P123" s="331" t="str">
        <f>+'[1]NómPlantilla (4)ok'!F130</f>
        <v>Rastro Municipal</v>
      </c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2">
        <v>1</v>
      </c>
      <c r="AE123" s="332"/>
      <c r="AF123" s="332"/>
      <c r="AG123" s="333">
        <v>1</v>
      </c>
      <c r="AH123" s="333"/>
      <c r="AI123" s="333"/>
      <c r="AJ123" s="333"/>
      <c r="AK123" s="334">
        <f>+'[1]NómPlantilla (4)ok'!T130</f>
        <v>11805.3334</v>
      </c>
      <c r="AL123" s="334"/>
      <c r="AM123" s="334"/>
      <c r="AN123" s="334"/>
      <c r="AO123" s="334"/>
      <c r="AP123" s="334"/>
      <c r="AQ123" s="335">
        <f t="shared" si="11"/>
        <v>141664.00079999998</v>
      </c>
      <c r="AR123" s="335"/>
      <c r="AS123" s="335"/>
      <c r="AT123" s="335"/>
      <c r="AU123" s="335"/>
      <c r="AV123" s="335"/>
      <c r="AW123" s="335"/>
      <c r="AX123" s="335"/>
      <c r="AY123" s="336"/>
      <c r="AZ123" s="337"/>
      <c r="BA123" s="337"/>
      <c r="BB123" s="337"/>
      <c r="BC123" s="337"/>
      <c r="BD123" s="337"/>
      <c r="BE123" s="337"/>
      <c r="BF123" s="338"/>
      <c r="BG123" s="339">
        <f t="shared" si="6"/>
        <v>1940.6070040701456</v>
      </c>
      <c r="BH123" s="339"/>
      <c r="BI123" s="339"/>
      <c r="BJ123" s="339"/>
      <c r="BK123" s="339"/>
      <c r="BL123" s="339"/>
      <c r="BM123" s="339"/>
      <c r="BN123" s="339"/>
      <c r="BO123" s="339">
        <f t="shared" si="10"/>
        <v>19406.070040701459</v>
      </c>
      <c r="BP123" s="339"/>
      <c r="BQ123" s="339"/>
      <c r="BR123" s="339"/>
      <c r="BS123" s="339"/>
      <c r="BT123" s="339"/>
      <c r="BU123" s="339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39"/>
      <c r="CI123" s="339"/>
      <c r="CJ123" s="339"/>
      <c r="CK123" s="339"/>
      <c r="CL123" s="339"/>
      <c r="CM123" s="339"/>
      <c r="CN123" s="339"/>
      <c r="CO123" s="339"/>
      <c r="CP123" s="339"/>
      <c r="CQ123" s="339"/>
      <c r="CR123" s="339"/>
      <c r="CS123" s="339"/>
      <c r="CT123" s="339"/>
      <c r="CU123" s="339"/>
      <c r="CV123" s="335">
        <f t="shared" si="12"/>
        <v>163010.67784477159</v>
      </c>
      <c r="CW123" s="335"/>
      <c r="CX123" s="335"/>
      <c r="CY123" s="335"/>
      <c r="CZ123" s="335"/>
      <c r="DA123" s="335"/>
      <c r="DB123" s="335"/>
      <c r="DC123" s="335"/>
      <c r="DD123" s="335"/>
      <c r="DE123" s="340"/>
    </row>
    <row r="124" spans="1:109" s="2" customFormat="1" ht="23.25" customHeight="1" x14ac:dyDescent="0.2">
      <c r="A124" s="328" t="str">
        <f>+'[1]NómPlantilla (4)ok'!E131</f>
        <v>Matanza y Frita</v>
      </c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30"/>
      <c r="P124" s="331" t="str">
        <f>+'[1]NómPlantilla (4)ok'!F131</f>
        <v>Rastro Municipal</v>
      </c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2">
        <v>1</v>
      </c>
      <c r="AE124" s="332"/>
      <c r="AF124" s="332"/>
      <c r="AG124" s="333">
        <v>1</v>
      </c>
      <c r="AH124" s="333"/>
      <c r="AI124" s="333"/>
      <c r="AJ124" s="333"/>
      <c r="AK124" s="334">
        <f>+'[1]NómPlantilla (4)ok'!T131</f>
        <v>9070.25</v>
      </c>
      <c r="AL124" s="334"/>
      <c r="AM124" s="334"/>
      <c r="AN124" s="334"/>
      <c r="AO124" s="334"/>
      <c r="AP124" s="334"/>
      <c r="AQ124" s="335">
        <f t="shared" si="11"/>
        <v>108843</v>
      </c>
      <c r="AR124" s="335"/>
      <c r="AS124" s="335"/>
      <c r="AT124" s="335"/>
      <c r="AU124" s="335"/>
      <c r="AV124" s="335"/>
      <c r="AW124" s="335"/>
      <c r="AX124" s="335"/>
      <c r="AY124" s="336"/>
      <c r="AZ124" s="337"/>
      <c r="BA124" s="337"/>
      <c r="BB124" s="337"/>
      <c r="BC124" s="337"/>
      <c r="BD124" s="337"/>
      <c r="BE124" s="337"/>
      <c r="BF124" s="338"/>
      <c r="BG124" s="339">
        <f t="shared" si="6"/>
        <v>1491.0032679523681</v>
      </c>
      <c r="BH124" s="339"/>
      <c r="BI124" s="339"/>
      <c r="BJ124" s="339"/>
      <c r="BK124" s="339"/>
      <c r="BL124" s="339"/>
      <c r="BM124" s="339"/>
      <c r="BN124" s="339"/>
      <c r="BO124" s="339">
        <f t="shared" si="10"/>
        <v>14910.032679523682</v>
      </c>
      <c r="BP124" s="339"/>
      <c r="BQ124" s="339"/>
      <c r="BR124" s="339"/>
      <c r="BS124" s="339"/>
      <c r="BT124" s="339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39"/>
      <c r="CJ124" s="339"/>
      <c r="CK124" s="339"/>
      <c r="CL124" s="339"/>
      <c r="CM124" s="339"/>
      <c r="CN124" s="339"/>
      <c r="CO124" s="339"/>
      <c r="CP124" s="339"/>
      <c r="CQ124" s="339"/>
      <c r="CR124" s="339"/>
      <c r="CS124" s="339"/>
      <c r="CT124" s="339"/>
      <c r="CU124" s="339"/>
      <c r="CV124" s="335">
        <f t="shared" si="12"/>
        <v>125244.03594747605</v>
      </c>
      <c r="CW124" s="335"/>
      <c r="CX124" s="335"/>
      <c r="CY124" s="335"/>
      <c r="CZ124" s="335"/>
      <c r="DA124" s="335"/>
      <c r="DB124" s="335"/>
      <c r="DC124" s="335"/>
      <c r="DD124" s="335"/>
      <c r="DE124" s="340"/>
    </row>
    <row r="125" spans="1:109" s="2" customFormat="1" ht="23.25" customHeight="1" x14ac:dyDescent="0.2">
      <c r="A125" s="328" t="str">
        <f>+'[1]NómPlantilla (4)ok'!E132</f>
        <v>Matanza y Frita</v>
      </c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30"/>
      <c r="P125" s="331" t="str">
        <f>+'[1]NómPlantilla (4)ok'!F132</f>
        <v>Rastro Municipal</v>
      </c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2">
        <v>1</v>
      </c>
      <c r="AE125" s="332"/>
      <c r="AF125" s="332"/>
      <c r="AG125" s="333">
        <v>1</v>
      </c>
      <c r="AH125" s="333"/>
      <c r="AI125" s="333"/>
      <c r="AJ125" s="333"/>
      <c r="AK125" s="334">
        <f>+'[1]NómPlantilla (4)ok'!T132</f>
        <v>9070.25</v>
      </c>
      <c r="AL125" s="334"/>
      <c r="AM125" s="334"/>
      <c r="AN125" s="334"/>
      <c r="AO125" s="334"/>
      <c r="AP125" s="334"/>
      <c r="AQ125" s="335">
        <f t="shared" si="11"/>
        <v>108843</v>
      </c>
      <c r="AR125" s="335"/>
      <c r="AS125" s="335"/>
      <c r="AT125" s="335"/>
      <c r="AU125" s="335"/>
      <c r="AV125" s="335"/>
      <c r="AW125" s="335"/>
      <c r="AX125" s="335"/>
      <c r="AY125" s="336"/>
      <c r="AZ125" s="337"/>
      <c r="BA125" s="337"/>
      <c r="BB125" s="337"/>
      <c r="BC125" s="337"/>
      <c r="BD125" s="337"/>
      <c r="BE125" s="337"/>
      <c r="BF125" s="338"/>
      <c r="BG125" s="339">
        <f t="shared" si="6"/>
        <v>1491.0032679523681</v>
      </c>
      <c r="BH125" s="339"/>
      <c r="BI125" s="339"/>
      <c r="BJ125" s="339"/>
      <c r="BK125" s="339"/>
      <c r="BL125" s="339"/>
      <c r="BM125" s="339"/>
      <c r="BN125" s="339"/>
      <c r="BO125" s="339">
        <f t="shared" si="10"/>
        <v>14910.032679523682</v>
      </c>
      <c r="BP125" s="339"/>
      <c r="BQ125" s="339"/>
      <c r="BR125" s="339"/>
      <c r="BS125" s="339"/>
      <c r="BT125" s="339"/>
      <c r="BU125" s="339"/>
      <c r="BV125" s="339"/>
      <c r="BW125" s="339"/>
      <c r="BX125" s="339"/>
      <c r="BY125" s="339"/>
      <c r="BZ125" s="339"/>
      <c r="CA125" s="339"/>
      <c r="CB125" s="339"/>
      <c r="CC125" s="339"/>
      <c r="CD125" s="339"/>
      <c r="CE125" s="339"/>
      <c r="CF125" s="339"/>
      <c r="CG125" s="339"/>
      <c r="CH125" s="339"/>
      <c r="CI125" s="339"/>
      <c r="CJ125" s="339"/>
      <c r="CK125" s="339"/>
      <c r="CL125" s="339"/>
      <c r="CM125" s="339"/>
      <c r="CN125" s="339"/>
      <c r="CO125" s="339"/>
      <c r="CP125" s="339"/>
      <c r="CQ125" s="339"/>
      <c r="CR125" s="339"/>
      <c r="CS125" s="339"/>
      <c r="CT125" s="339"/>
      <c r="CU125" s="339"/>
      <c r="CV125" s="335">
        <f t="shared" si="12"/>
        <v>125244.03594747605</v>
      </c>
      <c r="CW125" s="335"/>
      <c r="CX125" s="335"/>
      <c r="CY125" s="335"/>
      <c r="CZ125" s="335"/>
      <c r="DA125" s="335"/>
      <c r="DB125" s="335"/>
      <c r="DC125" s="335"/>
      <c r="DD125" s="335"/>
      <c r="DE125" s="340"/>
    </row>
    <row r="126" spans="1:109" s="2" customFormat="1" ht="23.25" customHeight="1" x14ac:dyDescent="0.2">
      <c r="A126" s="328" t="str">
        <f>+'[1]NómPlantilla (4)ok'!E133</f>
        <v>Intendente B del Rastro</v>
      </c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30"/>
      <c r="P126" s="331" t="str">
        <f>+'[1]NómPlantilla (4)ok'!F133</f>
        <v>Rastro Municipal</v>
      </c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2">
        <v>1</v>
      </c>
      <c r="AE126" s="332"/>
      <c r="AF126" s="332"/>
      <c r="AG126" s="333">
        <v>1</v>
      </c>
      <c r="AH126" s="333"/>
      <c r="AI126" s="333"/>
      <c r="AJ126" s="333"/>
      <c r="AK126" s="334">
        <f>+'[1]NómPlantilla (4)ok'!T133</f>
        <v>8235.1667999999991</v>
      </c>
      <c r="AL126" s="334"/>
      <c r="AM126" s="334"/>
      <c r="AN126" s="334"/>
      <c r="AO126" s="334"/>
      <c r="AP126" s="334"/>
      <c r="AQ126" s="335">
        <f t="shared" si="11"/>
        <v>98822.001599999989</v>
      </c>
      <c r="AR126" s="335"/>
      <c r="AS126" s="335"/>
      <c r="AT126" s="335"/>
      <c r="AU126" s="335"/>
      <c r="AV126" s="335"/>
      <c r="AW126" s="335"/>
      <c r="AX126" s="335"/>
      <c r="AY126" s="336"/>
      <c r="AZ126" s="337"/>
      <c r="BA126" s="337"/>
      <c r="BB126" s="337"/>
      <c r="BC126" s="337"/>
      <c r="BD126" s="337"/>
      <c r="BE126" s="337"/>
      <c r="BF126" s="338"/>
      <c r="BG126" s="339">
        <f t="shared" si="6"/>
        <v>1353.7290163923647</v>
      </c>
      <c r="BH126" s="339"/>
      <c r="BI126" s="339"/>
      <c r="BJ126" s="339"/>
      <c r="BK126" s="339"/>
      <c r="BL126" s="339"/>
      <c r="BM126" s="339"/>
      <c r="BN126" s="339"/>
      <c r="BO126" s="339">
        <f t="shared" si="10"/>
        <v>13537.290163923646</v>
      </c>
      <c r="BP126" s="339"/>
      <c r="BQ126" s="339"/>
      <c r="BR126" s="339"/>
      <c r="BS126" s="339"/>
      <c r="BT126" s="339"/>
      <c r="BU126" s="339"/>
      <c r="BV126" s="339"/>
      <c r="BW126" s="339"/>
      <c r="BX126" s="339"/>
      <c r="BY126" s="339"/>
      <c r="BZ126" s="339"/>
      <c r="CA126" s="339"/>
      <c r="CB126" s="339"/>
      <c r="CC126" s="339"/>
      <c r="CD126" s="339"/>
      <c r="CE126" s="339"/>
      <c r="CF126" s="339"/>
      <c r="CG126" s="339"/>
      <c r="CH126" s="339"/>
      <c r="CI126" s="339"/>
      <c r="CJ126" s="339"/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5">
        <f t="shared" si="12"/>
        <v>113713.020780316</v>
      </c>
      <c r="CW126" s="335"/>
      <c r="CX126" s="335"/>
      <c r="CY126" s="335"/>
      <c r="CZ126" s="335"/>
      <c r="DA126" s="335"/>
      <c r="DB126" s="335"/>
      <c r="DC126" s="335"/>
      <c r="DD126" s="335"/>
      <c r="DE126" s="340"/>
    </row>
    <row r="127" spans="1:109" s="2" customFormat="1" ht="23.25" customHeight="1" x14ac:dyDescent="0.2">
      <c r="A127" s="328" t="str">
        <f>+'[1]NómPlantilla (4)ok'!E134</f>
        <v>Administrador Rastro Mpal.</v>
      </c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30"/>
      <c r="P127" s="331" t="str">
        <f>+'[1]NómPlantilla (4)ok'!F134</f>
        <v>Rastro Municipal</v>
      </c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2">
        <v>1</v>
      </c>
      <c r="AE127" s="332"/>
      <c r="AF127" s="332"/>
      <c r="AG127" s="333">
        <v>1</v>
      </c>
      <c r="AH127" s="333"/>
      <c r="AI127" s="333"/>
      <c r="AJ127" s="333"/>
      <c r="AK127" s="334">
        <f>+'[1]NómPlantilla (4)ok'!T134</f>
        <v>10760.5</v>
      </c>
      <c r="AL127" s="334"/>
      <c r="AM127" s="334"/>
      <c r="AN127" s="334"/>
      <c r="AO127" s="334"/>
      <c r="AP127" s="334"/>
      <c r="AQ127" s="335">
        <f t="shared" si="11"/>
        <v>129126</v>
      </c>
      <c r="AR127" s="335"/>
      <c r="AS127" s="335"/>
      <c r="AT127" s="335"/>
      <c r="AU127" s="335"/>
      <c r="AV127" s="335"/>
      <c r="AW127" s="335"/>
      <c r="AX127" s="335"/>
      <c r="AY127" s="336"/>
      <c r="AZ127" s="337"/>
      <c r="BA127" s="337"/>
      <c r="BB127" s="337"/>
      <c r="BC127" s="337"/>
      <c r="BD127" s="337"/>
      <c r="BE127" s="337"/>
      <c r="BF127" s="338"/>
      <c r="BG127" s="339">
        <f t="shared" si="6"/>
        <v>1768.8531920069963</v>
      </c>
      <c r="BH127" s="339"/>
      <c r="BI127" s="339"/>
      <c r="BJ127" s="339"/>
      <c r="BK127" s="339"/>
      <c r="BL127" s="339"/>
      <c r="BM127" s="339"/>
      <c r="BN127" s="339"/>
      <c r="BO127" s="339">
        <f t="shared" si="10"/>
        <v>17688.531920069963</v>
      </c>
      <c r="BP127" s="339"/>
      <c r="BQ127" s="339"/>
      <c r="BR127" s="339"/>
      <c r="BS127" s="339"/>
      <c r="BT127" s="339"/>
      <c r="BU127" s="339"/>
      <c r="BV127" s="339"/>
      <c r="BW127" s="339"/>
      <c r="BX127" s="339"/>
      <c r="BY127" s="339"/>
      <c r="BZ127" s="339"/>
      <c r="CA127" s="339"/>
      <c r="CB127" s="339"/>
      <c r="CC127" s="339"/>
      <c r="CD127" s="339"/>
      <c r="CE127" s="339"/>
      <c r="CF127" s="339"/>
      <c r="CG127" s="339"/>
      <c r="CH127" s="339"/>
      <c r="CI127" s="339"/>
      <c r="CJ127" s="339"/>
      <c r="CK127" s="339"/>
      <c r="CL127" s="339"/>
      <c r="CM127" s="339"/>
      <c r="CN127" s="339"/>
      <c r="CO127" s="339"/>
      <c r="CP127" s="339"/>
      <c r="CQ127" s="339"/>
      <c r="CR127" s="339"/>
      <c r="CS127" s="339"/>
      <c r="CT127" s="339"/>
      <c r="CU127" s="339"/>
      <c r="CV127" s="335">
        <f t="shared" si="12"/>
        <v>148583.38511207697</v>
      </c>
      <c r="CW127" s="335"/>
      <c r="CX127" s="335"/>
      <c r="CY127" s="335"/>
      <c r="CZ127" s="335"/>
      <c r="DA127" s="335"/>
      <c r="DB127" s="335"/>
      <c r="DC127" s="335"/>
      <c r="DD127" s="335"/>
      <c r="DE127" s="340"/>
    </row>
    <row r="128" spans="1:109" s="2" customFormat="1" ht="23.25" customHeight="1" x14ac:dyDescent="0.2">
      <c r="A128" s="328" t="str">
        <f>+'[1]NómPlantilla (4)ok'!E135</f>
        <v>Matanza y Frita</v>
      </c>
      <c r="B128" s="329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30"/>
      <c r="P128" s="331" t="str">
        <f>+'[1]NómPlantilla (4)ok'!F135</f>
        <v>Rastro Municipal</v>
      </c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2">
        <v>1</v>
      </c>
      <c r="AE128" s="332"/>
      <c r="AF128" s="332"/>
      <c r="AG128" s="333">
        <v>1</v>
      </c>
      <c r="AH128" s="333"/>
      <c r="AI128" s="333"/>
      <c r="AJ128" s="333"/>
      <c r="AK128" s="334">
        <f>+'[1]NómPlantilla (4)ok'!T135</f>
        <v>8668.25</v>
      </c>
      <c r="AL128" s="334"/>
      <c r="AM128" s="334"/>
      <c r="AN128" s="334"/>
      <c r="AO128" s="334"/>
      <c r="AP128" s="334"/>
      <c r="AQ128" s="335">
        <f t="shared" si="11"/>
        <v>104019</v>
      </c>
      <c r="AR128" s="335"/>
      <c r="AS128" s="335"/>
      <c r="AT128" s="335"/>
      <c r="AU128" s="335"/>
      <c r="AV128" s="335"/>
      <c r="AW128" s="335"/>
      <c r="AX128" s="335"/>
      <c r="AY128" s="336"/>
      <c r="AZ128" s="337"/>
      <c r="BA128" s="337"/>
      <c r="BB128" s="337"/>
      <c r="BC128" s="337"/>
      <c r="BD128" s="337"/>
      <c r="BE128" s="337"/>
      <c r="BF128" s="338"/>
      <c r="BG128" s="339">
        <f t="shared" si="6"/>
        <v>1424.9209313335482</v>
      </c>
      <c r="BH128" s="339"/>
      <c r="BI128" s="339"/>
      <c r="BJ128" s="339"/>
      <c r="BK128" s="339"/>
      <c r="BL128" s="339"/>
      <c r="BM128" s="339"/>
      <c r="BN128" s="339"/>
      <c r="BO128" s="339">
        <f t="shared" si="10"/>
        <v>14249.209313335481</v>
      </c>
      <c r="BP128" s="339"/>
      <c r="BQ128" s="339"/>
      <c r="BR128" s="339"/>
      <c r="BS128" s="339"/>
      <c r="BT128" s="339"/>
      <c r="BU128" s="339"/>
      <c r="BV128" s="339"/>
      <c r="BW128" s="339"/>
      <c r="BX128" s="339"/>
      <c r="BY128" s="339"/>
      <c r="BZ128" s="339"/>
      <c r="CA128" s="339"/>
      <c r="CB128" s="339"/>
      <c r="CC128" s="339"/>
      <c r="CD128" s="339"/>
      <c r="CE128" s="339"/>
      <c r="CF128" s="339"/>
      <c r="CG128" s="339"/>
      <c r="CH128" s="339"/>
      <c r="CI128" s="339"/>
      <c r="CJ128" s="339"/>
      <c r="CK128" s="339"/>
      <c r="CL128" s="339"/>
      <c r="CM128" s="339"/>
      <c r="CN128" s="339"/>
      <c r="CO128" s="339"/>
      <c r="CP128" s="339"/>
      <c r="CQ128" s="339"/>
      <c r="CR128" s="339"/>
      <c r="CS128" s="339"/>
      <c r="CT128" s="339"/>
      <c r="CU128" s="339"/>
      <c r="CV128" s="335">
        <f t="shared" si="12"/>
        <v>119693.13024466902</v>
      </c>
      <c r="CW128" s="335"/>
      <c r="CX128" s="335"/>
      <c r="CY128" s="335"/>
      <c r="CZ128" s="335"/>
      <c r="DA128" s="335"/>
      <c r="DB128" s="335"/>
      <c r="DC128" s="335"/>
      <c r="DD128" s="335"/>
      <c r="DE128" s="340"/>
    </row>
    <row r="129" spans="1:109" s="2" customFormat="1" ht="23.25" customHeight="1" x14ac:dyDescent="0.2">
      <c r="A129" s="328" t="str">
        <f>+'[1]NómPlantilla (4)ok'!E136</f>
        <v>Intendente</v>
      </c>
      <c r="B129" s="329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30"/>
      <c r="P129" s="331" t="str">
        <f>+'[1]NómPlantilla (4)ok'!F136</f>
        <v>Rastro Municipal</v>
      </c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2">
        <v>1</v>
      </c>
      <c r="AE129" s="332"/>
      <c r="AF129" s="332"/>
      <c r="AG129" s="333">
        <v>1</v>
      </c>
      <c r="AH129" s="333"/>
      <c r="AI129" s="333"/>
      <c r="AJ129" s="333"/>
      <c r="AK129" s="334">
        <f>+'[1]NómPlantilla (4)ok'!T136</f>
        <v>8232.1667999999991</v>
      </c>
      <c r="AL129" s="334"/>
      <c r="AM129" s="334"/>
      <c r="AN129" s="334"/>
      <c r="AO129" s="334"/>
      <c r="AP129" s="334"/>
      <c r="AQ129" s="335">
        <f t="shared" si="11"/>
        <v>98786.001599999989</v>
      </c>
      <c r="AR129" s="335"/>
      <c r="AS129" s="335"/>
      <c r="AT129" s="335"/>
      <c r="AU129" s="335"/>
      <c r="AV129" s="335"/>
      <c r="AW129" s="335"/>
      <c r="AX129" s="335"/>
      <c r="AY129" s="336"/>
      <c r="AZ129" s="337"/>
      <c r="BA129" s="337"/>
      <c r="BB129" s="337"/>
      <c r="BC129" s="337"/>
      <c r="BD129" s="337"/>
      <c r="BE129" s="337"/>
      <c r="BF129" s="338"/>
      <c r="BG129" s="339">
        <f t="shared" si="6"/>
        <v>1353.2358646265525</v>
      </c>
      <c r="BH129" s="339"/>
      <c r="BI129" s="339"/>
      <c r="BJ129" s="339"/>
      <c r="BK129" s="339"/>
      <c r="BL129" s="339"/>
      <c r="BM129" s="339"/>
      <c r="BN129" s="339"/>
      <c r="BO129" s="339">
        <f t="shared" si="10"/>
        <v>13532.358646265524</v>
      </c>
      <c r="BP129" s="339"/>
      <c r="BQ129" s="339"/>
      <c r="BR129" s="339"/>
      <c r="BS129" s="339"/>
      <c r="BT129" s="339"/>
      <c r="BU129" s="339"/>
      <c r="BV129" s="339"/>
      <c r="BW129" s="339"/>
      <c r="BX129" s="339"/>
      <c r="BY129" s="339"/>
      <c r="BZ129" s="339"/>
      <c r="CA129" s="339"/>
      <c r="CB129" s="339"/>
      <c r="CC129" s="339"/>
      <c r="CD129" s="339"/>
      <c r="CE129" s="339"/>
      <c r="CF129" s="339"/>
      <c r="CG129" s="339"/>
      <c r="CH129" s="339"/>
      <c r="CI129" s="339"/>
      <c r="CJ129" s="339"/>
      <c r="CK129" s="339"/>
      <c r="CL129" s="339"/>
      <c r="CM129" s="339"/>
      <c r="CN129" s="339"/>
      <c r="CO129" s="339"/>
      <c r="CP129" s="339"/>
      <c r="CQ129" s="339"/>
      <c r="CR129" s="339"/>
      <c r="CS129" s="339"/>
      <c r="CT129" s="339"/>
      <c r="CU129" s="339"/>
      <c r="CV129" s="335">
        <f t="shared" si="12"/>
        <v>113671.59611089206</v>
      </c>
      <c r="CW129" s="335"/>
      <c r="CX129" s="335"/>
      <c r="CY129" s="335"/>
      <c r="CZ129" s="335"/>
      <c r="DA129" s="335"/>
      <c r="DB129" s="335"/>
      <c r="DC129" s="335"/>
      <c r="DD129" s="335"/>
      <c r="DE129" s="340"/>
    </row>
    <row r="130" spans="1:109" s="2" customFormat="1" ht="23.25" customHeight="1" x14ac:dyDescent="0.2">
      <c r="A130" s="328" t="str">
        <f>+'[1]NómPlantilla (4)ok'!E137</f>
        <v>Director de Turismo</v>
      </c>
      <c r="B130" s="329"/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30"/>
      <c r="P130" s="331" t="str">
        <f>+'[1]NómPlantilla (4)ok'!F137</f>
        <v>Turismo</v>
      </c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2">
        <v>1</v>
      </c>
      <c r="AE130" s="332"/>
      <c r="AF130" s="332"/>
      <c r="AG130" s="333">
        <v>1</v>
      </c>
      <c r="AH130" s="333"/>
      <c r="AI130" s="333"/>
      <c r="AJ130" s="333"/>
      <c r="AK130" s="334">
        <f>+'[1]NómPlantilla (4)ok'!T137</f>
        <v>13850.001</v>
      </c>
      <c r="AL130" s="334"/>
      <c r="AM130" s="334"/>
      <c r="AN130" s="334"/>
      <c r="AO130" s="334"/>
      <c r="AP130" s="334"/>
      <c r="AQ130" s="335">
        <f t="shared" si="11"/>
        <v>166200.01199999999</v>
      </c>
      <c r="AR130" s="335"/>
      <c r="AS130" s="335"/>
      <c r="AT130" s="335"/>
      <c r="AU130" s="335"/>
      <c r="AV130" s="335"/>
      <c r="AW130" s="335"/>
      <c r="AX130" s="335"/>
      <c r="AY130" s="336"/>
      <c r="AZ130" s="337"/>
      <c r="BA130" s="337"/>
      <c r="BB130" s="337"/>
      <c r="BC130" s="337"/>
      <c r="BD130" s="337"/>
      <c r="BE130" s="337"/>
      <c r="BF130" s="338"/>
      <c r="BG130" s="339">
        <f t="shared" si="6"/>
        <v>2276.7174832164014</v>
      </c>
      <c r="BH130" s="339"/>
      <c r="BI130" s="339"/>
      <c r="BJ130" s="339"/>
      <c r="BK130" s="339"/>
      <c r="BL130" s="339"/>
      <c r="BM130" s="339"/>
      <c r="BN130" s="339"/>
      <c r="BO130" s="339">
        <f t="shared" si="10"/>
        <v>22767.174832164015</v>
      </c>
      <c r="BP130" s="339"/>
      <c r="BQ130" s="339"/>
      <c r="BR130" s="339"/>
      <c r="BS130" s="339"/>
      <c r="BT130" s="339"/>
      <c r="BU130" s="339"/>
      <c r="BV130" s="339"/>
      <c r="BW130" s="339"/>
      <c r="BX130" s="339"/>
      <c r="BY130" s="339"/>
      <c r="BZ130" s="339"/>
      <c r="CA130" s="339"/>
      <c r="CB130" s="339"/>
      <c r="CC130" s="339"/>
      <c r="CD130" s="339"/>
      <c r="CE130" s="339"/>
      <c r="CF130" s="339"/>
      <c r="CG130" s="339"/>
      <c r="CH130" s="339"/>
      <c r="CI130" s="339"/>
      <c r="CJ130" s="339"/>
      <c r="CK130" s="339"/>
      <c r="CL130" s="339"/>
      <c r="CM130" s="339"/>
      <c r="CN130" s="339"/>
      <c r="CO130" s="339"/>
      <c r="CP130" s="339"/>
      <c r="CQ130" s="339"/>
      <c r="CR130" s="339"/>
      <c r="CS130" s="339"/>
      <c r="CT130" s="339"/>
      <c r="CU130" s="339"/>
      <c r="CV130" s="335">
        <f t="shared" si="12"/>
        <v>191243.90431538041</v>
      </c>
      <c r="CW130" s="335"/>
      <c r="CX130" s="335"/>
      <c r="CY130" s="335"/>
      <c r="CZ130" s="335"/>
      <c r="DA130" s="335"/>
      <c r="DB130" s="335"/>
      <c r="DC130" s="335"/>
      <c r="DD130" s="335"/>
      <c r="DE130" s="340"/>
    </row>
    <row r="131" spans="1:109" s="2" customFormat="1" ht="23.25" customHeight="1" x14ac:dyDescent="0.2">
      <c r="A131" s="328" t="str">
        <f>+'[1]NómPlantilla (4)ok'!E138</f>
        <v>Auxiliar</v>
      </c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30"/>
      <c r="P131" s="331" t="str">
        <f>+'[1]NómPlantilla (4)ok'!F138</f>
        <v>Turismo</v>
      </c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2">
        <v>1</v>
      </c>
      <c r="AE131" s="332"/>
      <c r="AF131" s="332"/>
      <c r="AG131" s="333">
        <v>1</v>
      </c>
      <c r="AH131" s="333"/>
      <c r="AI131" s="333"/>
      <c r="AJ131" s="333"/>
      <c r="AK131" s="334">
        <f>+'[1]NómPlantilla (4)ok'!T138</f>
        <v>6694.8040000000001</v>
      </c>
      <c r="AL131" s="334"/>
      <c r="AM131" s="334"/>
      <c r="AN131" s="334"/>
      <c r="AO131" s="334"/>
      <c r="AP131" s="334"/>
      <c r="AQ131" s="335">
        <f t="shared" si="11"/>
        <v>80337.648000000001</v>
      </c>
      <c r="AR131" s="335"/>
      <c r="AS131" s="335"/>
      <c r="AT131" s="335"/>
      <c r="AU131" s="335"/>
      <c r="AV131" s="335"/>
      <c r="AW131" s="335"/>
      <c r="AX131" s="335"/>
      <c r="AY131" s="336"/>
      <c r="AZ131" s="337"/>
      <c r="BA131" s="337"/>
      <c r="BB131" s="337"/>
      <c r="BC131" s="337"/>
      <c r="BD131" s="337"/>
      <c r="BE131" s="337"/>
      <c r="BF131" s="338"/>
      <c r="BG131" s="339">
        <f t="shared" si="6"/>
        <v>1100.5181381219468</v>
      </c>
      <c r="BH131" s="339"/>
      <c r="BI131" s="339"/>
      <c r="BJ131" s="339"/>
      <c r="BK131" s="339"/>
      <c r="BL131" s="339"/>
      <c r="BM131" s="339"/>
      <c r="BN131" s="339"/>
      <c r="BO131" s="339">
        <f t="shared" si="10"/>
        <v>11005.181381219467</v>
      </c>
      <c r="BP131" s="339"/>
      <c r="BQ131" s="339"/>
      <c r="BR131" s="339"/>
      <c r="BS131" s="339"/>
      <c r="BT131" s="339"/>
      <c r="BU131" s="339"/>
      <c r="BV131" s="339"/>
      <c r="BW131" s="339"/>
      <c r="BX131" s="339"/>
      <c r="BY131" s="339"/>
      <c r="BZ131" s="339"/>
      <c r="CA131" s="339"/>
      <c r="CB131" s="339"/>
      <c r="CC131" s="339"/>
      <c r="CD131" s="339"/>
      <c r="CE131" s="339"/>
      <c r="CF131" s="339"/>
      <c r="CG131" s="339"/>
      <c r="CH131" s="339"/>
      <c r="CI131" s="339"/>
      <c r="CJ131" s="339"/>
      <c r="CK131" s="339"/>
      <c r="CL131" s="339"/>
      <c r="CM131" s="339"/>
      <c r="CN131" s="339"/>
      <c r="CO131" s="339"/>
      <c r="CP131" s="339"/>
      <c r="CQ131" s="339"/>
      <c r="CR131" s="339"/>
      <c r="CS131" s="339"/>
      <c r="CT131" s="339"/>
      <c r="CU131" s="339"/>
      <c r="CV131" s="335">
        <f t="shared" si="12"/>
        <v>92443.34751934142</v>
      </c>
      <c r="CW131" s="335"/>
      <c r="CX131" s="335"/>
      <c r="CY131" s="335"/>
      <c r="CZ131" s="335"/>
      <c r="DA131" s="335"/>
      <c r="DB131" s="335"/>
      <c r="DC131" s="335"/>
      <c r="DD131" s="335"/>
      <c r="DE131" s="340"/>
    </row>
    <row r="132" spans="1:109" s="2" customFormat="1" ht="23.25" customHeight="1" x14ac:dyDescent="0.2">
      <c r="A132" s="328" t="str">
        <f>+'[1]NómPlantilla (4)ok'!E139</f>
        <v>Director de Deportes</v>
      </c>
      <c r="B132" s="329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30"/>
      <c r="P132" s="331" t="str">
        <f>+'[1]NómPlantilla (4)ok'!F139</f>
        <v>Deportes</v>
      </c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2">
        <v>1</v>
      </c>
      <c r="AE132" s="332"/>
      <c r="AF132" s="332"/>
      <c r="AG132" s="333">
        <v>1</v>
      </c>
      <c r="AH132" s="333"/>
      <c r="AI132" s="333"/>
      <c r="AJ132" s="333"/>
      <c r="AK132" s="334">
        <f>+'[1]NómPlantilla (4)ok'!T139</f>
        <v>13995</v>
      </c>
      <c r="AL132" s="334"/>
      <c r="AM132" s="334"/>
      <c r="AN132" s="334"/>
      <c r="AO132" s="334"/>
      <c r="AP132" s="334"/>
      <c r="AQ132" s="335">
        <f t="shared" si="11"/>
        <v>167940</v>
      </c>
      <c r="AR132" s="335"/>
      <c r="AS132" s="335"/>
      <c r="AT132" s="335"/>
      <c r="AU132" s="335"/>
      <c r="AV132" s="335"/>
      <c r="AW132" s="335"/>
      <c r="AX132" s="335"/>
      <c r="AY132" s="336"/>
      <c r="AZ132" s="337"/>
      <c r="BA132" s="337"/>
      <c r="BB132" s="337"/>
      <c r="BC132" s="337"/>
      <c r="BD132" s="337"/>
      <c r="BE132" s="337"/>
      <c r="BF132" s="338"/>
      <c r="BG132" s="339">
        <f t="shared" si="6"/>
        <v>2300.5529875133975</v>
      </c>
      <c r="BH132" s="339"/>
      <c r="BI132" s="339"/>
      <c r="BJ132" s="339"/>
      <c r="BK132" s="339"/>
      <c r="BL132" s="339"/>
      <c r="BM132" s="339"/>
      <c r="BN132" s="339"/>
      <c r="BO132" s="339">
        <f t="shared" si="10"/>
        <v>23005.529875133972</v>
      </c>
      <c r="BP132" s="339"/>
      <c r="BQ132" s="339"/>
      <c r="BR132" s="339"/>
      <c r="BS132" s="339"/>
      <c r="BT132" s="339"/>
      <c r="BU132" s="339"/>
      <c r="BV132" s="339"/>
      <c r="BW132" s="339"/>
      <c r="BX132" s="339"/>
      <c r="BY132" s="339"/>
      <c r="BZ132" s="339"/>
      <c r="CA132" s="339"/>
      <c r="CB132" s="339"/>
      <c r="CC132" s="339"/>
      <c r="CD132" s="339"/>
      <c r="CE132" s="339"/>
      <c r="CF132" s="339"/>
      <c r="CG132" s="339"/>
      <c r="CH132" s="339"/>
      <c r="CI132" s="339"/>
      <c r="CJ132" s="339"/>
      <c r="CK132" s="339"/>
      <c r="CL132" s="339"/>
      <c r="CM132" s="339"/>
      <c r="CN132" s="339"/>
      <c r="CO132" s="339"/>
      <c r="CP132" s="339"/>
      <c r="CQ132" s="339"/>
      <c r="CR132" s="339"/>
      <c r="CS132" s="339"/>
      <c r="CT132" s="339"/>
      <c r="CU132" s="339"/>
      <c r="CV132" s="335">
        <f t="shared" si="12"/>
        <v>193246.08286264737</v>
      </c>
      <c r="CW132" s="335"/>
      <c r="CX132" s="335"/>
      <c r="CY132" s="335"/>
      <c r="CZ132" s="335"/>
      <c r="DA132" s="335"/>
      <c r="DB132" s="335"/>
      <c r="DC132" s="335"/>
      <c r="DD132" s="335"/>
      <c r="DE132" s="340"/>
    </row>
    <row r="133" spans="1:109" s="2" customFormat="1" ht="23.25" customHeight="1" x14ac:dyDescent="0.2">
      <c r="A133" s="328" t="str">
        <f>+'[1]NómPlantilla (4)ok'!E140</f>
        <v>Secretaria de Deportes</v>
      </c>
      <c r="B133" s="329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30"/>
      <c r="P133" s="331" t="str">
        <f>+'[1]NómPlantilla (4)ok'!F140</f>
        <v>Deportes</v>
      </c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2">
        <v>1</v>
      </c>
      <c r="AE133" s="332"/>
      <c r="AF133" s="332"/>
      <c r="AG133" s="333">
        <v>1</v>
      </c>
      <c r="AH133" s="333"/>
      <c r="AI133" s="333"/>
      <c r="AJ133" s="333"/>
      <c r="AK133" s="334">
        <f>+'[1]NómPlantilla (4)ok'!T140</f>
        <v>9609.6668000000009</v>
      </c>
      <c r="AL133" s="334"/>
      <c r="AM133" s="334"/>
      <c r="AN133" s="334"/>
      <c r="AO133" s="334"/>
      <c r="AP133" s="334"/>
      <c r="AQ133" s="335">
        <f t="shared" si="11"/>
        <v>115316.00160000002</v>
      </c>
      <c r="AR133" s="335"/>
      <c r="AS133" s="335"/>
      <c r="AT133" s="335"/>
      <c r="AU133" s="335"/>
      <c r="AV133" s="335"/>
      <c r="AW133" s="335"/>
      <c r="AX133" s="335"/>
      <c r="AY133" s="336"/>
      <c r="AZ133" s="337"/>
      <c r="BA133" s="337"/>
      <c r="BB133" s="337"/>
      <c r="BC133" s="337"/>
      <c r="BD133" s="337"/>
      <c r="BE133" s="337"/>
      <c r="BF133" s="338"/>
      <c r="BG133" s="339">
        <f t="shared" si="6"/>
        <v>1579.6747170952704</v>
      </c>
      <c r="BH133" s="339"/>
      <c r="BI133" s="339"/>
      <c r="BJ133" s="339"/>
      <c r="BK133" s="339"/>
      <c r="BL133" s="339"/>
      <c r="BM133" s="339"/>
      <c r="BN133" s="339"/>
      <c r="BO133" s="339">
        <f t="shared" si="10"/>
        <v>15796.747170952705</v>
      </c>
      <c r="BP133" s="339"/>
      <c r="BQ133" s="339"/>
      <c r="BR133" s="339"/>
      <c r="BS133" s="339"/>
      <c r="BT133" s="339"/>
      <c r="BU133" s="339"/>
      <c r="BV133" s="339"/>
      <c r="BW133" s="339"/>
      <c r="BX133" s="339"/>
      <c r="BY133" s="339"/>
      <c r="BZ133" s="339"/>
      <c r="CA133" s="339"/>
      <c r="CB133" s="339"/>
      <c r="CC133" s="339"/>
      <c r="CD133" s="339"/>
      <c r="CE133" s="339"/>
      <c r="CF133" s="339"/>
      <c r="CG133" s="339"/>
      <c r="CH133" s="339"/>
      <c r="CI133" s="339"/>
      <c r="CJ133" s="339"/>
      <c r="CK133" s="339"/>
      <c r="CL133" s="339"/>
      <c r="CM133" s="339"/>
      <c r="CN133" s="339"/>
      <c r="CO133" s="339"/>
      <c r="CP133" s="339"/>
      <c r="CQ133" s="339"/>
      <c r="CR133" s="339"/>
      <c r="CS133" s="339"/>
      <c r="CT133" s="339"/>
      <c r="CU133" s="339"/>
      <c r="CV133" s="335">
        <f t="shared" si="12"/>
        <v>132692.42348804799</v>
      </c>
      <c r="CW133" s="335"/>
      <c r="CX133" s="335"/>
      <c r="CY133" s="335"/>
      <c r="CZ133" s="335"/>
      <c r="DA133" s="335"/>
      <c r="DB133" s="335"/>
      <c r="DC133" s="335"/>
      <c r="DD133" s="335"/>
      <c r="DE133" s="340"/>
    </row>
    <row r="134" spans="1:109" s="2" customFormat="1" ht="23.25" customHeight="1" x14ac:dyDescent="0.2">
      <c r="A134" s="328" t="str">
        <f>+'[1]NómPlantilla (4)ok'!E141</f>
        <v>Juez Municipal</v>
      </c>
      <c r="B134" s="329"/>
      <c r="C134" s="329"/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30"/>
      <c r="P134" s="331" t="str">
        <f>+'[1]NómPlantilla (4)ok'!F141</f>
        <v>Juzgado Municipal</v>
      </c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2">
        <v>1</v>
      </c>
      <c r="AE134" s="332"/>
      <c r="AF134" s="332"/>
      <c r="AG134" s="333">
        <v>1</v>
      </c>
      <c r="AH134" s="333"/>
      <c r="AI134" s="333"/>
      <c r="AJ134" s="333"/>
      <c r="AK134" s="334">
        <f>+'[1]NómPlantilla (4)ok'!T141</f>
        <v>16393.002</v>
      </c>
      <c r="AL134" s="334"/>
      <c r="AM134" s="334"/>
      <c r="AN134" s="334"/>
      <c r="AO134" s="334"/>
      <c r="AP134" s="334"/>
      <c r="AQ134" s="335">
        <f t="shared" si="11"/>
        <v>196716.024</v>
      </c>
      <c r="AR134" s="335"/>
      <c r="AS134" s="335"/>
      <c r="AT134" s="335"/>
      <c r="AU134" s="335"/>
      <c r="AV134" s="335"/>
      <c r="AW134" s="335"/>
      <c r="AX134" s="335"/>
      <c r="AY134" s="336"/>
      <c r="AZ134" s="337"/>
      <c r="BA134" s="337"/>
      <c r="BB134" s="337"/>
      <c r="BC134" s="337"/>
      <c r="BD134" s="337"/>
      <c r="BE134" s="337"/>
      <c r="BF134" s="338"/>
      <c r="BG134" s="339">
        <f t="shared" si="6"/>
        <v>2694.7459610870378</v>
      </c>
      <c r="BH134" s="339"/>
      <c r="BI134" s="339"/>
      <c r="BJ134" s="339"/>
      <c r="BK134" s="339"/>
      <c r="BL134" s="339"/>
      <c r="BM134" s="339"/>
      <c r="BN134" s="339"/>
      <c r="BO134" s="339">
        <f t="shared" si="10"/>
        <v>26947.459610870381</v>
      </c>
      <c r="BP134" s="339"/>
      <c r="BQ134" s="339"/>
      <c r="BR134" s="339"/>
      <c r="BS134" s="339"/>
      <c r="BT134" s="339"/>
      <c r="BU134" s="339"/>
      <c r="BV134" s="339"/>
      <c r="BW134" s="339"/>
      <c r="BX134" s="339"/>
      <c r="BY134" s="339"/>
      <c r="BZ134" s="339"/>
      <c r="CA134" s="339"/>
      <c r="CB134" s="339"/>
      <c r="CC134" s="339"/>
      <c r="CD134" s="339"/>
      <c r="CE134" s="339"/>
      <c r="CF134" s="339"/>
      <c r="CG134" s="339"/>
      <c r="CH134" s="339"/>
      <c r="CI134" s="339"/>
      <c r="CJ134" s="339"/>
      <c r="CK134" s="339"/>
      <c r="CL134" s="339"/>
      <c r="CM134" s="339"/>
      <c r="CN134" s="339"/>
      <c r="CO134" s="339"/>
      <c r="CP134" s="339"/>
      <c r="CQ134" s="339"/>
      <c r="CR134" s="339"/>
      <c r="CS134" s="339"/>
      <c r="CT134" s="339"/>
      <c r="CU134" s="339"/>
      <c r="CV134" s="335">
        <f t="shared" si="12"/>
        <v>226358.2295719574</v>
      </c>
      <c r="CW134" s="335"/>
      <c r="CX134" s="335"/>
      <c r="CY134" s="335"/>
      <c r="CZ134" s="335"/>
      <c r="DA134" s="335"/>
      <c r="DB134" s="335"/>
      <c r="DC134" s="335"/>
      <c r="DD134" s="335"/>
      <c r="DE134" s="340"/>
    </row>
    <row r="135" spans="1:109" s="2" customFormat="1" ht="23.25" customHeight="1" x14ac:dyDescent="0.2">
      <c r="A135" s="328" t="str">
        <f>+'[1]NómPlantilla (4)ok'!E142</f>
        <v>Director de Ecologia</v>
      </c>
      <c r="B135" s="329"/>
      <c r="C135" s="329"/>
      <c r="D135" s="329"/>
      <c r="E135" s="329"/>
      <c r="F135" s="329"/>
      <c r="G135" s="329"/>
      <c r="H135" s="329"/>
      <c r="I135" s="329"/>
      <c r="J135" s="329"/>
      <c r="K135" s="329"/>
      <c r="L135" s="329"/>
      <c r="M135" s="329"/>
      <c r="N135" s="329"/>
      <c r="O135" s="330"/>
      <c r="P135" s="331" t="str">
        <f>+'[1]NómPlantilla (4)ok'!F142</f>
        <v>Ecología</v>
      </c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2">
        <v>1</v>
      </c>
      <c r="AE135" s="332"/>
      <c r="AF135" s="332"/>
      <c r="AG135" s="333">
        <v>1</v>
      </c>
      <c r="AH135" s="333"/>
      <c r="AI135" s="333"/>
      <c r="AJ135" s="333"/>
      <c r="AK135" s="334">
        <f>+'[1]NómPlantilla (4)ok'!T142</f>
        <v>17664</v>
      </c>
      <c r="AL135" s="334"/>
      <c r="AM135" s="334"/>
      <c r="AN135" s="334"/>
      <c r="AO135" s="334"/>
      <c r="AP135" s="334"/>
      <c r="AQ135" s="335">
        <f t="shared" si="11"/>
        <v>211968</v>
      </c>
      <c r="AR135" s="335"/>
      <c r="AS135" s="335"/>
      <c r="AT135" s="335"/>
      <c r="AU135" s="335"/>
      <c r="AV135" s="335"/>
      <c r="AW135" s="335"/>
      <c r="AX135" s="335"/>
      <c r="AY135" s="336"/>
      <c r="AZ135" s="337"/>
      <c r="BA135" s="337"/>
      <c r="BB135" s="337"/>
      <c r="BC135" s="337"/>
      <c r="BD135" s="337"/>
      <c r="BE135" s="337"/>
      <c r="BF135" s="338"/>
      <c r="BG135" s="339">
        <f t="shared" si="6"/>
        <v>2903.6775971015827</v>
      </c>
      <c r="BH135" s="339"/>
      <c r="BI135" s="339"/>
      <c r="BJ135" s="339"/>
      <c r="BK135" s="339"/>
      <c r="BL135" s="339"/>
      <c r="BM135" s="339"/>
      <c r="BN135" s="339"/>
      <c r="BO135" s="339">
        <f t="shared" si="10"/>
        <v>29036.775971015828</v>
      </c>
      <c r="BP135" s="339"/>
      <c r="BQ135" s="339"/>
      <c r="BR135" s="339"/>
      <c r="BS135" s="339"/>
      <c r="BT135" s="339"/>
      <c r="BU135" s="339"/>
      <c r="BV135" s="339"/>
      <c r="BW135" s="339"/>
      <c r="BX135" s="339"/>
      <c r="BY135" s="339"/>
      <c r="BZ135" s="339"/>
      <c r="CA135" s="339"/>
      <c r="CB135" s="339"/>
      <c r="CC135" s="339"/>
      <c r="CD135" s="339"/>
      <c r="CE135" s="339"/>
      <c r="CF135" s="339"/>
      <c r="CG135" s="339"/>
      <c r="CH135" s="339"/>
      <c r="CI135" s="339"/>
      <c r="CJ135" s="339"/>
      <c r="CK135" s="339"/>
      <c r="CL135" s="339"/>
      <c r="CM135" s="339"/>
      <c r="CN135" s="339"/>
      <c r="CO135" s="339"/>
      <c r="CP135" s="339"/>
      <c r="CQ135" s="339"/>
      <c r="CR135" s="339"/>
      <c r="CS135" s="339"/>
      <c r="CT135" s="339"/>
      <c r="CU135" s="339"/>
      <c r="CV135" s="335">
        <f t="shared" si="12"/>
        <v>243908.4535681174</v>
      </c>
      <c r="CW135" s="335"/>
      <c r="CX135" s="335"/>
      <c r="CY135" s="335"/>
      <c r="CZ135" s="335"/>
      <c r="DA135" s="335"/>
      <c r="DB135" s="335"/>
      <c r="DC135" s="335"/>
      <c r="DD135" s="335"/>
      <c r="DE135" s="340"/>
    </row>
    <row r="136" spans="1:109" s="2" customFormat="1" ht="23.25" customHeight="1" x14ac:dyDescent="0.2">
      <c r="A136" s="328" t="str">
        <f>+'[1]NómPlantilla (4)ok'!E143</f>
        <v>Secretaria</v>
      </c>
      <c r="B136" s="329"/>
      <c r="C136" s="329"/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30"/>
      <c r="P136" s="331" t="str">
        <f>+'[1]NómPlantilla (4)ok'!F143</f>
        <v>Ecología</v>
      </c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2">
        <v>1</v>
      </c>
      <c r="AE136" s="332"/>
      <c r="AF136" s="332"/>
      <c r="AG136" s="333">
        <v>1</v>
      </c>
      <c r="AH136" s="333"/>
      <c r="AI136" s="333"/>
      <c r="AJ136" s="333"/>
      <c r="AK136" s="334">
        <f>+'[1]NómPlantilla (4)ok'!T143</f>
        <v>6996.4168</v>
      </c>
      <c r="AL136" s="334"/>
      <c r="AM136" s="334"/>
      <c r="AN136" s="334"/>
      <c r="AO136" s="334"/>
      <c r="AP136" s="334"/>
      <c r="AQ136" s="335">
        <f t="shared" si="11"/>
        <v>83957.001600000003</v>
      </c>
      <c r="AR136" s="335"/>
      <c r="AS136" s="335"/>
      <c r="AT136" s="335"/>
      <c r="AU136" s="335"/>
      <c r="AV136" s="335"/>
      <c r="AW136" s="335"/>
      <c r="AX136" s="335"/>
      <c r="AY136" s="336"/>
      <c r="AZ136" s="337"/>
      <c r="BA136" s="337"/>
      <c r="BB136" s="337"/>
      <c r="BC136" s="337"/>
      <c r="BD136" s="337"/>
      <c r="BE136" s="337"/>
      <c r="BF136" s="338"/>
      <c r="BG136" s="339">
        <f t="shared" ref="BG136:BG152" si="13">(((+AQ136/12)/30.4166)*20)*25%</f>
        <v>1150.0984330924562</v>
      </c>
      <c r="BH136" s="339"/>
      <c r="BI136" s="339"/>
      <c r="BJ136" s="339"/>
      <c r="BK136" s="339"/>
      <c r="BL136" s="339"/>
      <c r="BM136" s="339"/>
      <c r="BN136" s="339"/>
      <c r="BO136" s="339">
        <f t="shared" si="10"/>
        <v>11500.984330924561</v>
      </c>
      <c r="BP136" s="339"/>
      <c r="BQ136" s="339"/>
      <c r="BR136" s="339"/>
      <c r="BS136" s="339"/>
      <c r="BT136" s="339"/>
      <c r="BU136" s="339"/>
      <c r="BV136" s="339"/>
      <c r="BW136" s="339"/>
      <c r="BX136" s="339"/>
      <c r="BY136" s="339"/>
      <c r="BZ136" s="339"/>
      <c r="CA136" s="339"/>
      <c r="CB136" s="339"/>
      <c r="CC136" s="339"/>
      <c r="CD136" s="339"/>
      <c r="CE136" s="339"/>
      <c r="CF136" s="339"/>
      <c r="CG136" s="339"/>
      <c r="CH136" s="339"/>
      <c r="CI136" s="339"/>
      <c r="CJ136" s="339"/>
      <c r="CK136" s="339"/>
      <c r="CL136" s="339"/>
      <c r="CM136" s="339"/>
      <c r="CN136" s="339"/>
      <c r="CO136" s="339"/>
      <c r="CP136" s="339"/>
      <c r="CQ136" s="339"/>
      <c r="CR136" s="339"/>
      <c r="CS136" s="339"/>
      <c r="CT136" s="339"/>
      <c r="CU136" s="339"/>
      <c r="CV136" s="335">
        <f t="shared" si="12"/>
        <v>96608.084364017021</v>
      </c>
      <c r="CW136" s="335"/>
      <c r="CX136" s="335"/>
      <c r="CY136" s="335"/>
      <c r="CZ136" s="335"/>
      <c r="DA136" s="335"/>
      <c r="DB136" s="335"/>
      <c r="DC136" s="335"/>
      <c r="DD136" s="335"/>
      <c r="DE136" s="340"/>
    </row>
    <row r="137" spans="1:109" s="2" customFormat="1" ht="23.25" customHeight="1" x14ac:dyDescent="0.2">
      <c r="A137" s="328" t="str">
        <f>+'[1]NómPlantilla (4)ok'!E144</f>
        <v>Auxiliar de Ecología</v>
      </c>
      <c r="B137" s="329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30"/>
      <c r="P137" s="331" t="str">
        <f>+'[1]NómPlantilla (4)ok'!F144</f>
        <v>Ecología</v>
      </c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2">
        <v>1</v>
      </c>
      <c r="AE137" s="332"/>
      <c r="AF137" s="332"/>
      <c r="AG137" s="333">
        <v>1</v>
      </c>
      <c r="AH137" s="333"/>
      <c r="AI137" s="333"/>
      <c r="AJ137" s="333"/>
      <c r="AK137" s="334">
        <f>+'[1]NómPlantilla (4)ok'!T144</f>
        <v>10877.666799999999</v>
      </c>
      <c r="AL137" s="334"/>
      <c r="AM137" s="334"/>
      <c r="AN137" s="334"/>
      <c r="AO137" s="334"/>
      <c r="AP137" s="334"/>
      <c r="AQ137" s="335">
        <f t="shared" si="11"/>
        <v>130532.00159999999</v>
      </c>
      <c r="AR137" s="335"/>
      <c r="AS137" s="335"/>
      <c r="AT137" s="335"/>
      <c r="AU137" s="335"/>
      <c r="AV137" s="335"/>
      <c r="AW137" s="335"/>
      <c r="AX137" s="335"/>
      <c r="AY137" s="336"/>
      <c r="AZ137" s="337"/>
      <c r="BA137" s="337"/>
      <c r="BB137" s="337"/>
      <c r="BC137" s="337"/>
      <c r="BD137" s="337"/>
      <c r="BE137" s="337"/>
      <c r="BF137" s="338"/>
      <c r="BG137" s="339">
        <f t="shared" si="13"/>
        <v>1788.1135301118468</v>
      </c>
      <c r="BH137" s="339"/>
      <c r="BI137" s="339"/>
      <c r="BJ137" s="339"/>
      <c r="BK137" s="339"/>
      <c r="BL137" s="339"/>
      <c r="BM137" s="339"/>
      <c r="BN137" s="339"/>
      <c r="BO137" s="339">
        <f t="shared" si="10"/>
        <v>17881.135301118469</v>
      </c>
      <c r="BP137" s="339"/>
      <c r="BQ137" s="339"/>
      <c r="BR137" s="339"/>
      <c r="BS137" s="339"/>
      <c r="BT137" s="339"/>
      <c r="BU137" s="339"/>
      <c r="BV137" s="339"/>
      <c r="BW137" s="339"/>
      <c r="BX137" s="339"/>
      <c r="BY137" s="339"/>
      <c r="BZ137" s="339"/>
      <c r="CA137" s="339"/>
      <c r="CB137" s="339"/>
      <c r="CC137" s="339"/>
      <c r="CD137" s="339"/>
      <c r="CE137" s="339"/>
      <c r="CF137" s="339"/>
      <c r="CG137" s="339"/>
      <c r="CH137" s="339"/>
      <c r="CI137" s="339"/>
      <c r="CJ137" s="339"/>
      <c r="CK137" s="339"/>
      <c r="CL137" s="339"/>
      <c r="CM137" s="339"/>
      <c r="CN137" s="339"/>
      <c r="CO137" s="339"/>
      <c r="CP137" s="339"/>
      <c r="CQ137" s="339"/>
      <c r="CR137" s="339"/>
      <c r="CS137" s="339"/>
      <c r="CT137" s="339"/>
      <c r="CU137" s="339"/>
      <c r="CV137" s="335">
        <f t="shared" si="12"/>
        <v>150201.25043123029</v>
      </c>
      <c r="CW137" s="335"/>
      <c r="CX137" s="335"/>
      <c r="CY137" s="335"/>
      <c r="CZ137" s="335"/>
      <c r="DA137" s="335"/>
      <c r="DB137" s="335"/>
      <c r="DC137" s="335"/>
      <c r="DD137" s="335"/>
      <c r="DE137" s="340"/>
    </row>
    <row r="138" spans="1:109" s="2" customFormat="1" ht="23.25" customHeight="1" x14ac:dyDescent="0.2">
      <c r="A138" s="328" t="str">
        <f>+'[1]NómPlantilla (4)ok'!E145</f>
        <v>Aseo Público</v>
      </c>
      <c r="B138" s="329"/>
      <c r="C138" s="329"/>
      <c r="D138" s="329"/>
      <c r="E138" s="329"/>
      <c r="F138" s="329"/>
      <c r="G138" s="329"/>
      <c r="H138" s="329"/>
      <c r="I138" s="329"/>
      <c r="J138" s="329"/>
      <c r="K138" s="329"/>
      <c r="L138" s="329"/>
      <c r="M138" s="329"/>
      <c r="N138" s="329"/>
      <c r="O138" s="330"/>
      <c r="P138" s="331" t="str">
        <f>+'[1]NómPlantilla (4)ok'!F145</f>
        <v>Ecología</v>
      </c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2">
        <v>1</v>
      </c>
      <c r="AE138" s="332"/>
      <c r="AF138" s="332"/>
      <c r="AG138" s="333">
        <v>1</v>
      </c>
      <c r="AH138" s="333"/>
      <c r="AI138" s="333"/>
      <c r="AJ138" s="333"/>
      <c r="AK138" s="334">
        <f>+'[1]NómPlantilla (4)ok'!T145</f>
        <v>6452.7702200000003</v>
      </c>
      <c r="AL138" s="334"/>
      <c r="AM138" s="334"/>
      <c r="AN138" s="334"/>
      <c r="AO138" s="334"/>
      <c r="AP138" s="334"/>
      <c r="AQ138" s="335">
        <f t="shared" si="11"/>
        <v>77433.242640000011</v>
      </c>
      <c r="AR138" s="335"/>
      <c r="AS138" s="335"/>
      <c r="AT138" s="335"/>
      <c r="AU138" s="335"/>
      <c r="AV138" s="335"/>
      <c r="AW138" s="335"/>
      <c r="AX138" s="335"/>
      <c r="AY138" s="336"/>
      <c r="AZ138" s="337"/>
      <c r="BA138" s="337"/>
      <c r="BB138" s="337"/>
      <c r="BC138" s="337"/>
      <c r="BD138" s="337"/>
      <c r="BE138" s="337"/>
      <c r="BF138" s="338"/>
      <c r="BG138" s="339">
        <f t="shared" si="13"/>
        <v>1060.7316761242218</v>
      </c>
      <c r="BH138" s="339"/>
      <c r="BI138" s="339"/>
      <c r="BJ138" s="339"/>
      <c r="BK138" s="339"/>
      <c r="BL138" s="339"/>
      <c r="BM138" s="339"/>
      <c r="BN138" s="339"/>
      <c r="BO138" s="339">
        <f t="shared" si="10"/>
        <v>10607.316761242217</v>
      </c>
      <c r="BP138" s="339"/>
      <c r="BQ138" s="339"/>
      <c r="BR138" s="339"/>
      <c r="BS138" s="339"/>
      <c r="BT138" s="339"/>
      <c r="BU138" s="339"/>
      <c r="BV138" s="339"/>
      <c r="BW138" s="339"/>
      <c r="BX138" s="339"/>
      <c r="BY138" s="339"/>
      <c r="BZ138" s="339"/>
      <c r="CA138" s="339"/>
      <c r="CB138" s="339"/>
      <c r="CC138" s="339"/>
      <c r="CD138" s="339"/>
      <c r="CE138" s="339"/>
      <c r="CF138" s="339"/>
      <c r="CG138" s="339"/>
      <c r="CH138" s="339"/>
      <c r="CI138" s="339"/>
      <c r="CJ138" s="339"/>
      <c r="CK138" s="339"/>
      <c r="CL138" s="339"/>
      <c r="CM138" s="339"/>
      <c r="CN138" s="339"/>
      <c r="CO138" s="339"/>
      <c r="CP138" s="339"/>
      <c r="CQ138" s="339"/>
      <c r="CR138" s="339"/>
      <c r="CS138" s="339"/>
      <c r="CT138" s="339"/>
      <c r="CU138" s="339"/>
      <c r="CV138" s="335">
        <f t="shared" si="12"/>
        <v>89101.291077366448</v>
      </c>
      <c r="CW138" s="335"/>
      <c r="CX138" s="335"/>
      <c r="CY138" s="335"/>
      <c r="CZ138" s="335"/>
      <c r="DA138" s="335"/>
      <c r="DB138" s="335"/>
      <c r="DC138" s="335"/>
      <c r="DD138" s="335"/>
      <c r="DE138" s="340"/>
    </row>
    <row r="139" spans="1:109" s="2" customFormat="1" ht="23.25" customHeight="1" x14ac:dyDescent="0.2">
      <c r="A139" s="328" t="str">
        <f>+'[1]NómPlantilla (4)ok'!E146</f>
        <v>Auxiliar</v>
      </c>
      <c r="B139" s="329"/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30"/>
      <c r="P139" s="331" t="str">
        <f>+'[1]NómPlantilla (4)ok'!F146</f>
        <v>Ecología</v>
      </c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2">
        <v>1</v>
      </c>
      <c r="AE139" s="332"/>
      <c r="AF139" s="332"/>
      <c r="AG139" s="333">
        <v>1</v>
      </c>
      <c r="AH139" s="333"/>
      <c r="AI139" s="333"/>
      <c r="AJ139" s="333"/>
      <c r="AK139" s="334">
        <f>+'[1]NómPlantilla (4)ok'!T146</f>
        <v>11687.242</v>
      </c>
      <c r="AL139" s="334"/>
      <c r="AM139" s="334"/>
      <c r="AN139" s="334"/>
      <c r="AO139" s="334"/>
      <c r="AP139" s="334"/>
      <c r="AQ139" s="335">
        <f t="shared" si="11"/>
        <v>140246.90400000001</v>
      </c>
      <c r="AR139" s="335"/>
      <c r="AS139" s="335"/>
      <c r="AT139" s="335"/>
      <c r="AU139" s="335"/>
      <c r="AV139" s="335"/>
      <c r="AW139" s="335"/>
      <c r="AX139" s="335"/>
      <c r="AY139" s="336"/>
      <c r="AZ139" s="337"/>
      <c r="BA139" s="337"/>
      <c r="BB139" s="337"/>
      <c r="BC139" s="337"/>
      <c r="BD139" s="337"/>
      <c r="BE139" s="337"/>
      <c r="BF139" s="338"/>
      <c r="BG139" s="339">
        <f t="shared" si="13"/>
        <v>1921.194676591072</v>
      </c>
      <c r="BH139" s="339"/>
      <c r="BI139" s="339"/>
      <c r="BJ139" s="339"/>
      <c r="BK139" s="339"/>
      <c r="BL139" s="339"/>
      <c r="BM139" s="339"/>
      <c r="BN139" s="339"/>
      <c r="BO139" s="339">
        <f t="shared" si="10"/>
        <v>19211.946765910721</v>
      </c>
      <c r="BP139" s="339"/>
      <c r="BQ139" s="339"/>
      <c r="BR139" s="339"/>
      <c r="BS139" s="339"/>
      <c r="BT139" s="339"/>
      <c r="BU139" s="339"/>
      <c r="BV139" s="339"/>
      <c r="BW139" s="339"/>
      <c r="BX139" s="339"/>
      <c r="BY139" s="339"/>
      <c r="BZ139" s="339"/>
      <c r="CA139" s="339"/>
      <c r="CB139" s="339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339"/>
      <c r="CQ139" s="339"/>
      <c r="CR139" s="339"/>
      <c r="CS139" s="339"/>
      <c r="CT139" s="339"/>
      <c r="CU139" s="339"/>
      <c r="CV139" s="335">
        <f t="shared" si="12"/>
        <v>161380.04544250181</v>
      </c>
      <c r="CW139" s="335"/>
      <c r="CX139" s="335"/>
      <c r="CY139" s="335"/>
      <c r="CZ139" s="335"/>
      <c r="DA139" s="335"/>
      <c r="DB139" s="335"/>
      <c r="DC139" s="335"/>
      <c r="DD139" s="335"/>
      <c r="DE139" s="340"/>
    </row>
    <row r="140" spans="1:109" s="2" customFormat="1" ht="23.25" customHeight="1" x14ac:dyDescent="0.2">
      <c r="A140" s="328" t="str">
        <f>+'[1]NómPlantilla (4)ok'!E147</f>
        <v>Barrendero</v>
      </c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30"/>
      <c r="P140" s="331" t="str">
        <f>+'[1]NómPlantilla (4)ok'!F147</f>
        <v>Aseo Público</v>
      </c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2">
        <v>1</v>
      </c>
      <c r="AE140" s="332"/>
      <c r="AF140" s="332"/>
      <c r="AG140" s="333">
        <v>1</v>
      </c>
      <c r="AH140" s="333"/>
      <c r="AI140" s="333"/>
      <c r="AJ140" s="333"/>
      <c r="AK140" s="334">
        <f>+'[1]NómPlantilla (4)ok'!T147</f>
        <v>9145.0833999999995</v>
      </c>
      <c r="AL140" s="334"/>
      <c r="AM140" s="334"/>
      <c r="AN140" s="334"/>
      <c r="AO140" s="334"/>
      <c r="AP140" s="334"/>
      <c r="AQ140" s="335">
        <f t="shared" si="11"/>
        <v>109741.00079999999</v>
      </c>
      <c r="AR140" s="335"/>
      <c r="AS140" s="335"/>
      <c r="AT140" s="335"/>
      <c r="AU140" s="335"/>
      <c r="AV140" s="335"/>
      <c r="AW140" s="335"/>
      <c r="AX140" s="335"/>
      <c r="AY140" s="336"/>
      <c r="AZ140" s="337"/>
      <c r="BA140" s="337"/>
      <c r="BB140" s="337"/>
      <c r="BC140" s="337"/>
      <c r="BD140" s="337"/>
      <c r="BE140" s="337"/>
      <c r="BF140" s="338"/>
      <c r="BG140" s="339">
        <f t="shared" si="13"/>
        <v>1503.3046757362754</v>
      </c>
      <c r="BH140" s="339"/>
      <c r="BI140" s="339"/>
      <c r="BJ140" s="339"/>
      <c r="BK140" s="339"/>
      <c r="BL140" s="339"/>
      <c r="BM140" s="339"/>
      <c r="BN140" s="339"/>
      <c r="BO140" s="339">
        <f t="shared" si="10"/>
        <v>15033.046757362754</v>
      </c>
      <c r="BP140" s="339"/>
      <c r="BQ140" s="339"/>
      <c r="BR140" s="339"/>
      <c r="BS140" s="339"/>
      <c r="BT140" s="339"/>
      <c r="BU140" s="339"/>
      <c r="BV140" s="339"/>
      <c r="BW140" s="339"/>
      <c r="BX140" s="339"/>
      <c r="BY140" s="339"/>
      <c r="BZ140" s="339"/>
      <c r="CA140" s="339"/>
      <c r="CB140" s="339"/>
      <c r="CC140" s="339"/>
      <c r="CD140" s="339"/>
      <c r="CE140" s="339"/>
      <c r="CF140" s="339"/>
      <c r="CG140" s="339"/>
      <c r="CH140" s="339"/>
      <c r="CI140" s="339"/>
      <c r="CJ140" s="339"/>
      <c r="CK140" s="339"/>
      <c r="CL140" s="339"/>
      <c r="CM140" s="339"/>
      <c r="CN140" s="339"/>
      <c r="CO140" s="339"/>
      <c r="CP140" s="339"/>
      <c r="CQ140" s="339"/>
      <c r="CR140" s="339"/>
      <c r="CS140" s="339"/>
      <c r="CT140" s="339"/>
      <c r="CU140" s="339"/>
      <c r="CV140" s="335">
        <f t="shared" si="12"/>
        <v>126277.35223309902</v>
      </c>
      <c r="CW140" s="335"/>
      <c r="CX140" s="335"/>
      <c r="CY140" s="335"/>
      <c r="CZ140" s="335"/>
      <c r="DA140" s="335"/>
      <c r="DB140" s="335"/>
      <c r="DC140" s="335"/>
      <c r="DD140" s="335"/>
      <c r="DE140" s="340"/>
    </row>
    <row r="141" spans="1:109" s="2" customFormat="1" ht="23.25" customHeight="1" x14ac:dyDescent="0.2">
      <c r="A141" s="328" t="str">
        <f>+'[1]NómPlantilla (4)ok'!E148</f>
        <v>Barrendero</v>
      </c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30"/>
      <c r="P141" s="331" t="str">
        <f>+'[1]NómPlantilla (4)ok'!F148</f>
        <v>Aseo Público</v>
      </c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2">
        <v>1</v>
      </c>
      <c r="AE141" s="332"/>
      <c r="AF141" s="332"/>
      <c r="AG141" s="333">
        <v>1</v>
      </c>
      <c r="AH141" s="333"/>
      <c r="AI141" s="333"/>
      <c r="AJ141" s="333"/>
      <c r="AK141" s="334">
        <f>+'[1]NómPlantilla (4)ok'!T148</f>
        <v>9145.0833999999995</v>
      </c>
      <c r="AL141" s="334"/>
      <c r="AM141" s="334"/>
      <c r="AN141" s="334"/>
      <c r="AO141" s="334"/>
      <c r="AP141" s="334"/>
      <c r="AQ141" s="335">
        <f t="shared" si="11"/>
        <v>109741.00079999999</v>
      </c>
      <c r="AR141" s="335"/>
      <c r="AS141" s="335"/>
      <c r="AT141" s="335"/>
      <c r="AU141" s="335"/>
      <c r="AV141" s="335"/>
      <c r="AW141" s="335"/>
      <c r="AX141" s="335"/>
      <c r="AY141" s="336"/>
      <c r="AZ141" s="337"/>
      <c r="BA141" s="337"/>
      <c r="BB141" s="337"/>
      <c r="BC141" s="337"/>
      <c r="BD141" s="337"/>
      <c r="BE141" s="337"/>
      <c r="BF141" s="338"/>
      <c r="BG141" s="339">
        <f t="shared" si="13"/>
        <v>1503.3046757362754</v>
      </c>
      <c r="BH141" s="339"/>
      <c r="BI141" s="339"/>
      <c r="BJ141" s="339"/>
      <c r="BK141" s="339"/>
      <c r="BL141" s="339"/>
      <c r="BM141" s="339"/>
      <c r="BN141" s="339"/>
      <c r="BO141" s="339">
        <f t="shared" si="10"/>
        <v>15033.046757362754</v>
      </c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CP141" s="339"/>
      <c r="CQ141" s="339"/>
      <c r="CR141" s="339"/>
      <c r="CS141" s="339"/>
      <c r="CT141" s="339"/>
      <c r="CU141" s="339"/>
      <c r="CV141" s="335">
        <f t="shared" si="12"/>
        <v>126277.35223309902</v>
      </c>
      <c r="CW141" s="335"/>
      <c r="CX141" s="335"/>
      <c r="CY141" s="335"/>
      <c r="CZ141" s="335"/>
      <c r="DA141" s="335"/>
      <c r="DB141" s="335"/>
      <c r="DC141" s="335"/>
      <c r="DD141" s="335"/>
      <c r="DE141" s="340"/>
    </row>
    <row r="142" spans="1:109" s="2" customFormat="1" ht="23.25" customHeight="1" x14ac:dyDescent="0.2">
      <c r="A142" s="328" t="str">
        <f>+'[1]NómPlantilla (4)ok'!E149</f>
        <v>Barrendero</v>
      </c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  <c r="M142" s="329"/>
      <c r="N142" s="329"/>
      <c r="O142" s="330"/>
      <c r="P142" s="331" t="str">
        <f>+'[1]NómPlantilla (4)ok'!F149</f>
        <v>Aseo Público</v>
      </c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2">
        <v>1</v>
      </c>
      <c r="AE142" s="332"/>
      <c r="AF142" s="332"/>
      <c r="AG142" s="333">
        <v>1</v>
      </c>
      <c r="AH142" s="333"/>
      <c r="AI142" s="333"/>
      <c r="AJ142" s="333"/>
      <c r="AK142" s="334">
        <f>+'[1]NómPlantilla (4)ok'!T149</f>
        <v>9145.0833999999995</v>
      </c>
      <c r="AL142" s="334"/>
      <c r="AM142" s="334"/>
      <c r="AN142" s="334"/>
      <c r="AO142" s="334"/>
      <c r="AP142" s="334"/>
      <c r="AQ142" s="335">
        <f t="shared" si="11"/>
        <v>109741.00079999999</v>
      </c>
      <c r="AR142" s="335"/>
      <c r="AS142" s="335"/>
      <c r="AT142" s="335"/>
      <c r="AU142" s="335"/>
      <c r="AV142" s="335"/>
      <c r="AW142" s="335"/>
      <c r="AX142" s="335"/>
      <c r="AY142" s="336"/>
      <c r="AZ142" s="337"/>
      <c r="BA142" s="337"/>
      <c r="BB142" s="337"/>
      <c r="BC142" s="337"/>
      <c r="BD142" s="337"/>
      <c r="BE142" s="337"/>
      <c r="BF142" s="338"/>
      <c r="BG142" s="339">
        <f t="shared" si="13"/>
        <v>1503.3046757362754</v>
      </c>
      <c r="BH142" s="339"/>
      <c r="BI142" s="339"/>
      <c r="BJ142" s="339"/>
      <c r="BK142" s="339"/>
      <c r="BL142" s="339"/>
      <c r="BM142" s="339"/>
      <c r="BN142" s="339"/>
      <c r="BO142" s="339">
        <f t="shared" si="10"/>
        <v>15033.046757362754</v>
      </c>
      <c r="BP142" s="339"/>
      <c r="BQ142" s="339"/>
      <c r="BR142" s="339"/>
      <c r="BS142" s="339"/>
      <c r="BT142" s="339"/>
      <c r="BU142" s="339"/>
      <c r="BV142" s="339"/>
      <c r="BW142" s="339"/>
      <c r="BX142" s="339"/>
      <c r="BY142" s="339"/>
      <c r="BZ142" s="339"/>
      <c r="CA142" s="339"/>
      <c r="CB142" s="339"/>
      <c r="CC142" s="339"/>
      <c r="CD142" s="339"/>
      <c r="CE142" s="339"/>
      <c r="CF142" s="339"/>
      <c r="CG142" s="339"/>
      <c r="CH142" s="339"/>
      <c r="CI142" s="339"/>
      <c r="CJ142" s="339"/>
      <c r="CK142" s="339"/>
      <c r="CL142" s="339"/>
      <c r="CM142" s="339"/>
      <c r="CN142" s="339"/>
      <c r="CO142" s="339"/>
      <c r="CP142" s="339"/>
      <c r="CQ142" s="339"/>
      <c r="CR142" s="339"/>
      <c r="CS142" s="339"/>
      <c r="CT142" s="339"/>
      <c r="CU142" s="339"/>
      <c r="CV142" s="335">
        <f t="shared" si="12"/>
        <v>126277.35223309902</v>
      </c>
      <c r="CW142" s="335"/>
      <c r="CX142" s="335"/>
      <c r="CY142" s="335"/>
      <c r="CZ142" s="335"/>
      <c r="DA142" s="335"/>
      <c r="DB142" s="335"/>
      <c r="DC142" s="335"/>
      <c r="DD142" s="335"/>
      <c r="DE142" s="340"/>
    </row>
    <row r="143" spans="1:109" s="2" customFormat="1" ht="23.25" customHeight="1" x14ac:dyDescent="0.2">
      <c r="A143" s="328" t="str">
        <f>+'[1]NómPlantilla (4)ok'!E150</f>
        <v>Barrendero</v>
      </c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30"/>
      <c r="P143" s="331" t="str">
        <f>+'[1]NómPlantilla (4)ok'!F150</f>
        <v>Aseo Público</v>
      </c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2">
        <v>1</v>
      </c>
      <c r="AE143" s="332"/>
      <c r="AF143" s="332"/>
      <c r="AG143" s="333">
        <v>1</v>
      </c>
      <c r="AH143" s="333"/>
      <c r="AI143" s="333"/>
      <c r="AJ143" s="333"/>
      <c r="AK143" s="334">
        <f>+'[1]NómPlantilla (4)ok'!T150</f>
        <v>7262.75</v>
      </c>
      <c r="AL143" s="334"/>
      <c r="AM143" s="334"/>
      <c r="AN143" s="334"/>
      <c r="AO143" s="334"/>
      <c r="AP143" s="334"/>
      <c r="AQ143" s="335">
        <f t="shared" si="11"/>
        <v>87153</v>
      </c>
      <c r="AR143" s="335"/>
      <c r="AS143" s="335"/>
      <c r="AT143" s="335"/>
      <c r="AU143" s="335"/>
      <c r="AV143" s="335"/>
      <c r="AW143" s="335"/>
      <c r="AX143" s="335"/>
      <c r="AY143" s="336"/>
      <c r="AZ143" s="337"/>
      <c r="BA143" s="337"/>
      <c r="BB143" s="337"/>
      <c r="BC143" s="337"/>
      <c r="BD143" s="337"/>
      <c r="BE143" s="337"/>
      <c r="BF143" s="338"/>
      <c r="BG143" s="339">
        <f t="shared" si="13"/>
        <v>1193.8793290505841</v>
      </c>
      <c r="BH143" s="339"/>
      <c r="BI143" s="339"/>
      <c r="BJ143" s="339"/>
      <c r="BK143" s="339"/>
      <c r="BL143" s="339"/>
      <c r="BM143" s="339"/>
      <c r="BN143" s="339"/>
      <c r="BO143" s="339">
        <f t="shared" si="10"/>
        <v>11938.793290505842</v>
      </c>
      <c r="BP143" s="339"/>
      <c r="BQ143" s="339"/>
      <c r="BR143" s="339"/>
      <c r="BS143" s="339"/>
      <c r="BT143" s="339"/>
      <c r="BU143" s="339"/>
      <c r="BV143" s="339"/>
      <c r="BW143" s="339"/>
      <c r="BX143" s="339"/>
      <c r="BY143" s="339"/>
      <c r="BZ143" s="339"/>
      <c r="CA143" s="339"/>
      <c r="CB143" s="339"/>
      <c r="CC143" s="339"/>
      <c r="CD143" s="339"/>
      <c r="CE143" s="339"/>
      <c r="CF143" s="339"/>
      <c r="CG143" s="339"/>
      <c r="CH143" s="339"/>
      <c r="CI143" s="339"/>
      <c r="CJ143" s="339"/>
      <c r="CK143" s="339"/>
      <c r="CL143" s="339"/>
      <c r="CM143" s="339"/>
      <c r="CN143" s="339"/>
      <c r="CO143" s="339"/>
      <c r="CP143" s="339"/>
      <c r="CQ143" s="339"/>
      <c r="CR143" s="339"/>
      <c r="CS143" s="339"/>
      <c r="CT143" s="339"/>
      <c r="CU143" s="339"/>
      <c r="CV143" s="335">
        <f t="shared" si="12"/>
        <v>100285.67261955643</v>
      </c>
      <c r="CW143" s="335"/>
      <c r="CX143" s="335"/>
      <c r="CY143" s="335"/>
      <c r="CZ143" s="335"/>
      <c r="DA143" s="335"/>
      <c r="DB143" s="335"/>
      <c r="DC143" s="335"/>
      <c r="DD143" s="335"/>
      <c r="DE143" s="340"/>
    </row>
    <row r="144" spans="1:109" s="2" customFormat="1" ht="23.25" customHeight="1" x14ac:dyDescent="0.2">
      <c r="A144" s="328" t="str">
        <f>+'[1]NómPlantilla (4)ok'!E151</f>
        <v>Barrendero</v>
      </c>
      <c r="B144" s="329"/>
      <c r="C144" s="329"/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30"/>
      <c r="P144" s="331" t="str">
        <f>+'[1]NómPlantilla (4)ok'!F151</f>
        <v>Aseo Público</v>
      </c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2">
        <v>1</v>
      </c>
      <c r="AE144" s="332"/>
      <c r="AF144" s="332"/>
      <c r="AG144" s="333">
        <v>1</v>
      </c>
      <c r="AH144" s="333"/>
      <c r="AI144" s="333"/>
      <c r="AJ144" s="333"/>
      <c r="AK144" s="334">
        <f>+'[1]NómPlantilla (4)ok'!T151</f>
        <v>7262.75</v>
      </c>
      <c r="AL144" s="334"/>
      <c r="AM144" s="334"/>
      <c r="AN144" s="334"/>
      <c r="AO144" s="334"/>
      <c r="AP144" s="334"/>
      <c r="AQ144" s="335">
        <f t="shared" si="11"/>
        <v>87153</v>
      </c>
      <c r="AR144" s="335"/>
      <c r="AS144" s="335"/>
      <c r="AT144" s="335"/>
      <c r="AU144" s="335"/>
      <c r="AV144" s="335"/>
      <c r="AW144" s="335"/>
      <c r="AX144" s="335"/>
      <c r="AY144" s="336"/>
      <c r="AZ144" s="337"/>
      <c r="BA144" s="337"/>
      <c r="BB144" s="337"/>
      <c r="BC144" s="337"/>
      <c r="BD144" s="337"/>
      <c r="BE144" s="337"/>
      <c r="BF144" s="338"/>
      <c r="BG144" s="339">
        <f t="shared" si="13"/>
        <v>1193.8793290505841</v>
      </c>
      <c r="BH144" s="339"/>
      <c r="BI144" s="339"/>
      <c r="BJ144" s="339"/>
      <c r="BK144" s="339"/>
      <c r="BL144" s="339"/>
      <c r="BM144" s="339"/>
      <c r="BN144" s="339"/>
      <c r="BO144" s="339">
        <f t="shared" si="10"/>
        <v>11938.793290505842</v>
      </c>
      <c r="BP144" s="339"/>
      <c r="BQ144" s="339"/>
      <c r="BR144" s="339"/>
      <c r="BS144" s="339"/>
      <c r="BT144" s="339"/>
      <c r="BU144" s="339"/>
      <c r="BV144" s="339"/>
      <c r="BW144" s="339"/>
      <c r="BX144" s="339"/>
      <c r="BY144" s="339"/>
      <c r="BZ144" s="339"/>
      <c r="CA144" s="339"/>
      <c r="CB144" s="339"/>
      <c r="CC144" s="339"/>
      <c r="CD144" s="339"/>
      <c r="CE144" s="339"/>
      <c r="CF144" s="339"/>
      <c r="CG144" s="339"/>
      <c r="CH144" s="339"/>
      <c r="CI144" s="339"/>
      <c r="CJ144" s="339"/>
      <c r="CK144" s="339"/>
      <c r="CL144" s="339"/>
      <c r="CM144" s="339"/>
      <c r="CN144" s="339"/>
      <c r="CO144" s="339"/>
      <c r="CP144" s="339"/>
      <c r="CQ144" s="339"/>
      <c r="CR144" s="339"/>
      <c r="CS144" s="339"/>
      <c r="CT144" s="339"/>
      <c r="CU144" s="339"/>
      <c r="CV144" s="335">
        <f t="shared" si="12"/>
        <v>100285.67261955643</v>
      </c>
      <c r="CW144" s="335"/>
      <c r="CX144" s="335"/>
      <c r="CY144" s="335"/>
      <c r="CZ144" s="335"/>
      <c r="DA144" s="335"/>
      <c r="DB144" s="335"/>
      <c r="DC144" s="335"/>
      <c r="DD144" s="335"/>
      <c r="DE144" s="340"/>
    </row>
    <row r="145" spans="1:109" s="2" customFormat="1" ht="23.25" customHeight="1" x14ac:dyDescent="0.2">
      <c r="A145" s="328" t="str">
        <f>+'[1]NómPlantilla (4)ok'!E152</f>
        <v>Barrendero C</v>
      </c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30"/>
      <c r="P145" s="331" t="str">
        <f>+'[1]NómPlantilla (4)ok'!F152</f>
        <v>Aseo Público</v>
      </c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2">
        <v>1</v>
      </c>
      <c r="AE145" s="332"/>
      <c r="AF145" s="332"/>
      <c r="AG145" s="333">
        <v>1</v>
      </c>
      <c r="AH145" s="333"/>
      <c r="AI145" s="333"/>
      <c r="AJ145" s="333"/>
      <c r="AK145" s="334">
        <f>+'[1]NómPlantilla (4)ok'!T152</f>
        <v>6417</v>
      </c>
      <c r="AL145" s="334"/>
      <c r="AM145" s="334"/>
      <c r="AN145" s="334"/>
      <c r="AO145" s="334"/>
      <c r="AP145" s="334"/>
      <c r="AQ145" s="335">
        <f t="shared" si="11"/>
        <v>77004</v>
      </c>
      <c r="AR145" s="335"/>
      <c r="AS145" s="335"/>
      <c r="AT145" s="335"/>
      <c r="AU145" s="335"/>
      <c r="AV145" s="335"/>
      <c r="AW145" s="335"/>
      <c r="AX145" s="335"/>
      <c r="AY145" s="336"/>
      <c r="AZ145" s="337"/>
      <c r="BA145" s="337"/>
      <c r="BB145" s="337"/>
      <c r="BC145" s="337"/>
      <c r="BD145" s="337"/>
      <c r="BE145" s="337"/>
      <c r="BF145" s="338"/>
      <c r="BG145" s="339">
        <f t="shared" si="13"/>
        <v>1054.8516270720593</v>
      </c>
      <c r="BH145" s="339"/>
      <c r="BI145" s="339"/>
      <c r="BJ145" s="339"/>
      <c r="BK145" s="339"/>
      <c r="BL145" s="339"/>
      <c r="BM145" s="339"/>
      <c r="BN145" s="339"/>
      <c r="BO145" s="339">
        <f t="shared" si="10"/>
        <v>10548.516270720593</v>
      </c>
      <c r="BP145" s="339"/>
      <c r="BQ145" s="339"/>
      <c r="BR145" s="339"/>
      <c r="BS145" s="339"/>
      <c r="BT145" s="339"/>
      <c r="BU145" s="339"/>
      <c r="BV145" s="339"/>
      <c r="BW145" s="339"/>
      <c r="BX145" s="339"/>
      <c r="BY145" s="339"/>
      <c r="BZ145" s="339"/>
      <c r="CA145" s="339"/>
      <c r="CB145" s="339"/>
      <c r="CC145" s="339"/>
      <c r="CD145" s="339"/>
      <c r="CE145" s="339"/>
      <c r="CF145" s="339"/>
      <c r="CG145" s="339"/>
      <c r="CH145" s="339"/>
      <c r="CI145" s="339"/>
      <c r="CJ145" s="339"/>
      <c r="CK145" s="339"/>
      <c r="CL145" s="339"/>
      <c r="CM145" s="339"/>
      <c r="CN145" s="339"/>
      <c r="CO145" s="339"/>
      <c r="CP145" s="339"/>
      <c r="CQ145" s="339"/>
      <c r="CR145" s="339"/>
      <c r="CS145" s="339"/>
      <c r="CT145" s="339"/>
      <c r="CU145" s="339"/>
      <c r="CV145" s="335">
        <f t="shared" si="12"/>
        <v>88607.367897792647</v>
      </c>
      <c r="CW145" s="335"/>
      <c r="CX145" s="335"/>
      <c r="CY145" s="335"/>
      <c r="CZ145" s="335"/>
      <c r="DA145" s="335"/>
      <c r="DB145" s="335"/>
      <c r="DC145" s="335"/>
      <c r="DD145" s="335"/>
      <c r="DE145" s="340"/>
    </row>
    <row r="146" spans="1:109" s="2" customFormat="1" ht="23.25" customHeight="1" x14ac:dyDescent="0.2">
      <c r="A146" s="328" t="str">
        <f>+'[1]NómPlantilla (4)ok'!E153</f>
        <v>Chofer B</v>
      </c>
      <c r="B146" s="329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30"/>
      <c r="P146" s="331" t="str">
        <f>+'[1]NómPlantilla (4)ok'!F153</f>
        <v>Aseo Público</v>
      </c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2">
        <v>1</v>
      </c>
      <c r="AE146" s="332"/>
      <c r="AF146" s="332"/>
      <c r="AG146" s="333">
        <v>1</v>
      </c>
      <c r="AH146" s="333"/>
      <c r="AI146" s="333"/>
      <c r="AJ146" s="333"/>
      <c r="AK146" s="334">
        <f>+'[1]NómPlantilla (4)ok'!T153</f>
        <v>7883.6668</v>
      </c>
      <c r="AL146" s="334"/>
      <c r="AM146" s="334"/>
      <c r="AN146" s="334"/>
      <c r="AO146" s="334"/>
      <c r="AP146" s="334"/>
      <c r="AQ146" s="335">
        <f t="shared" si="11"/>
        <v>94604.001600000003</v>
      </c>
      <c r="AR146" s="335"/>
      <c r="AS146" s="335"/>
      <c r="AT146" s="335"/>
      <c r="AU146" s="335"/>
      <c r="AV146" s="335"/>
      <c r="AW146" s="335"/>
      <c r="AX146" s="335"/>
      <c r="AY146" s="336"/>
      <c r="AZ146" s="337"/>
      <c r="BA146" s="337"/>
      <c r="BB146" s="337"/>
      <c r="BC146" s="337"/>
      <c r="BD146" s="337"/>
      <c r="BE146" s="337"/>
      <c r="BF146" s="338"/>
      <c r="BG146" s="339">
        <f t="shared" si="13"/>
        <v>1295.9480678313816</v>
      </c>
      <c r="BH146" s="339"/>
      <c r="BI146" s="339"/>
      <c r="BJ146" s="339"/>
      <c r="BK146" s="339"/>
      <c r="BL146" s="339"/>
      <c r="BM146" s="339"/>
      <c r="BN146" s="339"/>
      <c r="BO146" s="339">
        <f t="shared" si="10"/>
        <v>12959.480678313816</v>
      </c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39"/>
      <c r="BZ146" s="339"/>
      <c r="CA146" s="339"/>
      <c r="CB146" s="339"/>
      <c r="CC146" s="339"/>
      <c r="CD146" s="339"/>
      <c r="CE146" s="339"/>
      <c r="CF146" s="339"/>
      <c r="CG146" s="339"/>
      <c r="CH146" s="339"/>
      <c r="CI146" s="339"/>
      <c r="CJ146" s="339"/>
      <c r="CK146" s="339"/>
      <c r="CL146" s="339"/>
      <c r="CM146" s="339"/>
      <c r="CN146" s="339"/>
      <c r="CO146" s="339"/>
      <c r="CP146" s="339"/>
      <c r="CQ146" s="339"/>
      <c r="CR146" s="339"/>
      <c r="CS146" s="339"/>
      <c r="CT146" s="339"/>
      <c r="CU146" s="339"/>
      <c r="CV146" s="335">
        <f t="shared" si="12"/>
        <v>108859.43034614521</v>
      </c>
      <c r="CW146" s="335"/>
      <c r="CX146" s="335"/>
      <c r="CY146" s="335"/>
      <c r="CZ146" s="335"/>
      <c r="DA146" s="335"/>
      <c r="DB146" s="335"/>
      <c r="DC146" s="335"/>
      <c r="DD146" s="335"/>
      <c r="DE146" s="340"/>
    </row>
    <row r="147" spans="1:109" s="2" customFormat="1" ht="23.25" customHeight="1" x14ac:dyDescent="0.2">
      <c r="A147" s="328" t="str">
        <f>+'[1]NómPlantilla (4)ok'!E154</f>
        <v>Chofer Aseo Público</v>
      </c>
      <c r="B147" s="329"/>
      <c r="C147" s="329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30"/>
      <c r="P147" s="331" t="str">
        <f>+'[1]NómPlantilla (4)ok'!F154</f>
        <v>Aseo Público</v>
      </c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2">
        <v>1</v>
      </c>
      <c r="AE147" s="332"/>
      <c r="AF147" s="332"/>
      <c r="AG147" s="333">
        <v>1</v>
      </c>
      <c r="AH147" s="333"/>
      <c r="AI147" s="333"/>
      <c r="AJ147" s="333"/>
      <c r="AK147" s="334">
        <f>+'[1]NómPlantilla (4)ok'!T154</f>
        <v>9765.75</v>
      </c>
      <c r="AL147" s="334"/>
      <c r="AM147" s="334"/>
      <c r="AN147" s="334"/>
      <c r="AO147" s="334"/>
      <c r="AP147" s="334"/>
      <c r="AQ147" s="335">
        <f t="shared" si="11"/>
        <v>117189</v>
      </c>
      <c r="AR147" s="335"/>
      <c r="AS147" s="335"/>
      <c r="AT147" s="335"/>
      <c r="AU147" s="335"/>
      <c r="AV147" s="335"/>
      <c r="AW147" s="335"/>
      <c r="AX147" s="335"/>
      <c r="AY147" s="336"/>
      <c r="AZ147" s="337"/>
      <c r="BA147" s="337"/>
      <c r="BB147" s="337"/>
      <c r="BC147" s="337"/>
      <c r="BD147" s="337"/>
      <c r="BE147" s="337"/>
      <c r="BF147" s="338"/>
      <c r="BG147" s="339">
        <f t="shared" si="13"/>
        <v>1605.3322856598043</v>
      </c>
      <c r="BH147" s="339"/>
      <c r="BI147" s="339"/>
      <c r="BJ147" s="339"/>
      <c r="BK147" s="339"/>
      <c r="BL147" s="339"/>
      <c r="BM147" s="339"/>
      <c r="BN147" s="339"/>
      <c r="BO147" s="339">
        <f t="shared" si="10"/>
        <v>16053.322856598044</v>
      </c>
      <c r="BP147" s="339"/>
      <c r="BQ147" s="339"/>
      <c r="BR147" s="339"/>
      <c r="BS147" s="339"/>
      <c r="BT147" s="339"/>
      <c r="BU147" s="339"/>
      <c r="BV147" s="339"/>
      <c r="BW147" s="339"/>
      <c r="BX147" s="339"/>
      <c r="BY147" s="339"/>
      <c r="BZ147" s="339"/>
      <c r="CA147" s="339"/>
      <c r="CB147" s="339"/>
      <c r="CC147" s="339"/>
      <c r="CD147" s="339"/>
      <c r="CE147" s="339"/>
      <c r="CF147" s="339"/>
      <c r="CG147" s="339"/>
      <c r="CH147" s="339"/>
      <c r="CI147" s="339"/>
      <c r="CJ147" s="339"/>
      <c r="CK147" s="339"/>
      <c r="CL147" s="339"/>
      <c r="CM147" s="339"/>
      <c r="CN147" s="339"/>
      <c r="CO147" s="339"/>
      <c r="CP147" s="339"/>
      <c r="CQ147" s="339"/>
      <c r="CR147" s="339"/>
      <c r="CS147" s="339"/>
      <c r="CT147" s="339"/>
      <c r="CU147" s="339"/>
      <c r="CV147" s="335">
        <f t="shared" si="12"/>
        <v>134847.65514225786</v>
      </c>
      <c r="CW147" s="335"/>
      <c r="CX147" s="335"/>
      <c r="CY147" s="335"/>
      <c r="CZ147" s="335"/>
      <c r="DA147" s="335"/>
      <c r="DB147" s="335"/>
      <c r="DC147" s="335"/>
      <c r="DD147" s="335"/>
      <c r="DE147" s="340"/>
    </row>
    <row r="148" spans="1:109" s="2" customFormat="1" ht="23.25" customHeight="1" x14ac:dyDescent="0.2">
      <c r="A148" s="328" t="str">
        <f>+'[1]NómPlantilla (4)ok'!E155</f>
        <v>Chofer Aseo Público</v>
      </c>
      <c r="B148" s="329"/>
      <c r="C148" s="329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30"/>
      <c r="P148" s="331" t="str">
        <f>+'[1]NómPlantilla (4)ok'!F155</f>
        <v>Aseo Público</v>
      </c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2">
        <v>1</v>
      </c>
      <c r="AE148" s="332"/>
      <c r="AF148" s="332"/>
      <c r="AG148" s="333">
        <v>1</v>
      </c>
      <c r="AH148" s="333"/>
      <c r="AI148" s="333"/>
      <c r="AJ148" s="333"/>
      <c r="AK148" s="334">
        <f>+'[1]NómPlantilla (4)ok'!T155</f>
        <v>9765.75</v>
      </c>
      <c r="AL148" s="334"/>
      <c r="AM148" s="334"/>
      <c r="AN148" s="334"/>
      <c r="AO148" s="334"/>
      <c r="AP148" s="334"/>
      <c r="AQ148" s="335">
        <f t="shared" si="11"/>
        <v>117189</v>
      </c>
      <c r="AR148" s="335"/>
      <c r="AS148" s="335"/>
      <c r="AT148" s="335"/>
      <c r="AU148" s="335"/>
      <c r="AV148" s="335"/>
      <c r="AW148" s="335"/>
      <c r="AX148" s="335"/>
      <c r="AY148" s="336"/>
      <c r="AZ148" s="337"/>
      <c r="BA148" s="337"/>
      <c r="BB148" s="337"/>
      <c r="BC148" s="337"/>
      <c r="BD148" s="337"/>
      <c r="BE148" s="337"/>
      <c r="BF148" s="338"/>
      <c r="BG148" s="339">
        <f t="shared" si="13"/>
        <v>1605.3322856598043</v>
      </c>
      <c r="BH148" s="339"/>
      <c r="BI148" s="339"/>
      <c r="BJ148" s="339"/>
      <c r="BK148" s="339"/>
      <c r="BL148" s="339"/>
      <c r="BM148" s="339"/>
      <c r="BN148" s="339"/>
      <c r="BO148" s="339">
        <f t="shared" si="10"/>
        <v>16053.322856598044</v>
      </c>
      <c r="BP148" s="339"/>
      <c r="BQ148" s="339"/>
      <c r="BR148" s="339"/>
      <c r="BS148" s="339"/>
      <c r="BT148" s="339"/>
      <c r="BU148" s="339"/>
      <c r="BV148" s="339"/>
      <c r="BW148" s="339"/>
      <c r="BX148" s="339"/>
      <c r="BY148" s="339"/>
      <c r="BZ148" s="339"/>
      <c r="CA148" s="339"/>
      <c r="CB148" s="339"/>
      <c r="CC148" s="339"/>
      <c r="CD148" s="339"/>
      <c r="CE148" s="339"/>
      <c r="CF148" s="339"/>
      <c r="CG148" s="339"/>
      <c r="CH148" s="339"/>
      <c r="CI148" s="339"/>
      <c r="CJ148" s="339"/>
      <c r="CK148" s="339"/>
      <c r="CL148" s="339"/>
      <c r="CM148" s="339"/>
      <c r="CN148" s="339"/>
      <c r="CO148" s="339"/>
      <c r="CP148" s="339"/>
      <c r="CQ148" s="339"/>
      <c r="CR148" s="339"/>
      <c r="CS148" s="339"/>
      <c r="CT148" s="339"/>
      <c r="CU148" s="339"/>
      <c r="CV148" s="335">
        <f t="shared" si="12"/>
        <v>134847.65514225786</v>
      </c>
      <c r="CW148" s="335"/>
      <c r="CX148" s="335"/>
      <c r="CY148" s="335"/>
      <c r="CZ148" s="335"/>
      <c r="DA148" s="335"/>
      <c r="DB148" s="335"/>
      <c r="DC148" s="335"/>
      <c r="DD148" s="335"/>
      <c r="DE148" s="340"/>
    </row>
    <row r="149" spans="1:109" s="2" customFormat="1" ht="23.25" customHeight="1" x14ac:dyDescent="0.2">
      <c r="A149" s="328" t="str">
        <f>+'[1]NómPlantilla (4)ok'!E156</f>
        <v>Directora</v>
      </c>
      <c r="B149" s="329"/>
      <c r="C149" s="329"/>
      <c r="D149" s="329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30"/>
      <c r="P149" s="331" t="str">
        <f>+'[1]NómPlantilla (4)ok'!F156</f>
        <v>Comunicación Social</v>
      </c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2">
        <v>1</v>
      </c>
      <c r="AE149" s="332"/>
      <c r="AF149" s="332"/>
      <c r="AG149" s="333">
        <v>1</v>
      </c>
      <c r="AH149" s="333"/>
      <c r="AI149" s="333"/>
      <c r="AJ149" s="333"/>
      <c r="AK149" s="334">
        <f>+'[1]NómPlantilla (4)ok'!T156</f>
        <v>14993.001</v>
      </c>
      <c r="AL149" s="334"/>
      <c r="AM149" s="334"/>
      <c r="AN149" s="334"/>
      <c r="AO149" s="334"/>
      <c r="AP149" s="334"/>
      <c r="AQ149" s="335">
        <f t="shared" si="11"/>
        <v>179916.01199999999</v>
      </c>
      <c r="AR149" s="335"/>
      <c r="AS149" s="335"/>
      <c r="AT149" s="335"/>
      <c r="AU149" s="335"/>
      <c r="AV149" s="335"/>
      <c r="AW149" s="335"/>
      <c r="AX149" s="335"/>
      <c r="AY149" s="336"/>
      <c r="AZ149" s="337"/>
      <c r="BA149" s="337"/>
      <c r="BB149" s="337"/>
      <c r="BC149" s="337"/>
      <c r="BD149" s="337"/>
      <c r="BE149" s="337"/>
      <c r="BF149" s="338"/>
      <c r="BG149" s="339">
        <f t="shared" si="13"/>
        <v>2464.6083059908074</v>
      </c>
      <c r="BH149" s="339"/>
      <c r="BI149" s="339"/>
      <c r="BJ149" s="339"/>
      <c r="BK149" s="339"/>
      <c r="BL149" s="339"/>
      <c r="BM149" s="339"/>
      <c r="BN149" s="339"/>
      <c r="BO149" s="339">
        <f t="shared" si="10"/>
        <v>24646.083059908076</v>
      </c>
      <c r="BP149" s="339"/>
      <c r="BQ149" s="339"/>
      <c r="BR149" s="339"/>
      <c r="BS149" s="339"/>
      <c r="BT149" s="339"/>
      <c r="BU149" s="339"/>
      <c r="BV149" s="339"/>
      <c r="BW149" s="339"/>
      <c r="BX149" s="339"/>
      <c r="BY149" s="339"/>
      <c r="BZ149" s="339"/>
      <c r="CA149" s="339"/>
      <c r="CB149" s="339"/>
      <c r="CC149" s="339"/>
      <c r="CD149" s="339"/>
      <c r="CE149" s="339"/>
      <c r="CF149" s="339"/>
      <c r="CG149" s="339"/>
      <c r="CH149" s="339"/>
      <c r="CI149" s="339"/>
      <c r="CJ149" s="339"/>
      <c r="CK149" s="339"/>
      <c r="CL149" s="339"/>
      <c r="CM149" s="339"/>
      <c r="CN149" s="339"/>
      <c r="CO149" s="339"/>
      <c r="CP149" s="339"/>
      <c r="CQ149" s="339"/>
      <c r="CR149" s="339"/>
      <c r="CS149" s="339"/>
      <c r="CT149" s="339"/>
      <c r="CU149" s="339"/>
      <c r="CV149" s="335">
        <f t="shared" si="12"/>
        <v>207026.70336589887</v>
      </c>
      <c r="CW149" s="335"/>
      <c r="CX149" s="335"/>
      <c r="CY149" s="335"/>
      <c r="CZ149" s="335"/>
      <c r="DA149" s="335"/>
      <c r="DB149" s="335"/>
      <c r="DC149" s="335"/>
      <c r="DD149" s="335"/>
      <c r="DE149" s="340"/>
    </row>
    <row r="150" spans="1:109" s="2" customFormat="1" ht="23.25" customHeight="1" x14ac:dyDescent="0.2">
      <c r="A150" s="328" t="str">
        <f>+'[1]NómPlantilla (4)ok'!E157</f>
        <v>Enc. Unidad de Transparencia</v>
      </c>
      <c r="B150" s="329"/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30"/>
      <c r="P150" s="331" t="str">
        <f>+'[1]NómPlantilla (4)ok'!F157</f>
        <v>Unidad de Transparencia</v>
      </c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2">
        <v>1</v>
      </c>
      <c r="AE150" s="332"/>
      <c r="AF150" s="332"/>
      <c r="AG150" s="333">
        <v>1</v>
      </c>
      <c r="AH150" s="333"/>
      <c r="AI150" s="333"/>
      <c r="AJ150" s="333"/>
      <c r="AK150" s="334">
        <f>+'[1]NómPlantilla (4)ok'!T157</f>
        <v>9032.3960000000006</v>
      </c>
      <c r="AL150" s="334"/>
      <c r="AM150" s="334"/>
      <c r="AN150" s="334"/>
      <c r="AO150" s="334"/>
      <c r="AP150" s="334"/>
      <c r="AQ150" s="335">
        <f t="shared" si="11"/>
        <v>108388.75200000001</v>
      </c>
      <c r="AR150" s="335"/>
      <c r="AS150" s="335"/>
      <c r="AT150" s="335"/>
      <c r="AU150" s="335"/>
      <c r="AV150" s="335"/>
      <c r="AW150" s="335"/>
      <c r="AX150" s="335"/>
      <c r="AY150" s="336"/>
      <c r="AZ150" s="337"/>
      <c r="BA150" s="337"/>
      <c r="BB150" s="337"/>
      <c r="BC150" s="337"/>
      <c r="BD150" s="337"/>
      <c r="BE150" s="337"/>
      <c r="BF150" s="338"/>
      <c r="BG150" s="339">
        <f t="shared" si="13"/>
        <v>1484.7806789713513</v>
      </c>
      <c r="BH150" s="339"/>
      <c r="BI150" s="339"/>
      <c r="BJ150" s="339"/>
      <c r="BK150" s="339"/>
      <c r="BL150" s="339"/>
      <c r="BM150" s="339"/>
      <c r="BN150" s="339"/>
      <c r="BO150" s="339">
        <f t="shared" si="10"/>
        <v>14847.806789713513</v>
      </c>
      <c r="BP150" s="339"/>
      <c r="BQ150" s="339"/>
      <c r="BR150" s="339"/>
      <c r="BS150" s="339"/>
      <c r="BT150" s="339"/>
      <c r="BU150" s="339"/>
      <c r="BV150" s="339"/>
      <c r="BW150" s="339"/>
      <c r="BX150" s="339"/>
      <c r="BY150" s="339"/>
      <c r="BZ150" s="339"/>
      <c r="CA150" s="339"/>
      <c r="CB150" s="339"/>
      <c r="CC150" s="339"/>
      <c r="CD150" s="339"/>
      <c r="CE150" s="339"/>
      <c r="CF150" s="339"/>
      <c r="CG150" s="339"/>
      <c r="CH150" s="339"/>
      <c r="CI150" s="339"/>
      <c r="CJ150" s="339"/>
      <c r="CK150" s="339"/>
      <c r="CL150" s="339"/>
      <c r="CM150" s="339"/>
      <c r="CN150" s="339"/>
      <c r="CO150" s="339"/>
      <c r="CP150" s="339"/>
      <c r="CQ150" s="339"/>
      <c r="CR150" s="339"/>
      <c r="CS150" s="339"/>
      <c r="CT150" s="339"/>
      <c r="CU150" s="339"/>
      <c r="CV150" s="335">
        <f t="shared" si="12"/>
        <v>124721.33946868488</v>
      </c>
      <c r="CW150" s="335"/>
      <c r="CX150" s="335"/>
      <c r="CY150" s="335"/>
      <c r="CZ150" s="335"/>
      <c r="DA150" s="335"/>
      <c r="DB150" s="335"/>
      <c r="DC150" s="335"/>
      <c r="DD150" s="335"/>
      <c r="DE150" s="340"/>
    </row>
    <row r="151" spans="1:109" s="2" customFormat="1" ht="23.25" customHeight="1" x14ac:dyDescent="0.2">
      <c r="A151" s="328" t="str">
        <f>+'[1]NómPlantilla (4)ok'!E158</f>
        <v>Auxiliar contable c</v>
      </c>
      <c r="B151" s="329"/>
      <c r="C151" s="329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30"/>
      <c r="P151" s="331" t="str">
        <f>+'[1]NómPlantilla (4)ok'!F158</f>
        <v>Hacienda Municipal</v>
      </c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2">
        <v>1</v>
      </c>
      <c r="AE151" s="332"/>
      <c r="AF151" s="332"/>
      <c r="AG151" s="333">
        <v>1</v>
      </c>
      <c r="AH151" s="333"/>
      <c r="AI151" s="333"/>
      <c r="AJ151" s="333"/>
      <c r="AK151" s="334">
        <f>+'[1]NómPlantilla (4)ok'!T158</f>
        <v>8014</v>
      </c>
      <c r="AL151" s="334"/>
      <c r="AM151" s="334"/>
      <c r="AN151" s="334"/>
      <c r="AO151" s="334"/>
      <c r="AP151" s="334"/>
      <c r="AQ151" s="335">
        <f t="shared" si="11"/>
        <v>96168</v>
      </c>
      <c r="AR151" s="335"/>
      <c r="AS151" s="335"/>
      <c r="AT151" s="335"/>
      <c r="AU151" s="335"/>
      <c r="AV151" s="335"/>
      <c r="AW151" s="335"/>
      <c r="AX151" s="335"/>
      <c r="AY151" s="336"/>
      <c r="AZ151" s="337"/>
      <c r="BA151" s="337"/>
      <c r="BB151" s="337"/>
      <c r="BC151" s="337"/>
      <c r="BD151" s="337"/>
      <c r="BE151" s="337"/>
      <c r="BF151" s="338"/>
      <c r="BG151" s="339">
        <f t="shared" si="13"/>
        <v>1317.3727504060284</v>
      </c>
      <c r="BH151" s="339"/>
      <c r="BI151" s="339"/>
      <c r="BJ151" s="339"/>
      <c r="BK151" s="339"/>
      <c r="BL151" s="339"/>
      <c r="BM151" s="339"/>
      <c r="BN151" s="339"/>
      <c r="BO151" s="339">
        <f t="shared" si="10"/>
        <v>13173.727504060284</v>
      </c>
      <c r="BP151" s="339"/>
      <c r="BQ151" s="339"/>
      <c r="BR151" s="339"/>
      <c r="BS151" s="339"/>
      <c r="BT151" s="339"/>
      <c r="BU151" s="339"/>
      <c r="BV151" s="339"/>
      <c r="BW151" s="339"/>
      <c r="BX151" s="339"/>
      <c r="BY151" s="339"/>
      <c r="BZ151" s="339"/>
      <c r="CA151" s="339"/>
      <c r="CB151" s="339"/>
      <c r="CC151" s="339"/>
      <c r="CD151" s="339"/>
      <c r="CE151" s="339"/>
      <c r="CF151" s="339"/>
      <c r="CG151" s="339"/>
      <c r="CH151" s="339"/>
      <c r="CI151" s="339"/>
      <c r="CJ151" s="339"/>
      <c r="CK151" s="339"/>
      <c r="CL151" s="339"/>
      <c r="CM151" s="339"/>
      <c r="CN151" s="339"/>
      <c r="CO151" s="339"/>
      <c r="CP151" s="339"/>
      <c r="CQ151" s="339"/>
      <c r="CR151" s="339"/>
      <c r="CS151" s="339"/>
      <c r="CT151" s="339"/>
      <c r="CU151" s="339"/>
      <c r="CV151" s="335">
        <f t="shared" si="12"/>
        <v>110659.10025446631</v>
      </c>
      <c r="CW151" s="335"/>
      <c r="CX151" s="335"/>
      <c r="CY151" s="335"/>
      <c r="CZ151" s="335"/>
      <c r="DA151" s="335"/>
      <c r="DB151" s="335"/>
      <c r="DC151" s="335"/>
      <c r="DD151" s="335"/>
      <c r="DE151" s="340"/>
    </row>
    <row r="152" spans="1:109" s="2" customFormat="1" ht="23.25" customHeight="1" x14ac:dyDescent="0.2">
      <c r="A152" s="328" t="str">
        <f>+'[1]NómPlantilla (4)ok'!E159</f>
        <v>Directora</v>
      </c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30"/>
      <c r="P152" s="331" t="str">
        <f>+'[1]NómPlantilla (4)ok'!F159</f>
        <v>IMAJ</v>
      </c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2">
        <v>1</v>
      </c>
      <c r="AE152" s="332"/>
      <c r="AF152" s="332"/>
      <c r="AG152" s="333">
        <v>1</v>
      </c>
      <c r="AH152" s="333"/>
      <c r="AI152" s="333"/>
      <c r="AJ152" s="333"/>
      <c r="AK152" s="334">
        <f>+'[1]NómPlantilla (4)ok'!T159</f>
        <v>5598</v>
      </c>
      <c r="AL152" s="334"/>
      <c r="AM152" s="334"/>
      <c r="AN152" s="334"/>
      <c r="AO152" s="334"/>
      <c r="AP152" s="334"/>
      <c r="AQ152" s="335">
        <f t="shared" si="11"/>
        <v>67176</v>
      </c>
      <c r="AR152" s="335"/>
      <c r="AS152" s="335"/>
      <c r="AT152" s="335"/>
      <c r="AU152" s="335"/>
      <c r="AV152" s="335"/>
      <c r="AW152" s="335"/>
      <c r="AX152" s="335"/>
      <c r="AY152" s="336"/>
      <c r="AZ152" s="337"/>
      <c r="BA152" s="337"/>
      <c r="BB152" s="337"/>
      <c r="BC152" s="337"/>
      <c r="BD152" s="337"/>
      <c r="BE152" s="337"/>
      <c r="BF152" s="338"/>
      <c r="BG152" s="339">
        <f t="shared" si="13"/>
        <v>920.22119500535894</v>
      </c>
      <c r="BH152" s="339"/>
      <c r="BI152" s="339"/>
      <c r="BJ152" s="339"/>
      <c r="BK152" s="339"/>
      <c r="BL152" s="339"/>
      <c r="BM152" s="339"/>
      <c r="BN152" s="339"/>
      <c r="BO152" s="339">
        <f t="shared" si="10"/>
        <v>9202.21195005359</v>
      </c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39"/>
      <c r="BZ152" s="339"/>
      <c r="CA152" s="339"/>
      <c r="CB152" s="339"/>
      <c r="CC152" s="339"/>
      <c r="CD152" s="339"/>
      <c r="CE152" s="339"/>
      <c r="CF152" s="339"/>
      <c r="CG152" s="339"/>
      <c r="CH152" s="339"/>
      <c r="CI152" s="339"/>
      <c r="CJ152" s="339"/>
      <c r="CK152" s="339"/>
      <c r="CL152" s="339"/>
      <c r="CM152" s="339"/>
      <c r="CN152" s="339"/>
      <c r="CO152" s="339"/>
      <c r="CP152" s="339"/>
      <c r="CQ152" s="339"/>
      <c r="CR152" s="339"/>
      <c r="CS152" s="339"/>
      <c r="CT152" s="339"/>
      <c r="CU152" s="339"/>
      <c r="CV152" s="335">
        <f t="shared" si="12"/>
        <v>77298.433145058953</v>
      </c>
      <c r="CW152" s="335"/>
      <c r="CX152" s="335"/>
      <c r="CY152" s="335"/>
      <c r="CZ152" s="335"/>
      <c r="DA152" s="335"/>
      <c r="DB152" s="335"/>
      <c r="DC152" s="335"/>
      <c r="DD152" s="335"/>
      <c r="DE152" s="340"/>
    </row>
    <row r="153" spans="1:109" s="2" customFormat="1" ht="23.25" customHeight="1" x14ac:dyDescent="0.2">
      <c r="A153" s="328" t="str">
        <f>+'[1]NómPlantilla (4)ok'!E160</f>
        <v>DELEGADO</v>
      </c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30"/>
      <c r="P153" s="331" t="str">
        <f>+'[1]NómPlantilla (4)ok'!F160</f>
        <v>Presidencia Municipal</v>
      </c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2">
        <v>1</v>
      </c>
      <c r="AE153" s="332"/>
      <c r="AF153" s="332"/>
      <c r="AG153" s="333">
        <v>2</v>
      </c>
      <c r="AH153" s="333"/>
      <c r="AI153" s="333"/>
      <c r="AJ153" s="333"/>
      <c r="AK153" s="334">
        <f>+'[1]NómPlantilla (4)ok'!T160</f>
        <v>909.48</v>
      </c>
      <c r="AL153" s="334"/>
      <c r="AM153" s="334"/>
      <c r="AN153" s="334"/>
      <c r="AO153" s="334"/>
      <c r="AP153" s="334"/>
      <c r="AQ153" s="335">
        <f t="shared" si="11"/>
        <v>21827.52</v>
      </c>
      <c r="AR153" s="335"/>
      <c r="AS153" s="335"/>
      <c r="AT153" s="335"/>
      <c r="AU153" s="335"/>
      <c r="AV153" s="335"/>
      <c r="AW153" s="335"/>
      <c r="AX153" s="335"/>
      <c r="AY153" s="336"/>
      <c r="AZ153" s="337"/>
      <c r="BA153" s="337"/>
      <c r="BB153" s="337"/>
      <c r="BC153" s="337"/>
      <c r="BD153" s="337"/>
      <c r="BE153" s="337"/>
      <c r="BF153" s="338"/>
      <c r="BG153" s="353"/>
      <c r="BH153" s="353"/>
      <c r="BI153" s="353"/>
      <c r="BJ153" s="353"/>
      <c r="BK153" s="353"/>
      <c r="BL153" s="353"/>
      <c r="BM153" s="353"/>
      <c r="BN153" s="353"/>
      <c r="BO153" s="353"/>
      <c r="BP153" s="353"/>
      <c r="BQ153" s="353"/>
      <c r="BR153" s="353"/>
      <c r="BS153" s="353"/>
      <c r="BT153" s="353"/>
      <c r="BU153" s="353"/>
      <c r="BV153" s="353"/>
      <c r="BW153" s="339"/>
      <c r="BX153" s="339"/>
      <c r="BY153" s="339"/>
      <c r="BZ153" s="339"/>
      <c r="CA153" s="339"/>
      <c r="CB153" s="339"/>
      <c r="CC153" s="339"/>
      <c r="CD153" s="339"/>
      <c r="CE153" s="339"/>
      <c r="CF153" s="339"/>
      <c r="CG153" s="339"/>
      <c r="CH153" s="339"/>
      <c r="CI153" s="339"/>
      <c r="CJ153" s="339"/>
      <c r="CK153" s="339"/>
      <c r="CL153" s="339"/>
      <c r="CM153" s="339"/>
      <c r="CN153" s="339"/>
      <c r="CO153" s="339"/>
      <c r="CP153" s="339"/>
      <c r="CQ153" s="339"/>
      <c r="CR153" s="339"/>
      <c r="CS153" s="339"/>
      <c r="CT153" s="339"/>
      <c r="CU153" s="339"/>
      <c r="CV153" s="335">
        <f t="shared" si="12"/>
        <v>21827.52</v>
      </c>
      <c r="CW153" s="335"/>
      <c r="CX153" s="335"/>
      <c r="CY153" s="335"/>
      <c r="CZ153" s="335"/>
      <c r="DA153" s="335"/>
      <c r="DB153" s="335"/>
      <c r="DC153" s="335"/>
      <c r="DD153" s="335"/>
      <c r="DE153" s="340"/>
    </row>
    <row r="154" spans="1:109" s="2" customFormat="1" ht="23.25" customHeight="1" x14ac:dyDescent="0.2">
      <c r="A154" s="328" t="str">
        <f>+'[1]NómPlantilla (4)ok'!E161</f>
        <v>AGENTE</v>
      </c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30"/>
      <c r="P154" s="331" t="str">
        <f>+'[1]NómPlantilla (4)ok'!F161</f>
        <v>Presidencia Municipal</v>
      </c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2">
        <v>1</v>
      </c>
      <c r="AE154" s="332"/>
      <c r="AF154" s="332"/>
      <c r="AG154" s="333">
        <v>32</v>
      </c>
      <c r="AH154" s="333"/>
      <c r="AI154" s="333"/>
      <c r="AJ154" s="333"/>
      <c r="AK154" s="334">
        <f>+'[1]NómPlantilla (4)ok'!T161</f>
        <v>787.58</v>
      </c>
      <c r="AL154" s="334"/>
      <c r="AM154" s="334"/>
      <c r="AN154" s="334"/>
      <c r="AO154" s="334"/>
      <c r="AP154" s="334"/>
      <c r="AQ154" s="335">
        <f t="shared" si="11"/>
        <v>302430.72000000003</v>
      </c>
      <c r="AR154" s="335"/>
      <c r="AS154" s="335"/>
      <c r="AT154" s="335"/>
      <c r="AU154" s="335"/>
      <c r="AV154" s="335"/>
      <c r="AW154" s="335"/>
      <c r="AX154" s="335"/>
      <c r="AY154" s="336"/>
      <c r="AZ154" s="337"/>
      <c r="BA154" s="337"/>
      <c r="BB154" s="337"/>
      <c r="BC154" s="337"/>
      <c r="BD154" s="337"/>
      <c r="BE154" s="337"/>
      <c r="BF154" s="338"/>
      <c r="BG154" s="353"/>
      <c r="BH154" s="353"/>
      <c r="BI154" s="353"/>
      <c r="BJ154" s="353"/>
      <c r="BK154" s="353"/>
      <c r="BL154" s="353"/>
      <c r="BM154" s="353"/>
      <c r="BN154" s="353"/>
      <c r="BO154" s="353"/>
      <c r="BP154" s="353"/>
      <c r="BQ154" s="353"/>
      <c r="BR154" s="353"/>
      <c r="BS154" s="353"/>
      <c r="BT154" s="353"/>
      <c r="BU154" s="353"/>
      <c r="BV154" s="353"/>
      <c r="BW154" s="339"/>
      <c r="BX154" s="339"/>
      <c r="BY154" s="339"/>
      <c r="BZ154" s="339"/>
      <c r="CA154" s="339"/>
      <c r="CB154" s="339"/>
      <c r="CC154" s="339"/>
      <c r="CD154" s="339"/>
      <c r="CE154" s="339"/>
      <c r="CF154" s="339"/>
      <c r="CG154" s="339"/>
      <c r="CH154" s="339"/>
      <c r="CI154" s="339"/>
      <c r="CJ154" s="339"/>
      <c r="CK154" s="339"/>
      <c r="CL154" s="339"/>
      <c r="CM154" s="339"/>
      <c r="CN154" s="339"/>
      <c r="CO154" s="339"/>
      <c r="CP154" s="339"/>
      <c r="CQ154" s="339"/>
      <c r="CR154" s="339"/>
      <c r="CS154" s="339"/>
      <c r="CT154" s="339"/>
      <c r="CU154" s="339"/>
      <c r="CV154" s="335">
        <f t="shared" si="12"/>
        <v>302430.72000000003</v>
      </c>
      <c r="CW154" s="335"/>
      <c r="CX154" s="335"/>
      <c r="CY154" s="335"/>
      <c r="CZ154" s="335"/>
      <c r="DA154" s="335"/>
      <c r="DB154" s="335"/>
      <c r="DC154" s="335"/>
      <c r="DD154" s="335"/>
      <c r="DE154" s="340"/>
    </row>
    <row r="155" spans="1:109" s="2" customFormat="1" ht="23.25" customHeight="1" x14ac:dyDescent="0.2">
      <c r="A155" s="328" t="str">
        <f>+'[1]NómPlantilla (4)ok'!E162</f>
        <v>Auxiliar</v>
      </c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30"/>
      <c r="P155" s="331" t="str">
        <f>+'[1]NómPlantilla (4)ok'!F162</f>
        <v>Hacienda Municipal</v>
      </c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2">
        <v>1</v>
      </c>
      <c r="AE155" s="332"/>
      <c r="AF155" s="332"/>
      <c r="AG155" s="333">
        <v>1</v>
      </c>
      <c r="AH155" s="333"/>
      <c r="AI155" s="333"/>
      <c r="AJ155" s="333"/>
      <c r="AK155" s="334">
        <f>+'[1]NómPlantilla (4)ok'!T162</f>
        <v>10187.416799999999</v>
      </c>
      <c r="AL155" s="334"/>
      <c r="AM155" s="334"/>
      <c r="AN155" s="334"/>
      <c r="AO155" s="334"/>
      <c r="AP155" s="334"/>
      <c r="AQ155" s="335">
        <f t="shared" si="11"/>
        <v>122249.00159999999</v>
      </c>
      <c r="AR155" s="335"/>
      <c r="AS155" s="335"/>
      <c r="AT155" s="335"/>
      <c r="AU155" s="335"/>
      <c r="AV155" s="335"/>
      <c r="AW155" s="335"/>
      <c r="AX155" s="335"/>
      <c r="AY155" s="336"/>
      <c r="AZ155" s="337"/>
      <c r="BA155" s="337"/>
      <c r="BB155" s="337"/>
      <c r="BC155" s="337"/>
      <c r="BD155" s="337"/>
      <c r="BE155" s="337"/>
      <c r="BF155" s="338"/>
      <c r="BG155" s="339">
        <f>(((+AQ155/12)/30.4166)*20)*25%</f>
        <v>1674.6475279945819</v>
      </c>
      <c r="BH155" s="339"/>
      <c r="BI155" s="339"/>
      <c r="BJ155" s="339"/>
      <c r="BK155" s="339"/>
      <c r="BL155" s="339"/>
      <c r="BM155" s="339"/>
      <c r="BN155" s="339"/>
      <c r="BO155" s="339">
        <f>(AK155/30.4166)*50</f>
        <v>16746.475279945818</v>
      </c>
      <c r="BP155" s="339"/>
      <c r="BQ155" s="339"/>
      <c r="BR155" s="339"/>
      <c r="BS155" s="339"/>
      <c r="BT155" s="339"/>
      <c r="BU155" s="339"/>
      <c r="BV155" s="339"/>
      <c r="BW155" s="339"/>
      <c r="BX155" s="339"/>
      <c r="BY155" s="339"/>
      <c r="BZ155" s="339"/>
      <c r="CA155" s="339"/>
      <c r="CB155" s="339"/>
      <c r="CC155" s="339"/>
      <c r="CD155" s="339"/>
      <c r="CE155" s="339"/>
      <c r="CF155" s="339"/>
      <c r="CG155" s="339"/>
      <c r="CH155" s="339"/>
      <c r="CI155" s="339"/>
      <c r="CJ155" s="339"/>
      <c r="CK155" s="339"/>
      <c r="CL155" s="339"/>
      <c r="CM155" s="339"/>
      <c r="CN155" s="339"/>
      <c r="CO155" s="339"/>
      <c r="CP155" s="339"/>
      <c r="CQ155" s="339"/>
      <c r="CR155" s="339"/>
      <c r="CS155" s="339"/>
      <c r="CT155" s="339"/>
      <c r="CU155" s="339"/>
      <c r="CV155" s="335">
        <f t="shared" si="12"/>
        <v>140670.1244079404</v>
      </c>
      <c r="CW155" s="335"/>
      <c r="CX155" s="335"/>
      <c r="CY155" s="335"/>
      <c r="CZ155" s="335"/>
      <c r="DA155" s="335"/>
      <c r="DB155" s="335"/>
      <c r="DC155" s="335"/>
      <c r="DD155" s="335"/>
      <c r="DE155" s="340"/>
    </row>
    <row r="156" spans="1:109" s="2" customFormat="1" ht="23.25" customHeight="1" x14ac:dyDescent="0.2">
      <c r="A156" s="328" t="s">
        <v>374</v>
      </c>
      <c r="B156" s="329"/>
      <c r="C156" s="329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30"/>
      <c r="P156" s="341" t="s">
        <v>375</v>
      </c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3"/>
      <c r="AD156" s="344">
        <v>1</v>
      </c>
      <c r="AE156" s="345"/>
      <c r="AF156" s="346"/>
      <c r="AG156" s="347">
        <v>1</v>
      </c>
      <c r="AH156" s="348"/>
      <c r="AI156" s="348"/>
      <c r="AJ156" s="349"/>
      <c r="AK156" s="350">
        <v>9766.76</v>
      </c>
      <c r="AL156" s="351"/>
      <c r="AM156" s="351"/>
      <c r="AN156" s="351"/>
      <c r="AO156" s="351"/>
      <c r="AP156" s="352"/>
      <c r="AQ156" s="335">
        <f>AG156*AK156*12</f>
        <v>117201.12</v>
      </c>
      <c r="AR156" s="335"/>
      <c r="AS156" s="335"/>
      <c r="AT156" s="335"/>
      <c r="AU156" s="335"/>
      <c r="AV156" s="335"/>
      <c r="AW156" s="335"/>
      <c r="AX156" s="335"/>
      <c r="AY156" s="336"/>
      <c r="AZ156" s="337"/>
      <c r="BA156" s="337"/>
      <c r="BB156" s="337"/>
      <c r="BC156" s="337"/>
      <c r="BD156" s="337"/>
      <c r="BE156" s="337"/>
      <c r="BF156" s="338"/>
      <c r="BG156" s="336"/>
      <c r="BH156" s="337"/>
      <c r="BI156" s="337"/>
      <c r="BJ156" s="337"/>
      <c r="BK156" s="337"/>
      <c r="BL156" s="337"/>
      <c r="BM156" s="337"/>
      <c r="BN156" s="338"/>
      <c r="BO156" s="336"/>
      <c r="BP156" s="337"/>
      <c r="BQ156" s="337"/>
      <c r="BR156" s="337"/>
      <c r="BS156" s="337"/>
      <c r="BT156" s="337"/>
      <c r="BU156" s="337"/>
      <c r="BV156" s="338"/>
      <c r="BW156" s="336"/>
      <c r="BX156" s="337"/>
      <c r="BY156" s="337"/>
      <c r="BZ156" s="337"/>
      <c r="CA156" s="337"/>
      <c r="CB156" s="337"/>
      <c r="CC156" s="337"/>
      <c r="CD156" s="338"/>
      <c r="CE156" s="336"/>
      <c r="CF156" s="337"/>
      <c r="CG156" s="337"/>
      <c r="CH156" s="337"/>
      <c r="CI156" s="337"/>
      <c r="CJ156" s="337"/>
      <c r="CK156" s="337"/>
      <c r="CL156" s="337"/>
      <c r="CM156" s="338"/>
      <c r="CN156" s="336"/>
      <c r="CO156" s="337"/>
      <c r="CP156" s="337"/>
      <c r="CQ156" s="337"/>
      <c r="CR156" s="337"/>
      <c r="CS156" s="337"/>
      <c r="CT156" s="337"/>
      <c r="CU156" s="338"/>
      <c r="CV156" s="325"/>
      <c r="CW156" s="326"/>
      <c r="CX156" s="326"/>
      <c r="CY156" s="326"/>
      <c r="CZ156" s="326"/>
      <c r="DA156" s="326"/>
      <c r="DB156" s="326"/>
      <c r="DC156" s="326"/>
      <c r="DD156" s="326"/>
      <c r="DE156" s="327"/>
    </row>
    <row r="157" spans="1:109" s="2" customFormat="1" ht="23.25" customHeight="1" x14ac:dyDescent="0.2">
      <c r="A157" s="328" t="str">
        <f>+[1]IMP_FAFM!E5</f>
        <v>Director</v>
      </c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30"/>
      <c r="P157" s="331" t="str">
        <f>+[1]IMP_FAFM!F5</f>
        <v>Seguridad Pública</v>
      </c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2">
        <v>2</v>
      </c>
      <c r="AE157" s="332"/>
      <c r="AF157" s="332"/>
      <c r="AG157" s="333">
        <v>1</v>
      </c>
      <c r="AH157" s="333"/>
      <c r="AI157" s="333"/>
      <c r="AJ157" s="333"/>
      <c r="AK157" s="334">
        <v>19002</v>
      </c>
      <c r="AL157" s="334"/>
      <c r="AM157" s="334"/>
      <c r="AN157" s="334"/>
      <c r="AO157" s="334"/>
      <c r="AP157" s="334"/>
      <c r="AQ157" s="335">
        <f>AG157*AK157*12</f>
        <v>228024</v>
      </c>
      <c r="AR157" s="335"/>
      <c r="AS157" s="335"/>
      <c r="AT157" s="335"/>
      <c r="AU157" s="335"/>
      <c r="AV157" s="335"/>
      <c r="AW157" s="335"/>
      <c r="AX157" s="335"/>
      <c r="AY157" s="336"/>
      <c r="AZ157" s="337"/>
      <c r="BA157" s="337"/>
      <c r="BB157" s="337"/>
      <c r="BC157" s="337"/>
      <c r="BD157" s="337"/>
      <c r="BE157" s="337"/>
      <c r="BF157" s="338"/>
      <c r="BG157" s="339">
        <f>(((+AQ157/12)/30.4166)*20)*25%</f>
        <v>3123.6232846537746</v>
      </c>
      <c r="BH157" s="339"/>
      <c r="BI157" s="339"/>
      <c r="BJ157" s="339"/>
      <c r="BK157" s="339"/>
      <c r="BL157" s="339"/>
      <c r="BM157" s="339"/>
      <c r="BN157" s="339"/>
      <c r="BO157" s="339">
        <f>(AK157/30.4166)*50</f>
        <v>31236.232846537747</v>
      </c>
      <c r="BP157" s="339"/>
      <c r="BQ157" s="339"/>
      <c r="BR157" s="339"/>
      <c r="BS157" s="339"/>
      <c r="BT157" s="339"/>
      <c r="BU157" s="339"/>
      <c r="BV157" s="339"/>
      <c r="BW157" s="339"/>
      <c r="BX157" s="339"/>
      <c r="BY157" s="339"/>
      <c r="BZ157" s="339"/>
      <c r="CA157" s="339"/>
      <c r="CB157" s="339"/>
      <c r="CC157" s="339"/>
      <c r="CD157" s="339"/>
      <c r="CE157" s="339"/>
      <c r="CF157" s="339"/>
      <c r="CG157" s="339"/>
      <c r="CH157" s="339"/>
      <c r="CI157" s="339"/>
      <c r="CJ157" s="339"/>
      <c r="CK157" s="339"/>
      <c r="CL157" s="339"/>
      <c r="CM157" s="339"/>
      <c r="CN157" s="339"/>
      <c r="CO157" s="339"/>
      <c r="CP157" s="339"/>
      <c r="CQ157" s="339"/>
      <c r="CR157" s="339"/>
      <c r="CS157" s="339"/>
      <c r="CT157" s="339"/>
      <c r="CU157" s="339"/>
      <c r="CV157" s="335">
        <f>+AQ157+BG157+BO157</f>
        <v>262383.85613119148</v>
      </c>
      <c r="CW157" s="335"/>
      <c r="CX157" s="335"/>
      <c r="CY157" s="335"/>
      <c r="CZ157" s="335"/>
      <c r="DA157" s="335"/>
      <c r="DB157" s="335"/>
      <c r="DC157" s="335"/>
      <c r="DD157" s="335"/>
      <c r="DE157" s="340"/>
    </row>
    <row r="158" spans="1:109" s="2" customFormat="1" ht="23.25" customHeight="1" x14ac:dyDescent="0.2">
      <c r="A158" s="328" t="str">
        <f>+[1]IMP_FAFM!E6</f>
        <v>Policía Municipal</v>
      </c>
      <c r="B158" s="329"/>
      <c r="C158" s="329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30"/>
      <c r="P158" s="331" t="str">
        <f>+[1]IMP_FAFM!F6</f>
        <v>Seguridad Pública</v>
      </c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2">
        <v>2</v>
      </c>
      <c r="AE158" s="332"/>
      <c r="AF158" s="332"/>
      <c r="AG158" s="333">
        <v>5</v>
      </c>
      <c r="AH158" s="333"/>
      <c r="AI158" s="333"/>
      <c r="AJ158" s="333"/>
      <c r="AK158" s="334">
        <f>+[1]IMP_FAFM!AP6</f>
        <v>9671</v>
      </c>
      <c r="AL158" s="334"/>
      <c r="AM158" s="334"/>
      <c r="AN158" s="334"/>
      <c r="AO158" s="334"/>
      <c r="AP158" s="334"/>
      <c r="AQ158" s="335">
        <f>AG158*AK158*12</f>
        <v>580260</v>
      </c>
      <c r="AR158" s="335"/>
      <c r="AS158" s="335"/>
      <c r="AT158" s="335"/>
      <c r="AU158" s="335"/>
      <c r="AV158" s="335"/>
      <c r="AW158" s="335"/>
      <c r="AX158" s="335"/>
      <c r="AY158" s="336"/>
      <c r="AZ158" s="337"/>
      <c r="BA158" s="337"/>
      <c r="BB158" s="337"/>
      <c r="BC158" s="337"/>
      <c r="BD158" s="337"/>
      <c r="BE158" s="337"/>
      <c r="BF158" s="338"/>
      <c r="BG158" s="339">
        <f>(((AK158/30.4166)*20)*25%)</f>
        <v>1589.756909056239</v>
      </c>
      <c r="BH158" s="339"/>
      <c r="BI158" s="339"/>
      <c r="BJ158" s="339"/>
      <c r="BK158" s="339"/>
      <c r="BL158" s="339"/>
      <c r="BM158" s="339"/>
      <c r="BN158" s="339"/>
      <c r="BO158" s="339">
        <f>(AK158/30.4166)*50</f>
        <v>15897.569090562391</v>
      </c>
      <c r="BP158" s="339"/>
      <c r="BQ158" s="339"/>
      <c r="BR158" s="339"/>
      <c r="BS158" s="339"/>
      <c r="BT158" s="339"/>
      <c r="BU158" s="339"/>
      <c r="BV158" s="339"/>
      <c r="BW158" s="339"/>
      <c r="BX158" s="339"/>
      <c r="BY158" s="339"/>
      <c r="BZ158" s="339"/>
      <c r="CA158" s="339"/>
      <c r="CB158" s="339"/>
      <c r="CC158" s="339"/>
      <c r="CD158" s="339"/>
      <c r="CE158" s="339"/>
      <c r="CF158" s="339"/>
      <c r="CG158" s="339"/>
      <c r="CH158" s="339"/>
      <c r="CI158" s="339"/>
      <c r="CJ158" s="339"/>
      <c r="CK158" s="339"/>
      <c r="CL158" s="339"/>
      <c r="CM158" s="339"/>
      <c r="CN158" s="339"/>
      <c r="CO158" s="339"/>
      <c r="CP158" s="339"/>
      <c r="CQ158" s="339"/>
      <c r="CR158" s="339"/>
      <c r="CS158" s="339"/>
      <c r="CT158" s="339"/>
      <c r="CU158" s="339"/>
      <c r="CV158" s="335">
        <f>SUM(AQ158:CU158)</f>
        <v>597747.32599961862</v>
      </c>
      <c r="CW158" s="335"/>
      <c r="CX158" s="335"/>
      <c r="CY158" s="335"/>
      <c r="CZ158" s="335"/>
      <c r="DA158" s="335"/>
      <c r="DB158" s="335"/>
      <c r="DC158" s="335"/>
      <c r="DD158" s="335"/>
      <c r="DE158" s="340"/>
    </row>
    <row r="159" spans="1:109" s="2" customFormat="1" ht="23.25" customHeight="1" x14ac:dyDescent="0.2">
      <c r="A159" s="328" t="str">
        <f>+[1]IMP_FAFM!E11</f>
        <v>Policía Municipal A</v>
      </c>
      <c r="B159" s="329"/>
      <c r="C159" s="329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30"/>
      <c r="P159" s="331" t="str">
        <f>+[1]IMP_FAFM!F11</f>
        <v>Seguridad Pública</v>
      </c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2">
        <v>2</v>
      </c>
      <c r="AE159" s="332"/>
      <c r="AF159" s="332"/>
      <c r="AG159" s="333">
        <v>5</v>
      </c>
      <c r="AH159" s="333"/>
      <c r="AI159" s="333"/>
      <c r="AJ159" s="333"/>
      <c r="AK159" s="334">
        <f>+[1]IMP_FAFM!AP11</f>
        <v>9671</v>
      </c>
      <c r="AL159" s="334"/>
      <c r="AM159" s="334"/>
      <c r="AN159" s="334"/>
      <c r="AO159" s="334"/>
      <c r="AP159" s="334"/>
      <c r="AQ159" s="335">
        <f>AG159*AK159*12</f>
        <v>580260</v>
      </c>
      <c r="AR159" s="335"/>
      <c r="AS159" s="335"/>
      <c r="AT159" s="335"/>
      <c r="AU159" s="335"/>
      <c r="AV159" s="335"/>
      <c r="AW159" s="335"/>
      <c r="AX159" s="335"/>
      <c r="AY159" s="336"/>
      <c r="AZ159" s="337"/>
      <c r="BA159" s="337"/>
      <c r="BB159" s="337"/>
      <c r="BC159" s="337"/>
      <c r="BD159" s="337"/>
      <c r="BE159" s="337"/>
      <c r="BF159" s="338"/>
      <c r="BG159" s="339">
        <f>(((AK159/30.4166)*20)*25%)</f>
        <v>1589.756909056239</v>
      </c>
      <c r="BH159" s="339"/>
      <c r="BI159" s="339"/>
      <c r="BJ159" s="339"/>
      <c r="BK159" s="339"/>
      <c r="BL159" s="339"/>
      <c r="BM159" s="339"/>
      <c r="BN159" s="339"/>
      <c r="BO159" s="339">
        <f>(AK159/30.4166)*50</f>
        <v>15897.569090562391</v>
      </c>
      <c r="BP159" s="339"/>
      <c r="BQ159" s="339"/>
      <c r="BR159" s="339"/>
      <c r="BS159" s="339"/>
      <c r="BT159" s="339"/>
      <c r="BU159" s="339"/>
      <c r="BV159" s="339"/>
      <c r="BW159" s="339"/>
      <c r="BX159" s="339"/>
      <c r="BY159" s="339"/>
      <c r="BZ159" s="339"/>
      <c r="CA159" s="339"/>
      <c r="CB159" s="339"/>
      <c r="CC159" s="339"/>
      <c r="CD159" s="339"/>
      <c r="CE159" s="339"/>
      <c r="CF159" s="339"/>
      <c r="CG159" s="339"/>
      <c r="CH159" s="339"/>
      <c r="CI159" s="339"/>
      <c r="CJ159" s="339"/>
      <c r="CK159" s="339"/>
      <c r="CL159" s="339"/>
      <c r="CM159" s="339"/>
      <c r="CN159" s="339"/>
      <c r="CO159" s="339"/>
      <c r="CP159" s="339"/>
      <c r="CQ159" s="339"/>
      <c r="CR159" s="339"/>
      <c r="CS159" s="339"/>
      <c r="CT159" s="339"/>
      <c r="CU159" s="339"/>
      <c r="CV159" s="335">
        <f>SUM(AQ159:CU159)</f>
        <v>597747.32599961862</v>
      </c>
      <c r="CW159" s="335"/>
      <c r="CX159" s="335"/>
      <c r="CY159" s="335"/>
      <c r="CZ159" s="335"/>
      <c r="DA159" s="335"/>
      <c r="DB159" s="335"/>
      <c r="DC159" s="335"/>
      <c r="DD159" s="335"/>
      <c r="DE159" s="340"/>
    </row>
    <row r="160" spans="1:109" s="2" customFormat="1" ht="23.25" customHeight="1" x14ac:dyDescent="0.2">
      <c r="A160" s="328" t="str">
        <f>+[1]IMP_FAFM!E15</f>
        <v>Policia Primero</v>
      </c>
      <c r="B160" s="329"/>
      <c r="C160" s="329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30"/>
      <c r="P160" s="331" t="str">
        <f>+[1]IMP_FAFM!F15</f>
        <v>Seguridad Pública</v>
      </c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2">
        <v>2</v>
      </c>
      <c r="AE160" s="332"/>
      <c r="AF160" s="332"/>
      <c r="AG160" s="333">
        <v>1</v>
      </c>
      <c r="AH160" s="333"/>
      <c r="AI160" s="333"/>
      <c r="AJ160" s="333"/>
      <c r="AK160" s="334">
        <f>+[1]IMP_FAFM!AP15</f>
        <v>12719.666799999999</v>
      </c>
      <c r="AL160" s="334"/>
      <c r="AM160" s="334"/>
      <c r="AN160" s="334"/>
      <c r="AO160" s="334"/>
      <c r="AP160" s="334"/>
      <c r="AQ160" s="335">
        <f t="shared" ref="AQ160:AQ167" si="14">AG160*AK160*12</f>
        <v>152636.00159999999</v>
      </c>
      <c r="AR160" s="335"/>
      <c r="AS160" s="335"/>
      <c r="AT160" s="335"/>
      <c r="AU160" s="335"/>
      <c r="AV160" s="335"/>
      <c r="AW160" s="335"/>
      <c r="AX160" s="335"/>
      <c r="AY160" s="336"/>
      <c r="AZ160" s="337"/>
      <c r="BA160" s="337"/>
      <c r="BB160" s="337"/>
      <c r="BC160" s="337"/>
      <c r="BD160" s="337"/>
      <c r="BE160" s="337"/>
      <c r="BF160" s="338"/>
      <c r="BG160" s="339">
        <f t="shared" ref="BG160:BG167" si="15">(((AK160/30.4166)*20)*25%)*AG160</f>
        <v>2090.9087143204697</v>
      </c>
      <c r="BH160" s="339"/>
      <c r="BI160" s="339"/>
      <c r="BJ160" s="339"/>
      <c r="BK160" s="339"/>
      <c r="BL160" s="339"/>
      <c r="BM160" s="339"/>
      <c r="BN160" s="339"/>
      <c r="BO160" s="339">
        <f>((AK160/30.4166)*50)*AG160</f>
        <v>20909.087143204695</v>
      </c>
      <c r="BP160" s="339"/>
      <c r="BQ160" s="339"/>
      <c r="BR160" s="339"/>
      <c r="BS160" s="339"/>
      <c r="BT160" s="339"/>
      <c r="BU160" s="339"/>
      <c r="BV160" s="339"/>
      <c r="BW160" s="339"/>
      <c r="BX160" s="339"/>
      <c r="BY160" s="339"/>
      <c r="BZ160" s="339"/>
      <c r="CA160" s="339"/>
      <c r="CB160" s="339"/>
      <c r="CC160" s="339"/>
      <c r="CD160" s="339"/>
      <c r="CE160" s="339"/>
      <c r="CF160" s="339"/>
      <c r="CG160" s="339"/>
      <c r="CH160" s="339"/>
      <c r="CI160" s="339"/>
      <c r="CJ160" s="339"/>
      <c r="CK160" s="339"/>
      <c r="CL160" s="339"/>
      <c r="CM160" s="339"/>
      <c r="CN160" s="339"/>
      <c r="CO160" s="339"/>
      <c r="CP160" s="339"/>
      <c r="CQ160" s="339"/>
      <c r="CR160" s="339"/>
      <c r="CS160" s="339"/>
      <c r="CT160" s="339"/>
      <c r="CU160" s="339"/>
      <c r="CV160" s="335">
        <f t="shared" ref="CV160:CV167" si="16">SUM(AQ160:CU160)</f>
        <v>175635.99745752517</v>
      </c>
      <c r="CW160" s="335"/>
      <c r="CX160" s="335"/>
      <c r="CY160" s="335"/>
      <c r="CZ160" s="335"/>
      <c r="DA160" s="335"/>
      <c r="DB160" s="335"/>
      <c r="DC160" s="335"/>
      <c r="DD160" s="335"/>
      <c r="DE160" s="340"/>
    </row>
    <row r="161" spans="1:109" s="2" customFormat="1" ht="23.25" customHeight="1" x14ac:dyDescent="0.2">
      <c r="A161" s="328" t="str">
        <f>+[1]IMP_FAFM!E16</f>
        <v>Policía Municipal A</v>
      </c>
      <c r="B161" s="329"/>
      <c r="C161" s="329"/>
      <c r="D161" s="329"/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30"/>
      <c r="P161" s="331" t="str">
        <f>+[1]IMP_FAFM!F16</f>
        <v>Seguridad Pública</v>
      </c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2">
        <v>2</v>
      </c>
      <c r="AE161" s="332"/>
      <c r="AF161" s="332"/>
      <c r="AG161" s="333">
        <v>3</v>
      </c>
      <c r="AH161" s="333"/>
      <c r="AI161" s="333"/>
      <c r="AJ161" s="333"/>
      <c r="AK161" s="334">
        <f>+[1]IMP_FAFM!AP16</f>
        <v>9671</v>
      </c>
      <c r="AL161" s="334"/>
      <c r="AM161" s="334"/>
      <c r="AN161" s="334"/>
      <c r="AO161" s="334"/>
      <c r="AP161" s="334"/>
      <c r="AQ161" s="335">
        <f t="shared" si="14"/>
        <v>348156</v>
      </c>
      <c r="AR161" s="335"/>
      <c r="AS161" s="335"/>
      <c r="AT161" s="335"/>
      <c r="AU161" s="335"/>
      <c r="AV161" s="335"/>
      <c r="AW161" s="335"/>
      <c r="AX161" s="335"/>
      <c r="AY161" s="336"/>
      <c r="AZ161" s="337"/>
      <c r="BA161" s="337"/>
      <c r="BB161" s="337"/>
      <c r="BC161" s="337"/>
      <c r="BD161" s="337"/>
      <c r="BE161" s="337"/>
      <c r="BF161" s="338"/>
      <c r="BG161" s="339">
        <f t="shared" si="15"/>
        <v>4769.2707271687168</v>
      </c>
      <c r="BH161" s="339"/>
      <c r="BI161" s="339"/>
      <c r="BJ161" s="339"/>
      <c r="BK161" s="339"/>
      <c r="BL161" s="339"/>
      <c r="BM161" s="339"/>
      <c r="BN161" s="339"/>
      <c r="BO161" s="339">
        <f t="shared" ref="BO161:BO167" si="17">((AK161/30.4166)*50)*AG161</f>
        <v>47692.70727168717</v>
      </c>
      <c r="BP161" s="339"/>
      <c r="BQ161" s="339"/>
      <c r="BR161" s="339"/>
      <c r="BS161" s="339"/>
      <c r="BT161" s="339"/>
      <c r="BU161" s="339"/>
      <c r="BV161" s="339"/>
      <c r="BW161" s="339"/>
      <c r="BX161" s="339"/>
      <c r="BY161" s="339"/>
      <c r="BZ161" s="339"/>
      <c r="CA161" s="339"/>
      <c r="CB161" s="339"/>
      <c r="CC161" s="339"/>
      <c r="CD161" s="339"/>
      <c r="CE161" s="339"/>
      <c r="CF161" s="339"/>
      <c r="CG161" s="339"/>
      <c r="CH161" s="339"/>
      <c r="CI161" s="339"/>
      <c r="CJ161" s="339"/>
      <c r="CK161" s="339"/>
      <c r="CL161" s="339"/>
      <c r="CM161" s="339"/>
      <c r="CN161" s="339"/>
      <c r="CO161" s="339"/>
      <c r="CP161" s="339"/>
      <c r="CQ161" s="339"/>
      <c r="CR161" s="339"/>
      <c r="CS161" s="339"/>
      <c r="CT161" s="339"/>
      <c r="CU161" s="339"/>
      <c r="CV161" s="335">
        <f t="shared" si="16"/>
        <v>400617.97799885587</v>
      </c>
      <c r="CW161" s="335"/>
      <c r="CX161" s="335"/>
      <c r="CY161" s="335"/>
      <c r="CZ161" s="335"/>
      <c r="DA161" s="335"/>
      <c r="DB161" s="335"/>
      <c r="DC161" s="335"/>
      <c r="DD161" s="335"/>
      <c r="DE161" s="340"/>
    </row>
    <row r="162" spans="1:109" s="2" customFormat="1" ht="23.25" customHeight="1" x14ac:dyDescent="0.2">
      <c r="A162" s="328" t="str">
        <f>+[1]IMP_FAFM!E19</f>
        <v>Policía Tercero A</v>
      </c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30"/>
      <c r="P162" s="331" t="str">
        <f>+[1]IMP_FAFM!F19</f>
        <v>Seguridad Pública</v>
      </c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2">
        <v>2</v>
      </c>
      <c r="AE162" s="332"/>
      <c r="AF162" s="332"/>
      <c r="AG162" s="333">
        <v>1</v>
      </c>
      <c r="AH162" s="333"/>
      <c r="AI162" s="333"/>
      <c r="AJ162" s="333"/>
      <c r="AK162" s="334">
        <f>+[1]IMP_FAFM!AP19</f>
        <v>10760.166799999999</v>
      </c>
      <c r="AL162" s="334"/>
      <c r="AM162" s="334"/>
      <c r="AN162" s="334"/>
      <c r="AO162" s="334"/>
      <c r="AP162" s="334"/>
      <c r="AQ162" s="335">
        <f t="shared" si="14"/>
        <v>129122.00159999999</v>
      </c>
      <c r="AR162" s="335"/>
      <c r="AS162" s="335"/>
      <c r="AT162" s="335"/>
      <c r="AU162" s="335"/>
      <c r="AV162" s="335"/>
      <c r="AW162" s="335"/>
      <c r="AX162" s="335"/>
      <c r="AY162" s="336"/>
      <c r="AZ162" s="337"/>
      <c r="BA162" s="337"/>
      <c r="BB162" s="337"/>
      <c r="BC162" s="337"/>
      <c r="BD162" s="337"/>
      <c r="BE162" s="337"/>
      <c r="BF162" s="338"/>
      <c r="BG162" s="339">
        <f t="shared" si="15"/>
        <v>1768.7984192842066</v>
      </c>
      <c r="BH162" s="339"/>
      <c r="BI162" s="339"/>
      <c r="BJ162" s="339"/>
      <c r="BK162" s="339"/>
      <c r="BL162" s="339"/>
      <c r="BM162" s="339"/>
      <c r="BN162" s="339"/>
      <c r="BO162" s="339">
        <f t="shared" si="17"/>
        <v>17687.984192842065</v>
      </c>
      <c r="BP162" s="339"/>
      <c r="BQ162" s="339"/>
      <c r="BR162" s="339"/>
      <c r="BS162" s="339"/>
      <c r="BT162" s="339"/>
      <c r="BU162" s="339"/>
      <c r="BV162" s="339"/>
      <c r="BW162" s="339"/>
      <c r="BX162" s="339"/>
      <c r="BY162" s="339"/>
      <c r="BZ162" s="339"/>
      <c r="CA162" s="339"/>
      <c r="CB162" s="339"/>
      <c r="CC162" s="339"/>
      <c r="CD162" s="339"/>
      <c r="CE162" s="339"/>
      <c r="CF162" s="339"/>
      <c r="CG162" s="339"/>
      <c r="CH162" s="339"/>
      <c r="CI162" s="339"/>
      <c r="CJ162" s="339"/>
      <c r="CK162" s="339"/>
      <c r="CL162" s="339"/>
      <c r="CM162" s="339"/>
      <c r="CN162" s="339"/>
      <c r="CO162" s="339"/>
      <c r="CP162" s="339"/>
      <c r="CQ162" s="339"/>
      <c r="CR162" s="339"/>
      <c r="CS162" s="339"/>
      <c r="CT162" s="339"/>
      <c r="CU162" s="339"/>
      <c r="CV162" s="335">
        <f t="shared" si="16"/>
        <v>148578.78421212628</v>
      </c>
      <c r="CW162" s="335"/>
      <c r="CX162" s="335"/>
      <c r="CY162" s="335"/>
      <c r="CZ162" s="335"/>
      <c r="DA162" s="335"/>
      <c r="DB162" s="335"/>
      <c r="DC162" s="335"/>
      <c r="DD162" s="335"/>
      <c r="DE162" s="340"/>
    </row>
    <row r="163" spans="1:109" s="2" customFormat="1" ht="23.25" customHeight="1" x14ac:dyDescent="0.2">
      <c r="A163" s="328" t="str">
        <f>+[1]IMP_FAFM!E20</f>
        <v>Policía Municipal A</v>
      </c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30"/>
      <c r="P163" s="331" t="str">
        <f>+[1]IMP_FAFM!F20</f>
        <v>Seguridad Pública</v>
      </c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2">
        <v>2</v>
      </c>
      <c r="AE163" s="332"/>
      <c r="AF163" s="332"/>
      <c r="AG163" s="333">
        <v>4</v>
      </c>
      <c r="AH163" s="333"/>
      <c r="AI163" s="333"/>
      <c r="AJ163" s="333"/>
      <c r="AK163" s="334">
        <f>+[1]IMP_FAFM!AP20</f>
        <v>9671</v>
      </c>
      <c r="AL163" s="334"/>
      <c r="AM163" s="334"/>
      <c r="AN163" s="334"/>
      <c r="AO163" s="334"/>
      <c r="AP163" s="334"/>
      <c r="AQ163" s="335">
        <f t="shared" si="14"/>
        <v>464208</v>
      </c>
      <c r="AR163" s="335"/>
      <c r="AS163" s="335"/>
      <c r="AT163" s="335"/>
      <c r="AU163" s="335"/>
      <c r="AV163" s="335"/>
      <c r="AW163" s="335"/>
      <c r="AX163" s="335"/>
      <c r="AY163" s="336"/>
      <c r="AZ163" s="337"/>
      <c r="BA163" s="337"/>
      <c r="BB163" s="337"/>
      <c r="BC163" s="337"/>
      <c r="BD163" s="337"/>
      <c r="BE163" s="337"/>
      <c r="BF163" s="338"/>
      <c r="BG163" s="339">
        <f t="shared" si="15"/>
        <v>6359.027636224956</v>
      </c>
      <c r="BH163" s="339"/>
      <c r="BI163" s="339"/>
      <c r="BJ163" s="339"/>
      <c r="BK163" s="339"/>
      <c r="BL163" s="339"/>
      <c r="BM163" s="339"/>
      <c r="BN163" s="339"/>
      <c r="BO163" s="339">
        <f t="shared" si="17"/>
        <v>63590.276362249562</v>
      </c>
      <c r="BP163" s="339"/>
      <c r="BQ163" s="339"/>
      <c r="BR163" s="339"/>
      <c r="BS163" s="339"/>
      <c r="BT163" s="339"/>
      <c r="BU163" s="339"/>
      <c r="BV163" s="339"/>
      <c r="BW163" s="339"/>
      <c r="BX163" s="339"/>
      <c r="BY163" s="339"/>
      <c r="BZ163" s="339"/>
      <c r="CA163" s="339"/>
      <c r="CB163" s="339"/>
      <c r="CC163" s="339"/>
      <c r="CD163" s="339"/>
      <c r="CE163" s="339"/>
      <c r="CF163" s="339"/>
      <c r="CG163" s="339"/>
      <c r="CH163" s="339"/>
      <c r="CI163" s="339"/>
      <c r="CJ163" s="339"/>
      <c r="CK163" s="339"/>
      <c r="CL163" s="339"/>
      <c r="CM163" s="339"/>
      <c r="CN163" s="339"/>
      <c r="CO163" s="339"/>
      <c r="CP163" s="339"/>
      <c r="CQ163" s="339"/>
      <c r="CR163" s="339"/>
      <c r="CS163" s="339"/>
      <c r="CT163" s="339"/>
      <c r="CU163" s="339"/>
      <c r="CV163" s="335">
        <f t="shared" si="16"/>
        <v>534157.3039984745</v>
      </c>
      <c r="CW163" s="335"/>
      <c r="CX163" s="335"/>
      <c r="CY163" s="335"/>
      <c r="CZ163" s="335"/>
      <c r="DA163" s="335"/>
      <c r="DB163" s="335"/>
      <c r="DC163" s="335"/>
      <c r="DD163" s="335"/>
      <c r="DE163" s="340"/>
    </row>
    <row r="164" spans="1:109" s="2" customFormat="1" ht="23.25" customHeight="1" x14ac:dyDescent="0.2">
      <c r="A164" s="328" t="str">
        <f>+[1]IMP_FAFM!E24</f>
        <v>Secretaria B</v>
      </c>
      <c r="B164" s="329"/>
      <c r="C164" s="329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30"/>
      <c r="P164" s="331" t="str">
        <f>+[1]IMP_FAFM!F24</f>
        <v>Seguridad Pública</v>
      </c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2">
        <v>2</v>
      </c>
      <c r="AE164" s="332"/>
      <c r="AF164" s="332"/>
      <c r="AG164" s="333">
        <v>1</v>
      </c>
      <c r="AH164" s="333"/>
      <c r="AI164" s="333"/>
      <c r="AJ164" s="333"/>
      <c r="AK164" s="334">
        <f>+[1]IMP_FAFM!AP24</f>
        <v>9611.1667999999991</v>
      </c>
      <c r="AL164" s="334"/>
      <c r="AM164" s="334"/>
      <c r="AN164" s="334"/>
      <c r="AO164" s="334"/>
      <c r="AP164" s="334"/>
      <c r="AQ164" s="335">
        <f t="shared" si="14"/>
        <v>115334.00159999999</v>
      </c>
      <c r="AR164" s="335"/>
      <c r="AS164" s="335"/>
      <c r="AT164" s="335"/>
      <c r="AU164" s="335"/>
      <c r="AV164" s="335"/>
      <c r="AW164" s="335"/>
      <c r="AX164" s="335"/>
      <c r="AY164" s="336"/>
      <c r="AZ164" s="337"/>
      <c r="BA164" s="337"/>
      <c r="BB164" s="337"/>
      <c r="BC164" s="337"/>
      <c r="BD164" s="337"/>
      <c r="BE164" s="337"/>
      <c r="BF164" s="338"/>
      <c r="BG164" s="339">
        <f t="shared" si="15"/>
        <v>1579.9212929781763</v>
      </c>
      <c r="BH164" s="339"/>
      <c r="BI164" s="339"/>
      <c r="BJ164" s="339"/>
      <c r="BK164" s="339"/>
      <c r="BL164" s="339"/>
      <c r="BM164" s="339"/>
      <c r="BN164" s="339"/>
      <c r="BO164" s="339">
        <f t="shared" si="17"/>
        <v>15799.212929781763</v>
      </c>
      <c r="BP164" s="339"/>
      <c r="BQ164" s="339"/>
      <c r="BR164" s="339"/>
      <c r="BS164" s="339"/>
      <c r="BT164" s="339"/>
      <c r="BU164" s="339"/>
      <c r="BV164" s="339"/>
      <c r="BW164" s="339"/>
      <c r="BX164" s="339"/>
      <c r="BY164" s="339"/>
      <c r="BZ164" s="339"/>
      <c r="CA164" s="339"/>
      <c r="CB164" s="339"/>
      <c r="CC164" s="339"/>
      <c r="CD164" s="339"/>
      <c r="CE164" s="339"/>
      <c r="CF164" s="339"/>
      <c r="CG164" s="339"/>
      <c r="CH164" s="339"/>
      <c r="CI164" s="339"/>
      <c r="CJ164" s="339"/>
      <c r="CK164" s="339"/>
      <c r="CL164" s="339"/>
      <c r="CM164" s="339"/>
      <c r="CN164" s="339"/>
      <c r="CO164" s="339"/>
      <c r="CP164" s="339"/>
      <c r="CQ164" s="339"/>
      <c r="CR164" s="339"/>
      <c r="CS164" s="339"/>
      <c r="CT164" s="339"/>
      <c r="CU164" s="339"/>
      <c r="CV164" s="335">
        <f t="shared" si="16"/>
        <v>132713.13582275994</v>
      </c>
      <c r="CW164" s="335"/>
      <c r="CX164" s="335"/>
      <c r="CY164" s="335"/>
      <c r="CZ164" s="335"/>
      <c r="DA164" s="335"/>
      <c r="DB164" s="335"/>
      <c r="DC164" s="335"/>
      <c r="DD164" s="335"/>
      <c r="DE164" s="340"/>
    </row>
    <row r="165" spans="1:109" s="2" customFormat="1" ht="23.25" customHeight="1" x14ac:dyDescent="0.2">
      <c r="A165" s="328" t="str">
        <f>+[1]IMP_FAFM!E26</f>
        <v>Enc. Protección Civil y Bomberos</v>
      </c>
      <c r="B165" s="329"/>
      <c r="C165" s="329"/>
      <c r="D165" s="329"/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30"/>
      <c r="P165" s="331" t="str">
        <f>+[1]IMP_FAFM!F26</f>
        <v>Seguridad Pública</v>
      </c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2">
        <v>2</v>
      </c>
      <c r="AE165" s="332"/>
      <c r="AF165" s="332"/>
      <c r="AG165" s="333">
        <v>1</v>
      </c>
      <c r="AH165" s="333"/>
      <c r="AI165" s="333"/>
      <c r="AJ165" s="333"/>
      <c r="AK165" s="334">
        <f>+[1]IMP_FAFM!AP26</f>
        <v>9119.5375000000004</v>
      </c>
      <c r="AL165" s="334"/>
      <c r="AM165" s="334"/>
      <c r="AN165" s="334"/>
      <c r="AO165" s="334"/>
      <c r="AP165" s="334"/>
      <c r="AQ165" s="335">
        <f t="shared" si="14"/>
        <v>109434.45000000001</v>
      </c>
      <c r="AR165" s="335"/>
      <c r="AS165" s="335"/>
      <c r="AT165" s="335"/>
      <c r="AU165" s="335"/>
      <c r="AV165" s="335"/>
      <c r="AW165" s="335"/>
      <c r="AX165" s="335"/>
      <c r="AY165" s="336"/>
      <c r="AZ165" s="337"/>
      <c r="BA165" s="337"/>
      <c r="BB165" s="337"/>
      <c r="BC165" s="337"/>
      <c r="BD165" s="337"/>
      <c r="BE165" s="337"/>
      <c r="BF165" s="338"/>
      <c r="BG165" s="339">
        <f t="shared" si="15"/>
        <v>1499.105340504856</v>
      </c>
      <c r="BH165" s="339"/>
      <c r="BI165" s="339"/>
      <c r="BJ165" s="339"/>
      <c r="BK165" s="339"/>
      <c r="BL165" s="339"/>
      <c r="BM165" s="339"/>
      <c r="BN165" s="339"/>
      <c r="BO165" s="339">
        <f t="shared" si="17"/>
        <v>14991.05340504856</v>
      </c>
      <c r="BP165" s="339"/>
      <c r="BQ165" s="339"/>
      <c r="BR165" s="339"/>
      <c r="BS165" s="339"/>
      <c r="BT165" s="339"/>
      <c r="BU165" s="339"/>
      <c r="BV165" s="339"/>
      <c r="BW165" s="339"/>
      <c r="BX165" s="339"/>
      <c r="BY165" s="339"/>
      <c r="BZ165" s="339"/>
      <c r="CA165" s="339"/>
      <c r="CB165" s="339"/>
      <c r="CC165" s="339"/>
      <c r="CD165" s="339"/>
      <c r="CE165" s="339"/>
      <c r="CF165" s="339"/>
      <c r="CG165" s="339"/>
      <c r="CH165" s="339"/>
      <c r="CI165" s="339"/>
      <c r="CJ165" s="339"/>
      <c r="CK165" s="339"/>
      <c r="CL165" s="339"/>
      <c r="CM165" s="339"/>
      <c r="CN165" s="339"/>
      <c r="CO165" s="339"/>
      <c r="CP165" s="339"/>
      <c r="CQ165" s="339"/>
      <c r="CR165" s="339"/>
      <c r="CS165" s="339"/>
      <c r="CT165" s="339"/>
      <c r="CU165" s="339"/>
      <c r="CV165" s="335">
        <f t="shared" si="16"/>
        <v>125924.60874555343</v>
      </c>
      <c r="CW165" s="335"/>
      <c r="CX165" s="335"/>
      <c r="CY165" s="335"/>
      <c r="CZ165" s="335"/>
      <c r="DA165" s="335"/>
      <c r="DB165" s="335"/>
      <c r="DC165" s="335"/>
      <c r="DD165" s="335"/>
      <c r="DE165" s="340"/>
    </row>
    <row r="166" spans="1:109" s="2" customFormat="1" ht="23.25" customHeight="1" x14ac:dyDescent="0.2">
      <c r="A166" s="328" t="str">
        <f>+[1]IMP_FAFM!E27</f>
        <v>Auxiliar Operativo</v>
      </c>
      <c r="B166" s="329"/>
      <c r="C166" s="329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30"/>
      <c r="P166" s="331" t="str">
        <f>+[1]IMP_FAFM!F27</f>
        <v>Seguridad Pública</v>
      </c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2">
        <v>2</v>
      </c>
      <c r="AE166" s="332"/>
      <c r="AF166" s="332"/>
      <c r="AG166" s="333">
        <v>1</v>
      </c>
      <c r="AH166" s="333"/>
      <c r="AI166" s="333"/>
      <c r="AJ166" s="333"/>
      <c r="AK166" s="334">
        <f>+[1]IMP_FAFM!AP27</f>
        <v>8242.1840000000011</v>
      </c>
      <c r="AL166" s="334"/>
      <c r="AM166" s="334"/>
      <c r="AN166" s="334"/>
      <c r="AO166" s="334"/>
      <c r="AP166" s="334"/>
      <c r="AQ166" s="335">
        <f t="shared" si="14"/>
        <v>98906.208000000013</v>
      </c>
      <c r="AR166" s="335"/>
      <c r="AS166" s="335"/>
      <c r="AT166" s="335"/>
      <c r="AU166" s="335"/>
      <c r="AV166" s="335"/>
      <c r="AW166" s="335"/>
      <c r="AX166" s="335"/>
      <c r="AY166" s="336"/>
      <c r="AZ166" s="337"/>
      <c r="BA166" s="337"/>
      <c r="BB166" s="337"/>
      <c r="BC166" s="337"/>
      <c r="BD166" s="337"/>
      <c r="BE166" s="337"/>
      <c r="BF166" s="338"/>
      <c r="BG166" s="339">
        <f t="shared" si="15"/>
        <v>1354.8825312493839</v>
      </c>
      <c r="BH166" s="339"/>
      <c r="BI166" s="339"/>
      <c r="BJ166" s="339"/>
      <c r="BK166" s="339"/>
      <c r="BL166" s="339"/>
      <c r="BM166" s="339"/>
      <c r="BN166" s="339"/>
      <c r="BO166" s="339">
        <f t="shared" si="17"/>
        <v>13548.825312493838</v>
      </c>
      <c r="BP166" s="339"/>
      <c r="BQ166" s="339"/>
      <c r="BR166" s="339"/>
      <c r="BS166" s="339"/>
      <c r="BT166" s="339"/>
      <c r="BU166" s="339"/>
      <c r="BV166" s="339"/>
      <c r="BW166" s="339"/>
      <c r="BX166" s="339"/>
      <c r="BY166" s="339"/>
      <c r="BZ166" s="339"/>
      <c r="CA166" s="339"/>
      <c r="CB166" s="339"/>
      <c r="CC166" s="339"/>
      <c r="CD166" s="339"/>
      <c r="CE166" s="339"/>
      <c r="CF166" s="339"/>
      <c r="CG166" s="339"/>
      <c r="CH166" s="339"/>
      <c r="CI166" s="339"/>
      <c r="CJ166" s="339"/>
      <c r="CK166" s="339"/>
      <c r="CL166" s="339"/>
      <c r="CM166" s="339"/>
      <c r="CN166" s="339"/>
      <c r="CO166" s="339"/>
      <c r="CP166" s="339"/>
      <c r="CQ166" s="339"/>
      <c r="CR166" s="339"/>
      <c r="CS166" s="339"/>
      <c r="CT166" s="339"/>
      <c r="CU166" s="339"/>
      <c r="CV166" s="335">
        <f t="shared" si="16"/>
        <v>113809.91584374323</v>
      </c>
      <c r="CW166" s="335"/>
      <c r="CX166" s="335"/>
      <c r="CY166" s="335"/>
      <c r="CZ166" s="335"/>
      <c r="DA166" s="335"/>
      <c r="DB166" s="335"/>
      <c r="DC166" s="335"/>
      <c r="DD166" s="335"/>
      <c r="DE166" s="340"/>
    </row>
    <row r="167" spans="1:109" s="2" customFormat="1" ht="23.25" customHeight="1" x14ac:dyDescent="0.2">
      <c r="A167" s="328" t="str">
        <f>+[1]IMP_FAFM!E28</f>
        <v>Agente Protección Civil</v>
      </c>
      <c r="B167" s="329"/>
      <c r="C167" s="329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30"/>
      <c r="P167" s="331" t="str">
        <f>+[1]IMP_FAFM!F28</f>
        <v>Seguridad Pública</v>
      </c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2">
        <v>2</v>
      </c>
      <c r="AE167" s="332"/>
      <c r="AF167" s="332"/>
      <c r="AG167" s="333">
        <v>2</v>
      </c>
      <c r="AH167" s="333"/>
      <c r="AI167" s="333"/>
      <c r="AJ167" s="333"/>
      <c r="AK167" s="334">
        <f>+[1]IMP_FAFM!AP28</f>
        <v>9671</v>
      </c>
      <c r="AL167" s="334"/>
      <c r="AM167" s="334"/>
      <c r="AN167" s="334"/>
      <c r="AO167" s="334"/>
      <c r="AP167" s="334"/>
      <c r="AQ167" s="335">
        <f t="shared" si="14"/>
        <v>232104</v>
      </c>
      <c r="AR167" s="335"/>
      <c r="AS167" s="335"/>
      <c r="AT167" s="335"/>
      <c r="AU167" s="335"/>
      <c r="AV167" s="335"/>
      <c r="AW167" s="335"/>
      <c r="AX167" s="335"/>
      <c r="AY167" s="336"/>
      <c r="AZ167" s="337"/>
      <c r="BA167" s="337"/>
      <c r="BB167" s="337"/>
      <c r="BC167" s="337"/>
      <c r="BD167" s="337"/>
      <c r="BE167" s="337"/>
      <c r="BF167" s="338"/>
      <c r="BG167" s="339">
        <f t="shared" si="15"/>
        <v>3179.513818112478</v>
      </c>
      <c r="BH167" s="339"/>
      <c r="BI167" s="339"/>
      <c r="BJ167" s="339"/>
      <c r="BK167" s="339"/>
      <c r="BL167" s="339"/>
      <c r="BM167" s="339"/>
      <c r="BN167" s="339"/>
      <c r="BO167" s="339">
        <f t="shared" si="17"/>
        <v>31795.138181124781</v>
      </c>
      <c r="BP167" s="339"/>
      <c r="BQ167" s="339"/>
      <c r="BR167" s="339"/>
      <c r="BS167" s="339"/>
      <c r="BT167" s="339"/>
      <c r="BU167" s="339"/>
      <c r="BV167" s="339"/>
      <c r="BW167" s="339"/>
      <c r="BX167" s="339"/>
      <c r="BY167" s="339"/>
      <c r="BZ167" s="339"/>
      <c r="CA167" s="339"/>
      <c r="CB167" s="339"/>
      <c r="CC167" s="339"/>
      <c r="CD167" s="339"/>
      <c r="CE167" s="339"/>
      <c r="CF167" s="339"/>
      <c r="CG167" s="339"/>
      <c r="CH167" s="339"/>
      <c r="CI167" s="339"/>
      <c r="CJ167" s="339"/>
      <c r="CK167" s="339"/>
      <c r="CL167" s="339"/>
      <c r="CM167" s="339"/>
      <c r="CN167" s="339"/>
      <c r="CO167" s="339"/>
      <c r="CP167" s="339"/>
      <c r="CQ167" s="339"/>
      <c r="CR167" s="339"/>
      <c r="CS167" s="339"/>
      <c r="CT167" s="339"/>
      <c r="CU167" s="339"/>
      <c r="CV167" s="335">
        <f t="shared" si="16"/>
        <v>267078.65199923725</v>
      </c>
      <c r="CW167" s="335"/>
      <c r="CX167" s="335"/>
      <c r="CY167" s="335"/>
      <c r="CZ167" s="335"/>
      <c r="DA167" s="335"/>
      <c r="DB167" s="335"/>
      <c r="DC167" s="335"/>
      <c r="DD167" s="335"/>
      <c r="DE167" s="340"/>
    </row>
    <row r="168" spans="1:109" s="2" customFormat="1" ht="23.25" customHeight="1" x14ac:dyDescent="0.2">
      <c r="A168" s="328" t="str">
        <f>+[1]IMP_FAFM!E30</f>
        <v>Sub-Director Prot. Civil</v>
      </c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30"/>
      <c r="P168" s="331" t="str">
        <f>+[1]IMP_FAFM!F30</f>
        <v>Seguridad Pública</v>
      </c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2">
        <v>2</v>
      </c>
      <c r="AE168" s="332"/>
      <c r="AF168" s="332"/>
      <c r="AG168" s="333">
        <v>1</v>
      </c>
      <c r="AH168" s="333"/>
      <c r="AI168" s="333"/>
      <c r="AJ168" s="333"/>
      <c r="AK168" s="334">
        <f>+[1]IMP_FAFM!AP30</f>
        <v>10178.25</v>
      </c>
      <c r="AL168" s="334"/>
      <c r="AM168" s="334"/>
      <c r="AN168" s="334"/>
      <c r="AO168" s="334"/>
      <c r="AP168" s="334"/>
      <c r="AQ168" s="335">
        <f>AG168*AK168*12</f>
        <v>122139</v>
      </c>
      <c r="AR168" s="335"/>
      <c r="AS168" s="335"/>
      <c r="AT168" s="335"/>
      <c r="AU168" s="335"/>
      <c r="AV168" s="335"/>
      <c r="AW168" s="335"/>
      <c r="AX168" s="335"/>
      <c r="AY168" s="336"/>
      <c r="AZ168" s="337"/>
      <c r="BA168" s="337"/>
      <c r="BB168" s="337"/>
      <c r="BC168" s="337"/>
      <c r="BD168" s="337"/>
      <c r="BE168" s="337"/>
      <c r="BF168" s="338"/>
      <c r="BG168" s="339">
        <f>(((AK168/30.4166)*20)*25%)*AG168</f>
        <v>1673.1406534589667</v>
      </c>
      <c r="BH168" s="339"/>
      <c r="BI168" s="339"/>
      <c r="BJ168" s="339"/>
      <c r="BK168" s="339"/>
      <c r="BL168" s="339"/>
      <c r="BM168" s="339"/>
      <c r="BN168" s="339"/>
      <c r="BO168" s="339">
        <f>((AK168/30.4166)*50)*AG168</f>
        <v>16731.406534589667</v>
      </c>
      <c r="BP168" s="339"/>
      <c r="BQ168" s="339"/>
      <c r="BR168" s="339"/>
      <c r="BS168" s="339"/>
      <c r="BT168" s="339"/>
      <c r="BU168" s="339"/>
      <c r="BV168" s="339"/>
      <c r="BW168" s="339"/>
      <c r="BX168" s="339"/>
      <c r="BY168" s="339"/>
      <c r="BZ168" s="339"/>
      <c r="CA168" s="339"/>
      <c r="CB168" s="339"/>
      <c r="CC168" s="339"/>
      <c r="CD168" s="339"/>
      <c r="CE168" s="339"/>
      <c r="CF168" s="339"/>
      <c r="CG168" s="339"/>
      <c r="CH168" s="339"/>
      <c r="CI168" s="339"/>
      <c r="CJ168" s="339"/>
      <c r="CK168" s="339"/>
      <c r="CL168" s="339"/>
      <c r="CM168" s="339"/>
      <c r="CN168" s="339"/>
      <c r="CO168" s="339"/>
      <c r="CP168" s="339"/>
      <c r="CQ168" s="339"/>
      <c r="CR168" s="339"/>
      <c r="CS168" s="339"/>
      <c r="CT168" s="339"/>
      <c r="CU168" s="339"/>
      <c r="CV168" s="335">
        <f>SUM(AQ168:CU168)</f>
        <v>140543.54718804863</v>
      </c>
      <c r="CW168" s="335"/>
      <c r="CX168" s="335"/>
      <c r="CY168" s="335"/>
      <c r="CZ168" s="335"/>
      <c r="DA168" s="335"/>
      <c r="DB168" s="335"/>
      <c r="DC168" s="335"/>
      <c r="DD168" s="335"/>
      <c r="DE168" s="340"/>
    </row>
    <row r="169" spans="1:109" s="2" customFormat="1" ht="23.25" customHeight="1" x14ac:dyDescent="0.2">
      <c r="A169" s="328" t="str">
        <f>+[1]IMP_FAFM!E31</f>
        <v>Jefe Tránsito Municipal</v>
      </c>
      <c r="B169" s="329"/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30"/>
      <c r="P169" s="331" t="str">
        <f>+[1]IMP_FAFM!F31</f>
        <v>Seguridad Pública</v>
      </c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2">
        <v>2</v>
      </c>
      <c r="AE169" s="332"/>
      <c r="AF169" s="332"/>
      <c r="AG169" s="333">
        <v>1</v>
      </c>
      <c r="AH169" s="333"/>
      <c r="AI169" s="333"/>
      <c r="AJ169" s="333"/>
      <c r="AK169" s="334">
        <f>+[1]IMP_FAFM!AP31</f>
        <v>12826.916800000001</v>
      </c>
      <c r="AL169" s="334"/>
      <c r="AM169" s="334"/>
      <c r="AN169" s="334"/>
      <c r="AO169" s="334"/>
      <c r="AP169" s="334"/>
      <c r="AQ169" s="335">
        <f>AG169*AK169*12</f>
        <v>153923.00160000002</v>
      </c>
      <c r="AR169" s="335"/>
      <c r="AS169" s="335"/>
      <c r="AT169" s="335"/>
      <c r="AU169" s="335"/>
      <c r="AV169" s="335"/>
      <c r="AW169" s="335"/>
      <c r="AX169" s="335"/>
      <c r="AY169" s="336"/>
      <c r="AZ169" s="337"/>
      <c r="BA169" s="337"/>
      <c r="BB169" s="337"/>
      <c r="BC169" s="337"/>
      <c r="BD169" s="337"/>
      <c r="BE169" s="337"/>
      <c r="BF169" s="338"/>
      <c r="BG169" s="339">
        <f>(((AK169/30.4166)*20)*25%)*AG169</f>
        <v>2108.5388899482523</v>
      </c>
      <c r="BH169" s="339"/>
      <c r="BI169" s="339"/>
      <c r="BJ169" s="339"/>
      <c r="BK169" s="339"/>
      <c r="BL169" s="339"/>
      <c r="BM169" s="339"/>
      <c r="BN169" s="339"/>
      <c r="BO169" s="339">
        <f>((AK169/30.4166)*50)*AG169</f>
        <v>21085.388899482521</v>
      </c>
      <c r="BP169" s="339"/>
      <c r="BQ169" s="339"/>
      <c r="BR169" s="339"/>
      <c r="BS169" s="339"/>
      <c r="BT169" s="339"/>
      <c r="BU169" s="339"/>
      <c r="BV169" s="339"/>
      <c r="BW169" s="339"/>
      <c r="BX169" s="339"/>
      <c r="BY169" s="339"/>
      <c r="BZ169" s="339"/>
      <c r="CA169" s="339"/>
      <c r="CB169" s="339"/>
      <c r="CC169" s="339"/>
      <c r="CD169" s="339"/>
      <c r="CE169" s="339"/>
      <c r="CF169" s="339"/>
      <c r="CG169" s="339"/>
      <c r="CH169" s="339"/>
      <c r="CI169" s="339"/>
      <c r="CJ169" s="339"/>
      <c r="CK169" s="339"/>
      <c r="CL169" s="339"/>
      <c r="CM169" s="339"/>
      <c r="CN169" s="339"/>
      <c r="CO169" s="339"/>
      <c r="CP169" s="339"/>
      <c r="CQ169" s="339"/>
      <c r="CR169" s="339"/>
      <c r="CS169" s="339"/>
      <c r="CT169" s="339"/>
      <c r="CU169" s="339"/>
      <c r="CV169" s="335">
        <f>SUM(AQ169:CU169)</f>
        <v>177116.92938943079</v>
      </c>
      <c r="CW169" s="335"/>
      <c r="CX169" s="335"/>
      <c r="CY169" s="335"/>
      <c r="CZ169" s="335"/>
      <c r="DA169" s="335"/>
      <c r="DB169" s="335"/>
      <c r="DC169" s="335"/>
      <c r="DD169" s="335"/>
      <c r="DE169" s="340"/>
    </row>
    <row r="170" spans="1:109" s="2" customFormat="1" ht="23.25" customHeight="1" x14ac:dyDescent="0.2">
      <c r="A170" s="328" t="str">
        <f>+[1]IMP_FAFM!E32</f>
        <v>Policía Tránsito Municipal</v>
      </c>
      <c r="B170" s="329"/>
      <c r="C170" s="329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30"/>
      <c r="P170" s="331" t="str">
        <f>+[1]IMP_FAFM!F32</f>
        <v>Seguridad Pública</v>
      </c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2">
        <v>2</v>
      </c>
      <c r="AE170" s="332"/>
      <c r="AF170" s="332"/>
      <c r="AG170" s="333">
        <v>2</v>
      </c>
      <c r="AH170" s="333"/>
      <c r="AI170" s="333"/>
      <c r="AJ170" s="333"/>
      <c r="AK170" s="334">
        <f>+[1]IMP_FAFM!AP32</f>
        <v>7012.25</v>
      </c>
      <c r="AL170" s="334"/>
      <c r="AM170" s="334"/>
      <c r="AN170" s="334"/>
      <c r="AO170" s="334"/>
      <c r="AP170" s="334"/>
      <c r="AQ170" s="335">
        <f>AG170*AK170*12</f>
        <v>168294</v>
      </c>
      <c r="AR170" s="335"/>
      <c r="AS170" s="335"/>
      <c r="AT170" s="335"/>
      <c r="AU170" s="335"/>
      <c r="AV170" s="335"/>
      <c r="AW170" s="335"/>
      <c r="AX170" s="335"/>
      <c r="AY170" s="336"/>
      <c r="AZ170" s="337"/>
      <c r="BA170" s="337"/>
      <c r="BB170" s="337"/>
      <c r="BC170" s="337"/>
      <c r="BD170" s="337"/>
      <c r="BE170" s="337"/>
      <c r="BF170" s="338"/>
      <c r="BG170" s="339">
        <f>(((AK170/30.4166)*20)*25%)*AG170</f>
        <v>2305.4023132105494</v>
      </c>
      <c r="BH170" s="339"/>
      <c r="BI170" s="339"/>
      <c r="BJ170" s="339"/>
      <c r="BK170" s="339"/>
      <c r="BL170" s="339"/>
      <c r="BM170" s="339"/>
      <c r="BN170" s="339"/>
      <c r="BO170" s="339">
        <f>((AK170/30.4166)*50)*AG170</f>
        <v>23054.023132105496</v>
      </c>
      <c r="BP170" s="339"/>
      <c r="BQ170" s="339"/>
      <c r="BR170" s="339"/>
      <c r="BS170" s="339"/>
      <c r="BT170" s="339"/>
      <c r="BU170" s="339"/>
      <c r="BV170" s="339"/>
      <c r="BW170" s="339"/>
      <c r="BX170" s="339"/>
      <c r="BY170" s="339"/>
      <c r="BZ170" s="339"/>
      <c r="CA170" s="339"/>
      <c r="CB170" s="339"/>
      <c r="CC170" s="339"/>
      <c r="CD170" s="339"/>
      <c r="CE170" s="339"/>
      <c r="CF170" s="339"/>
      <c r="CG170" s="339"/>
      <c r="CH170" s="339"/>
      <c r="CI170" s="339"/>
      <c r="CJ170" s="339"/>
      <c r="CK170" s="339"/>
      <c r="CL170" s="339"/>
      <c r="CM170" s="339"/>
      <c r="CN170" s="339"/>
      <c r="CO170" s="339"/>
      <c r="CP170" s="339"/>
      <c r="CQ170" s="339"/>
      <c r="CR170" s="339"/>
      <c r="CS170" s="339"/>
      <c r="CT170" s="339"/>
      <c r="CU170" s="339"/>
      <c r="CV170" s="335">
        <f>SUM(AQ170:CU170)</f>
        <v>193653.42544531604</v>
      </c>
      <c r="CW170" s="335"/>
      <c r="CX170" s="335"/>
      <c r="CY170" s="335"/>
      <c r="CZ170" s="335"/>
      <c r="DA170" s="335"/>
      <c r="DB170" s="335"/>
      <c r="DC170" s="335"/>
      <c r="DD170" s="335"/>
      <c r="DE170" s="340"/>
    </row>
    <row r="171" spans="1:109" s="2" customFormat="1" ht="23.25" customHeight="1" x14ac:dyDescent="0.2">
      <c r="A171" s="328" t="str">
        <f>+[1]IMP_FAFM!E34</f>
        <v>Policía Tránsito Municipal</v>
      </c>
      <c r="B171" s="329"/>
      <c r="C171" s="329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30"/>
      <c r="P171" s="331" t="str">
        <f>+[1]IMP_FAFM!F34</f>
        <v>Seguridad Pública</v>
      </c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2">
        <v>2</v>
      </c>
      <c r="AE171" s="332"/>
      <c r="AF171" s="332"/>
      <c r="AG171" s="333">
        <v>1</v>
      </c>
      <c r="AH171" s="333"/>
      <c r="AI171" s="333"/>
      <c r="AJ171" s="333"/>
      <c r="AK171" s="334">
        <f>+[1]IMP_FAFM!AP34</f>
        <v>7369.25</v>
      </c>
      <c r="AL171" s="334"/>
      <c r="AM171" s="334"/>
      <c r="AN171" s="334"/>
      <c r="AO171" s="334"/>
      <c r="AP171" s="334"/>
      <c r="AQ171" s="335">
        <f>AG171*AK171*12</f>
        <v>88431</v>
      </c>
      <c r="AR171" s="335"/>
      <c r="AS171" s="335"/>
      <c r="AT171" s="335"/>
      <c r="AU171" s="335"/>
      <c r="AV171" s="335"/>
      <c r="AW171" s="335"/>
      <c r="AX171" s="335"/>
      <c r="AY171" s="336"/>
      <c r="AZ171" s="337"/>
      <c r="BA171" s="337"/>
      <c r="BB171" s="337"/>
      <c r="BC171" s="337"/>
      <c r="BD171" s="337"/>
      <c r="BE171" s="337"/>
      <c r="BF171" s="338"/>
      <c r="BG171" s="339">
        <f>(((AK171/30.4166)*20)*25%)*AG171</f>
        <v>1211.3862167369134</v>
      </c>
      <c r="BH171" s="339"/>
      <c r="BI171" s="339"/>
      <c r="BJ171" s="339"/>
      <c r="BK171" s="339"/>
      <c r="BL171" s="339"/>
      <c r="BM171" s="339"/>
      <c r="BN171" s="339"/>
      <c r="BO171" s="339">
        <f>((AK171/30.4166)*50)*AG171</f>
        <v>12113.862167369134</v>
      </c>
      <c r="BP171" s="339"/>
      <c r="BQ171" s="339"/>
      <c r="BR171" s="339"/>
      <c r="BS171" s="339"/>
      <c r="BT171" s="339"/>
      <c r="BU171" s="339"/>
      <c r="BV171" s="339"/>
      <c r="BW171" s="339"/>
      <c r="BX171" s="339"/>
      <c r="BY171" s="339"/>
      <c r="BZ171" s="339"/>
      <c r="CA171" s="339"/>
      <c r="CB171" s="339"/>
      <c r="CC171" s="339"/>
      <c r="CD171" s="339"/>
      <c r="CE171" s="339"/>
      <c r="CF171" s="339"/>
      <c r="CG171" s="339"/>
      <c r="CH171" s="339"/>
      <c r="CI171" s="339"/>
      <c r="CJ171" s="339"/>
      <c r="CK171" s="339"/>
      <c r="CL171" s="339"/>
      <c r="CM171" s="339"/>
      <c r="CN171" s="339"/>
      <c r="CO171" s="339"/>
      <c r="CP171" s="339"/>
      <c r="CQ171" s="339"/>
      <c r="CR171" s="339"/>
      <c r="CS171" s="339"/>
      <c r="CT171" s="339"/>
      <c r="CU171" s="339"/>
      <c r="CV171" s="335">
        <f>SUM(AQ171:CU171)</f>
        <v>101756.24838410605</v>
      </c>
      <c r="CW171" s="335"/>
      <c r="CX171" s="335"/>
      <c r="CY171" s="335"/>
      <c r="CZ171" s="335"/>
      <c r="DA171" s="335"/>
      <c r="DB171" s="335"/>
      <c r="DC171" s="335"/>
      <c r="DD171" s="335"/>
      <c r="DE171" s="340"/>
    </row>
    <row r="172" spans="1:109" s="2" customFormat="1" ht="23.25" customHeight="1" x14ac:dyDescent="0.2">
      <c r="A172" s="328" t="str">
        <f>+[1]IMP_FAFM!E35</f>
        <v>Policía Tránsito Municipal</v>
      </c>
      <c r="B172" s="329"/>
      <c r="C172" s="329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30"/>
      <c r="P172" s="331" t="str">
        <f>+[1]IMP_FAFM!F35</f>
        <v>Seguridad Pública</v>
      </c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2">
        <v>2</v>
      </c>
      <c r="AE172" s="332"/>
      <c r="AF172" s="332"/>
      <c r="AG172" s="333">
        <v>1</v>
      </c>
      <c r="AH172" s="333"/>
      <c r="AI172" s="333"/>
      <c r="AJ172" s="333"/>
      <c r="AK172" s="334">
        <f>+[1]IMP_FAFM!AP35</f>
        <v>6706.8</v>
      </c>
      <c r="AL172" s="334"/>
      <c r="AM172" s="334"/>
      <c r="AN172" s="334"/>
      <c r="AO172" s="334"/>
      <c r="AP172" s="334"/>
      <c r="AQ172" s="335">
        <f>AG172*AK172*12</f>
        <v>80481.600000000006</v>
      </c>
      <c r="AR172" s="335"/>
      <c r="AS172" s="335"/>
      <c r="AT172" s="335"/>
      <c r="AU172" s="335"/>
      <c r="AV172" s="335"/>
      <c r="AW172" s="335"/>
      <c r="AX172" s="335"/>
      <c r="AY172" s="336"/>
      <c r="AZ172" s="337"/>
      <c r="BA172" s="337"/>
      <c r="BB172" s="337"/>
      <c r="BC172" s="337"/>
      <c r="BD172" s="337"/>
      <c r="BE172" s="337"/>
      <c r="BF172" s="338"/>
      <c r="BG172" s="339">
        <f>(((AK172/30.4166)*20)*25%)*AG172</f>
        <v>1102.4900876495074</v>
      </c>
      <c r="BH172" s="339"/>
      <c r="BI172" s="339"/>
      <c r="BJ172" s="339"/>
      <c r="BK172" s="339"/>
      <c r="BL172" s="339"/>
      <c r="BM172" s="339"/>
      <c r="BN172" s="339"/>
      <c r="BO172" s="339">
        <f>((AK172/30.4166)*50)*AG172</f>
        <v>11024.900876495072</v>
      </c>
      <c r="BP172" s="339"/>
      <c r="BQ172" s="339"/>
      <c r="BR172" s="339"/>
      <c r="BS172" s="339"/>
      <c r="BT172" s="339"/>
      <c r="BU172" s="339"/>
      <c r="BV172" s="339"/>
      <c r="BW172" s="339"/>
      <c r="BX172" s="339"/>
      <c r="BY172" s="339"/>
      <c r="BZ172" s="339"/>
      <c r="CA172" s="339"/>
      <c r="CB172" s="339"/>
      <c r="CC172" s="339"/>
      <c r="CD172" s="339"/>
      <c r="CE172" s="339"/>
      <c r="CF172" s="339"/>
      <c r="CG172" s="339"/>
      <c r="CH172" s="339"/>
      <c r="CI172" s="339"/>
      <c r="CJ172" s="339"/>
      <c r="CK172" s="339"/>
      <c r="CL172" s="339"/>
      <c r="CM172" s="339"/>
      <c r="CN172" s="339"/>
      <c r="CO172" s="339"/>
      <c r="CP172" s="339"/>
      <c r="CQ172" s="339"/>
      <c r="CR172" s="339"/>
      <c r="CS172" s="339"/>
      <c r="CT172" s="339"/>
      <c r="CU172" s="339"/>
      <c r="CV172" s="335">
        <f>SUM(AQ172:CU172)</f>
        <v>92608.990964144585</v>
      </c>
      <c r="CW172" s="335"/>
      <c r="CX172" s="335"/>
      <c r="CY172" s="335"/>
      <c r="CZ172" s="335"/>
      <c r="DA172" s="335"/>
      <c r="DB172" s="335"/>
      <c r="DC172" s="335"/>
      <c r="DD172" s="335"/>
      <c r="DE172" s="340"/>
    </row>
    <row r="173" spans="1:109" s="2" customFormat="1" ht="23.25" customHeight="1" x14ac:dyDescent="0.2">
      <c r="A173" s="328">
        <f>+[1]IMP_FAFM!E36</f>
        <v>0</v>
      </c>
      <c r="B173" s="329"/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30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2"/>
      <c r="AE173" s="332"/>
      <c r="AF173" s="332"/>
      <c r="AG173" s="333"/>
      <c r="AH173" s="333"/>
      <c r="AI173" s="333"/>
      <c r="AJ173" s="333"/>
      <c r="AK173" s="334"/>
      <c r="AL173" s="334"/>
      <c r="AM173" s="334"/>
      <c r="AN173" s="334"/>
      <c r="AO173" s="334"/>
      <c r="AP173" s="334"/>
      <c r="AQ173" s="335"/>
      <c r="AR173" s="335"/>
      <c r="AS173" s="335"/>
      <c r="AT173" s="335"/>
      <c r="AU173" s="335"/>
      <c r="AV173" s="335"/>
      <c r="AW173" s="335"/>
      <c r="AX173" s="335"/>
      <c r="AY173" s="336"/>
      <c r="AZ173" s="337"/>
      <c r="BA173" s="337"/>
      <c r="BB173" s="337"/>
      <c r="BC173" s="337"/>
      <c r="BD173" s="337"/>
      <c r="BE173" s="337"/>
      <c r="BF173" s="338"/>
      <c r="BG173" s="339"/>
      <c r="BH173" s="339"/>
      <c r="BI173" s="339"/>
      <c r="BJ173" s="339"/>
      <c r="BK173" s="339"/>
      <c r="BL173" s="339"/>
      <c r="BM173" s="339"/>
      <c r="BN173" s="339"/>
      <c r="BO173" s="339"/>
      <c r="BP173" s="339"/>
      <c r="BQ173" s="339"/>
      <c r="BR173" s="339"/>
      <c r="BS173" s="339"/>
      <c r="BT173" s="339"/>
      <c r="BU173" s="339"/>
      <c r="BV173" s="339"/>
      <c r="BW173" s="339"/>
      <c r="BX173" s="339"/>
      <c r="BY173" s="339"/>
      <c r="BZ173" s="339"/>
      <c r="CA173" s="339"/>
      <c r="CB173" s="339"/>
      <c r="CC173" s="339"/>
      <c r="CD173" s="339"/>
      <c r="CE173" s="339"/>
      <c r="CF173" s="339"/>
      <c r="CG173" s="339"/>
      <c r="CH173" s="339"/>
      <c r="CI173" s="339"/>
      <c r="CJ173" s="339"/>
      <c r="CK173" s="339"/>
      <c r="CL173" s="339"/>
      <c r="CM173" s="339"/>
      <c r="CN173" s="339"/>
      <c r="CO173" s="339"/>
      <c r="CP173" s="339"/>
      <c r="CQ173" s="339"/>
      <c r="CR173" s="339"/>
      <c r="CS173" s="339"/>
      <c r="CT173" s="339"/>
      <c r="CU173" s="339"/>
      <c r="CV173" s="335"/>
      <c r="CW173" s="335"/>
      <c r="CX173" s="335"/>
      <c r="CY173" s="335"/>
      <c r="CZ173" s="335"/>
      <c r="DA173" s="335"/>
      <c r="DB173" s="335"/>
      <c r="DC173" s="335"/>
      <c r="DD173" s="335"/>
      <c r="DE173" s="340"/>
    </row>
    <row r="174" spans="1:109" s="2" customFormat="1" ht="23.25" customHeight="1" x14ac:dyDescent="0.2">
      <c r="A174" s="328">
        <f>+[1]IMP_FAFM!E37</f>
        <v>0</v>
      </c>
      <c r="B174" s="329"/>
      <c r="C174" s="329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30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2"/>
      <c r="AE174" s="332"/>
      <c r="AF174" s="332"/>
      <c r="AG174" s="333"/>
      <c r="AH174" s="333"/>
      <c r="AI174" s="333"/>
      <c r="AJ174" s="333"/>
      <c r="AK174" s="334"/>
      <c r="AL174" s="334"/>
      <c r="AM174" s="334"/>
      <c r="AN174" s="334"/>
      <c r="AO174" s="334"/>
      <c r="AP174" s="334"/>
      <c r="AQ174" s="335"/>
      <c r="AR174" s="335"/>
      <c r="AS174" s="335"/>
      <c r="AT174" s="335"/>
      <c r="AU174" s="335"/>
      <c r="AV174" s="335"/>
      <c r="AW174" s="335"/>
      <c r="AX174" s="335"/>
      <c r="AY174" s="336"/>
      <c r="AZ174" s="337"/>
      <c r="BA174" s="337"/>
      <c r="BB174" s="337"/>
      <c r="BC174" s="337"/>
      <c r="BD174" s="337"/>
      <c r="BE174" s="337"/>
      <c r="BF174" s="338"/>
      <c r="BG174" s="339"/>
      <c r="BH174" s="339"/>
      <c r="BI174" s="339"/>
      <c r="BJ174" s="339"/>
      <c r="BK174" s="339"/>
      <c r="BL174" s="339"/>
      <c r="BM174" s="339"/>
      <c r="BN174" s="339"/>
      <c r="BO174" s="339"/>
      <c r="BP174" s="339"/>
      <c r="BQ174" s="339"/>
      <c r="BR174" s="339"/>
      <c r="BS174" s="339"/>
      <c r="BT174" s="339"/>
      <c r="BU174" s="339"/>
      <c r="BV174" s="339"/>
      <c r="BW174" s="339"/>
      <c r="BX174" s="339"/>
      <c r="BY174" s="339"/>
      <c r="BZ174" s="339"/>
      <c r="CA174" s="339"/>
      <c r="CB174" s="339"/>
      <c r="CC174" s="339"/>
      <c r="CD174" s="339"/>
      <c r="CE174" s="339"/>
      <c r="CF174" s="339"/>
      <c r="CG174" s="339"/>
      <c r="CH174" s="339"/>
      <c r="CI174" s="339"/>
      <c r="CJ174" s="339"/>
      <c r="CK174" s="339"/>
      <c r="CL174" s="339"/>
      <c r="CM174" s="339"/>
      <c r="CN174" s="339"/>
      <c r="CO174" s="339"/>
      <c r="CP174" s="339"/>
      <c r="CQ174" s="339"/>
      <c r="CR174" s="339"/>
      <c r="CS174" s="339"/>
      <c r="CT174" s="339"/>
      <c r="CU174" s="339"/>
      <c r="CV174" s="335"/>
      <c r="CW174" s="335"/>
      <c r="CX174" s="335"/>
      <c r="CY174" s="335"/>
      <c r="CZ174" s="335"/>
      <c r="DA174" s="335"/>
      <c r="DB174" s="335"/>
      <c r="DC174" s="335"/>
      <c r="DD174" s="335"/>
      <c r="DE174" s="340"/>
    </row>
    <row r="175" spans="1:109" s="2" customFormat="1" ht="23.25" customHeight="1" x14ac:dyDescent="0.2">
      <c r="A175" s="328">
        <f>+[1]IMP_FAFM!E38</f>
        <v>0</v>
      </c>
      <c r="B175" s="329"/>
      <c r="C175" s="329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30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2"/>
      <c r="AE175" s="332"/>
      <c r="AF175" s="332"/>
      <c r="AG175" s="333"/>
      <c r="AH175" s="333"/>
      <c r="AI175" s="333"/>
      <c r="AJ175" s="333"/>
      <c r="AK175" s="334"/>
      <c r="AL175" s="334"/>
      <c r="AM175" s="334"/>
      <c r="AN175" s="334"/>
      <c r="AO175" s="334"/>
      <c r="AP175" s="334"/>
      <c r="AQ175" s="335"/>
      <c r="AR175" s="335"/>
      <c r="AS175" s="335"/>
      <c r="AT175" s="335"/>
      <c r="AU175" s="335"/>
      <c r="AV175" s="335"/>
      <c r="AW175" s="335"/>
      <c r="AX175" s="335"/>
      <c r="AY175" s="336"/>
      <c r="AZ175" s="337"/>
      <c r="BA175" s="337"/>
      <c r="BB175" s="337"/>
      <c r="BC175" s="337"/>
      <c r="BD175" s="337"/>
      <c r="BE175" s="337"/>
      <c r="BF175" s="338"/>
      <c r="BG175" s="339"/>
      <c r="BH175" s="339"/>
      <c r="BI175" s="339"/>
      <c r="BJ175" s="339"/>
      <c r="BK175" s="339"/>
      <c r="BL175" s="339"/>
      <c r="BM175" s="339"/>
      <c r="BN175" s="339"/>
      <c r="BO175" s="339"/>
      <c r="BP175" s="339"/>
      <c r="BQ175" s="339"/>
      <c r="BR175" s="339"/>
      <c r="BS175" s="339"/>
      <c r="BT175" s="339"/>
      <c r="BU175" s="339"/>
      <c r="BV175" s="339"/>
      <c r="BW175" s="339"/>
      <c r="BX175" s="339"/>
      <c r="BY175" s="339"/>
      <c r="BZ175" s="339"/>
      <c r="CA175" s="339"/>
      <c r="CB175" s="339"/>
      <c r="CC175" s="339"/>
      <c r="CD175" s="339"/>
      <c r="CE175" s="339"/>
      <c r="CF175" s="339"/>
      <c r="CG175" s="339"/>
      <c r="CH175" s="339"/>
      <c r="CI175" s="339"/>
      <c r="CJ175" s="339"/>
      <c r="CK175" s="339"/>
      <c r="CL175" s="339"/>
      <c r="CM175" s="339"/>
      <c r="CN175" s="339"/>
      <c r="CO175" s="339"/>
      <c r="CP175" s="339"/>
      <c r="CQ175" s="339"/>
      <c r="CR175" s="339"/>
      <c r="CS175" s="339"/>
      <c r="CT175" s="339"/>
      <c r="CU175" s="339"/>
      <c r="CV175" s="335"/>
      <c r="CW175" s="335"/>
      <c r="CX175" s="335"/>
      <c r="CY175" s="335"/>
      <c r="CZ175" s="335"/>
      <c r="DA175" s="335"/>
      <c r="DB175" s="335"/>
      <c r="DC175" s="335"/>
      <c r="DD175" s="335"/>
      <c r="DE175" s="340"/>
    </row>
    <row r="176" spans="1:109" s="2" customFormat="1" ht="23.25" customHeight="1" x14ac:dyDescent="0.2">
      <c r="A176" s="328">
        <f>+[1]IMP_FAFM!E39</f>
        <v>0</v>
      </c>
      <c r="B176" s="329"/>
      <c r="C176" s="329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30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2"/>
      <c r="AE176" s="332"/>
      <c r="AF176" s="332"/>
      <c r="AG176" s="333"/>
      <c r="AH176" s="333"/>
      <c r="AI176" s="333"/>
      <c r="AJ176" s="333"/>
      <c r="AK176" s="334"/>
      <c r="AL176" s="334"/>
      <c r="AM176" s="334"/>
      <c r="AN176" s="334"/>
      <c r="AO176" s="334"/>
      <c r="AP176" s="334"/>
      <c r="AQ176" s="335"/>
      <c r="AR176" s="335"/>
      <c r="AS176" s="335"/>
      <c r="AT176" s="335"/>
      <c r="AU176" s="335"/>
      <c r="AV176" s="335"/>
      <c r="AW176" s="335"/>
      <c r="AX176" s="335"/>
      <c r="AY176" s="336"/>
      <c r="AZ176" s="337"/>
      <c r="BA176" s="337"/>
      <c r="BB176" s="337"/>
      <c r="BC176" s="337"/>
      <c r="BD176" s="337"/>
      <c r="BE176" s="337"/>
      <c r="BF176" s="338"/>
      <c r="BG176" s="339"/>
      <c r="BH176" s="339"/>
      <c r="BI176" s="339"/>
      <c r="BJ176" s="339"/>
      <c r="BK176" s="339"/>
      <c r="BL176" s="339"/>
      <c r="BM176" s="339"/>
      <c r="BN176" s="339"/>
      <c r="BO176" s="339"/>
      <c r="BP176" s="339"/>
      <c r="BQ176" s="339"/>
      <c r="BR176" s="339"/>
      <c r="BS176" s="339"/>
      <c r="BT176" s="339"/>
      <c r="BU176" s="339"/>
      <c r="BV176" s="339"/>
      <c r="BW176" s="339"/>
      <c r="BX176" s="339"/>
      <c r="BY176" s="339"/>
      <c r="BZ176" s="339"/>
      <c r="CA176" s="339"/>
      <c r="CB176" s="339"/>
      <c r="CC176" s="339"/>
      <c r="CD176" s="339"/>
      <c r="CE176" s="339"/>
      <c r="CF176" s="339"/>
      <c r="CG176" s="339"/>
      <c r="CH176" s="339"/>
      <c r="CI176" s="339"/>
      <c r="CJ176" s="339"/>
      <c r="CK176" s="339"/>
      <c r="CL176" s="339"/>
      <c r="CM176" s="339"/>
      <c r="CN176" s="339"/>
      <c r="CO176" s="339"/>
      <c r="CP176" s="339"/>
      <c r="CQ176" s="339"/>
      <c r="CR176" s="339"/>
      <c r="CS176" s="339"/>
      <c r="CT176" s="339"/>
      <c r="CU176" s="339"/>
      <c r="CV176" s="335"/>
      <c r="CW176" s="335"/>
      <c r="CX176" s="335"/>
      <c r="CY176" s="335"/>
      <c r="CZ176" s="335"/>
      <c r="DA176" s="335"/>
      <c r="DB176" s="335"/>
      <c r="DC176" s="335"/>
      <c r="DD176" s="335"/>
      <c r="DE176" s="340"/>
    </row>
    <row r="177" spans="1:110" s="2" customFormat="1" ht="23.25" customHeight="1" thickBot="1" x14ac:dyDescent="0.25">
      <c r="A177" s="328">
        <f>+[1]IMP_FAFM!E40</f>
        <v>0</v>
      </c>
      <c r="B177" s="329"/>
      <c r="C177" s="329"/>
      <c r="D177" s="329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30"/>
      <c r="P177" s="331" t="s">
        <v>375</v>
      </c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2">
        <v>1</v>
      </c>
      <c r="AE177" s="332"/>
      <c r="AF177" s="332"/>
      <c r="AG177" s="333">
        <v>1</v>
      </c>
      <c r="AH177" s="333"/>
      <c r="AI177" s="333"/>
      <c r="AJ177" s="333"/>
      <c r="AK177" s="334">
        <v>9766.75</v>
      </c>
      <c r="AL177" s="334"/>
      <c r="AM177" s="334"/>
      <c r="AN177" s="334"/>
      <c r="AO177" s="334"/>
      <c r="AP177" s="334"/>
      <c r="AQ177" s="335">
        <f>AG177*AK177*12</f>
        <v>117201</v>
      </c>
      <c r="AR177" s="335"/>
      <c r="AS177" s="335"/>
      <c r="AT177" s="335"/>
      <c r="AU177" s="335"/>
      <c r="AV177" s="335"/>
      <c r="AW177" s="335"/>
      <c r="AX177" s="335"/>
      <c r="AY177" s="336"/>
      <c r="AZ177" s="337"/>
      <c r="BA177" s="337"/>
      <c r="BB177" s="337"/>
      <c r="BC177" s="337"/>
      <c r="BD177" s="337"/>
      <c r="BE177" s="337"/>
      <c r="BF177" s="338"/>
      <c r="BG177" s="339">
        <f>(((AK177/30.4166)*20)*25%)*AG177</f>
        <v>1605.4966695817416</v>
      </c>
      <c r="BH177" s="339"/>
      <c r="BI177" s="339"/>
      <c r="BJ177" s="339"/>
      <c r="BK177" s="339"/>
      <c r="BL177" s="339"/>
      <c r="BM177" s="339"/>
      <c r="BN177" s="339"/>
      <c r="BO177" s="339">
        <f>((AK177/30.4166)*50)*AG177</f>
        <v>16054.966695817417</v>
      </c>
      <c r="BP177" s="339"/>
      <c r="BQ177" s="339"/>
      <c r="BR177" s="339"/>
      <c r="BS177" s="339"/>
      <c r="BT177" s="339"/>
      <c r="BU177" s="339"/>
      <c r="BV177" s="339"/>
      <c r="BW177" s="339"/>
      <c r="BX177" s="339"/>
      <c r="BY177" s="339"/>
      <c r="BZ177" s="339"/>
      <c r="CA177" s="339"/>
      <c r="CB177" s="339"/>
      <c r="CC177" s="339"/>
      <c r="CD177" s="339"/>
      <c r="CE177" s="339"/>
      <c r="CF177" s="339"/>
      <c r="CG177" s="339"/>
      <c r="CH177" s="339"/>
      <c r="CI177" s="339"/>
      <c r="CJ177" s="339"/>
      <c r="CK177" s="339"/>
      <c r="CL177" s="339"/>
      <c r="CM177" s="339"/>
      <c r="CN177" s="339"/>
      <c r="CO177" s="339"/>
      <c r="CP177" s="339"/>
      <c r="CQ177" s="339"/>
      <c r="CR177" s="339"/>
      <c r="CS177" s="339"/>
      <c r="CT177" s="339"/>
      <c r="CU177" s="339"/>
      <c r="CV177" s="335">
        <f>SUM(AQ177:CU177)</f>
        <v>134861.46336539916</v>
      </c>
      <c r="CW177" s="335"/>
      <c r="CX177" s="335"/>
      <c r="CY177" s="335"/>
      <c r="CZ177" s="335"/>
      <c r="DA177" s="335"/>
      <c r="DB177" s="335"/>
      <c r="DC177" s="335"/>
      <c r="DD177" s="335"/>
      <c r="DE177" s="340"/>
    </row>
    <row r="178" spans="1:110" s="2" customFormat="1" ht="24.95" customHeight="1" thickBot="1" x14ac:dyDescent="0.3">
      <c r="A178" s="354" t="s">
        <v>139</v>
      </c>
      <c r="B178" s="355"/>
      <c r="C178" s="355"/>
      <c r="D178" s="355"/>
      <c r="E178" s="355"/>
      <c r="F178" s="355"/>
      <c r="G178" s="355"/>
      <c r="H178" s="355"/>
      <c r="I178" s="355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  <c r="AD178" s="355"/>
      <c r="AE178" s="355"/>
      <c r="AF178" s="356"/>
      <c r="AG178" s="357">
        <f>SUM(AG8:AJ177)</f>
        <v>221</v>
      </c>
      <c r="AH178" s="357"/>
      <c r="AI178" s="357"/>
      <c r="AJ178" s="357"/>
      <c r="AK178" s="358">
        <f>SUM(AK8:AP177)</f>
        <v>1720695.1993199994</v>
      </c>
      <c r="AL178" s="358"/>
      <c r="AM178" s="358"/>
      <c r="AN178" s="358"/>
      <c r="AO178" s="358"/>
      <c r="AP178" s="358"/>
      <c r="AQ178" s="359">
        <f>SUM(AQ8:AX177)</f>
        <v>23923702.911839984</v>
      </c>
      <c r="AR178" s="359"/>
      <c r="AS178" s="359"/>
      <c r="AT178" s="359"/>
      <c r="AU178" s="359"/>
      <c r="AV178" s="359"/>
      <c r="AW178" s="359"/>
      <c r="AX178" s="359"/>
      <c r="AY178" s="359">
        <f>SUM(AY8:BF177)</f>
        <v>0</v>
      </c>
      <c r="AZ178" s="359"/>
      <c r="BA178" s="359"/>
      <c r="BB178" s="359"/>
      <c r="BC178" s="359"/>
      <c r="BD178" s="359"/>
      <c r="BE178" s="359"/>
      <c r="BF178" s="359"/>
      <c r="BG178" s="359">
        <f>SUM(BG8:BN177)</f>
        <v>308957.21897253464</v>
      </c>
      <c r="BH178" s="359"/>
      <c r="BI178" s="359"/>
      <c r="BJ178" s="359"/>
      <c r="BK178" s="359"/>
      <c r="BL178" s="359"/>
      <c r="BM178" s="359"/>
      <c r="BN178" s="359"/>
      <c r="BO178" s="359">
        <f>SUM(BO8:BV177)</f>
        <v>3089572.1897253483</v>
      </c>
      <c r="BP178" s="359"/>
      <c r="BQ178" s="359"/>
      <c r="BR178" s="359"/>
      <c r="BS178" s="359"/>
      <c r="BT178" s="359"/>
      <c r="BU178" s="359"/>
      <c r="BV178" s="359"/>
      <c r="BW178" s="359">
        <f>SUM(BW8:CD177)</f>
        <v>0</v>
      </c>
      <c r="BX178" s="359"/>
      <c r="BY178" s="359"/>
      <c r="BZ178" s="359"/>
      <c r="CA178" s="359"/>
      <c r="CB178" s="359"/>
      <c r="CC178" s="359"/>
      <c r="CD178" s="359"/>
      <c r="CE178" s="359">
        <f>SUM(CE8:CM177)</f>
        <v>0</v>
      </c>
      <c r="CF178" s="359"/>
      <c r="CG178" s="359"/>
      <c r="CH178" s="359"/>
      <c r="CI178" s="359"/>
      <c r="CJ178" s="359"/>
      <c r="CK178" s="359"/>
      <c r="CL178" s="359"/>
      <c r="CM178" s="359"/>
      <c r="CN178" s="359">
        <f>SUM(CN8:CU177)</f>
        <v>0</v>
      </c>
      <c r="CO178" s="359"/>
      <c r="CP178" s="359"/>
      <c r="CQ178" s="359"/>
      <c r="CR178" s="359"/>
      <c r="CS178" s="359"/>
      <c r="CT178" s="359"/>
      <c r="CU178" s="359"/>
      <c r="CV178" s="359">
        <f>SUM(CV8:DE177)</f>
        <v>27205031.200537879</v>
      </c>
      <c r="CW178" s="359"/>
      <c r="CX178" s="359"/>
      <c r="CY178" s="359"/>
      <c r="CZ178" s="359"/>
      <c r="DA178" s="359"/>
      <c r="DB178" s="359"/>
      <c r="DC178" s="359"/>
      <c r="DD178" s="359"/>
      <c r="DE178" s="411"/>
      <c r="DF178" s="3"/>
    </row>
    <row r="179" spans="1:110" s="2" customFormat="1" ht="24.95" customHeight="1" x14ac:dyDescent="0.2">
      <c r="BO179" s="406"/>
      <c r="BP179" s="407"/>
      <c r="BQ179" s="407"/>
      <c r="BR179" s="407"/>
      <c r="BS179" s="407"/>
      <c r="BT179" s="407"/>
      <c r="BU179" s="407"/>
      <c r="BV179" s="407"/>
      <c r="CV179" s="410"/>
      <c r="CW179" s="410"/>
      <c r="CX179" s="410"/>
      <c r="CY179" s="410"/>
      <c r="CZ179" s="410"/>
      <c r="DA179" s="410"/>
      <c r="DB179" s="410"/>
      <c r="DC179" s="410"/>
      <c r="DD179" s="410"/>
      <c r="DE179" s="410"/>
    </row>
    <row r="180" spans="1:110" s="2" customFormat="1" ht="12.75" x14ac:dyDescent="0.2">
      <c r="CV180" s="409"/>
      <c r="CW180" s="409"/>
      <c r="CX180" s="409"/>
      <c r="CY180" s="409"/>
      <c r="CZ180" s="409"/>
      <c r="DA180" s="409"/>
      <c r="DB180" s="409"/>
      <c r="DC180" s="409"/>
      <c r="DD180" s="409"/>
      <c r="DE180" s="409"/>
    </row>
    <row r="181" spans="1:110" s="2" customFormat="1" ht="12.75" x14ac:dyDescent="0.2"/>
    <row r="182" spans="1:110" s="2" customFormat="1" ht="12.75" x14ac:dyDescent="0.2">
      <c r="BW182" s="408"/>
      <c r="BX182" s="408"/>
      <c r="BY182" s="408"/>
      <c r="BZ182" s="408"/>
      <c r="CA182" s="408"/>
      <c r="CB182" s="408"/>
      <c r="CC182" s="408"/>
      <c r="CD182" s="408"/>
    </row>
    <row r="183" spans="1:110" s="2" customFormat="1" ht="12.75" x14ac:dyDescent="0.2"/>
    <row r="184" spans="1:110" s="2" customFormat="1" ht="12.75" x14ac:dyDescent="0.2"/>
    <row r="185" spans="1:110" s="2" customFormat="1" ht="12.75" x14ac:dyDescent="0.2"/>
    <row r="186" spans="1:110" s="2" customFormat="1" ht="12.75" x14ac:dyDescent="0.2"/>
    <row r="187" spans="1:110" s="2" customFormat="1" ht="12.75" x14ac:dyDescent="0.2"/>
    <row r="188" spans="1:110" s="2" customFormat="1" ht="12.75" x14ac:dyDescent="0.2"/>
    <row r="189" spans="1:110" s="2" customFormat="1" ht="12.75" x14ac:dyDescent="0.2"/>
    <row r="190" spans="1:110" s="2" customFormat="1" ht="12.75" x14ac:dyDescent="0.2"/>
    <row r="191" spans="1:110" s="2" customFormat="1" ht="12.75" x14ac:dyDescent="0.2"/>
    <row r="192" spans="1:110" s="2" customFormat="1" ht="12.75" x14ac:dyDescent="0.2"/>
    <row r="193" s="2" customFormat="1" ht="12.75" x14ac:dyDescent="0.2"/>
    <row r="194" s="2" customFormat="1" ht="12.75" x14ac:dyDescent="0.2"/>
    <row r="195" s="2" customFormat="1" ht="12.75" x14ac:dyDescent="0.2"/>
    <row r="196" s="2" customFormat="1" ht="12.75" x14ac:dyDescent="0.2"/>
    <row r="197" s="2" customFormat="1" ht="12.75" x14ac:dyDescent="0.2"/>
    <row r="198" s="2" customFormat="1" ht="12.75" x14ac:dyDescent="0.2"/>
    <row r="199" s="2" customFormat="1" ht="12.75" x14ac:dyDescent="0.2"/>
    <row r="200" s="2" customFormat="1" ht="12.75" x14ac:dyDescent="0.2"/>
    <row r="201" s="2" customFormat="1" ht="12.75" x14ac:dyDescent="0.2"/>
    <row r="202" s="2" customFormat="1" ht="12.75" x14ac:dyDescent="0.2"/>
    <row r="203" s="2" customFormat="1" ht="12.75" x14ac:dyDescent="0.2"/>
    <row r="204" s="2" customFormat="1" ht="12.75" x14ac:dyDescent="0.2"/>
    <row r="205" s="2" customFormat="1" ht="12.75" x14ac:dyDescent="0.2"/>
    <row r="206" s="2" customFormat="1" ht="12.75" x14ac:dyDescent="0.2"/>
    <row r="207" s="2" customFormat="1" ht="12.75" x14ac:dyDescent="0.2"/>
    <row r="208" s="2" customFormat="1" ht="12.75" x14ac:dyDescent="0.2"/>
    <row r="209" s="2" customFormat="1" ht="12.75" x14ac:dyDescent="0.2"/>
    <row r="210" s="2" customFormat="1" ht="12.75" x14ac:dyDescent="0.2"/>
    <row r="211" s="2" customFormat="1" ht="12.75" x14ac:dyDescent="0.2"/>
    <row r="212" s="2" customFormat="1" ht="12.75" x14ac:dyDescent="0.2"/>
    <row r="213" s="2" customFormat="1" ht="12.75" x14ac:dyDescent="0.2"/>
    <row r="214" s="2" customFormat="1" ht="12.75" x14ac:dyDescent="0.2"/>
    <row r="215" s="2" customFormat="1" ht="12.75" x14ac:dyDescent="0.2"/>
    <row r="216" s="2" customFormat="1" ht="12.75" x14ac:dyDescent="0.2"/>
    <row r="217" s="2" customFormat="1" ht="12.75" x14ac:dyDescent="0.2"/>
    <row r="218" s="2" customFormat="1" ht="12.75" x14ac:dyDescent="0.2"/>
    <row r="219" s="2" customFormat="1" ht="12.75" x14ac:dyDescent="0.2"/>
    <row r="220" s="2" customFormat="1" ht="12.75" x14ac:dyDescent="0.2"/>
    <row r="221" s="2" customFormat="1" ht="12.75" x14ac:dyDescent="0.2"/>
    <row r="222" s="2" customFormat="1" ht="12.75" x14ac:dyDescent="0.2"/>
    <row r="223" s="2" customFormat="1" ht="12.75" x14ac:dyDescent="0.2"/>
    <row r="224" s="2" customFormat="1" ht="12.75" x14ac:dyDescent="0.2"/>
    <row r="225" s="2" customFormat="1" ht="12.75" x14ac:dyDescent="0.2"/>
    <row r="226" s="2" customFormat="1" ht="12.75" x14ac:dyDescent="0.2"/>
    <row r="227" s="2" customFormat="1" ht="12.75" x14ac:dyDescent="0.2"/>
    <row r="228" s="2" customFormat="1" ht="12.75" x14ac:dyDescent="0.2"/>
    <row r="229" s="2" customFormat="1" ht="12.75" x14ac:dyDescent="0.2"/>
  </sheetData>
  <sheetProtection formatCells="0" formatColumns="0" formatRows="0" insertRows="0"/>
  <mergeCells count="2251">
    <mergeCell ref="BW182:CD182"/>
    <mergeCell ref="CV180:DE180"/>
    <mergeCell ref="CV179:DE179"/>
    <mergeCell ref="CV166:DE166"/>
    <mergeCell ref="A166:O166"/>
    <mergeCell ref="P166:AC166"/>
    <mergeCell ref="AD166:AF166"/>
    <mergeCell ref="AG166:AJ166"/>
    <mergeCell ref="AK166:AP166"/>
    <mergeCell ref="AQ166:AX166"/>
    <mergeCell ref="AY166:BF166"/>
    <mergeCell ref="BG166:BN166"/>
    <mergeCell ref="BO166:BV166"/>
    <mergeCell ref="BW166:CD166"/>
    <mergeCell ref="CE166:CM166"/>
    <mergeCell ref="CN166:CU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BO167:BV167"/>
    <mergeCell ref="BW167:CD167"/>
    <mergeCell ref="CE167:CM167"/>
    <mergeCell ref="CN167:CU167"/>
    <mergeCell ref="CV167:DE167"/>
    <mergeCell ref="CV178:DE178"/>
    <mergeCell ref="AK168:AP168"/>
    <mergeCell ref="AQ168:AX168"/>
    <mergeCell ref="CV164:DE164"/>
    <mergeCell ref="A164:O164"/>
    <mergeCell ref="P164:AC164"/>
    <mergeCell ref="AD164:AF164"/>
    <mergeCell ref="AG164:AJ164"/>
    <mergeCell ref="AK164:AP164"/>
    <mergeCell ref="AQ164:AX164"/>
    <mergeCell ref="AY164:BF164"/>
    <mergeCell ref="BG164:BN164"/>
    <mergeCell ref="BO164:BV164"/>
    <mergeCell ref="BW164:CD164"/>
    <mergeCell ref="CE164:CM164"/>
    <mergeCell ref="CN164:CU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BO165:BV165"/>
    <mergeCell ref="BW165:CD165"/>
    <mergeCell ref="CE165:CM165"/>
    <mergeCell ref="CN165:CU165"/>
    <mergeCell ref="CV165:DE165"/>
    <mergeCell ref="CV163:DE163"/>
    <mergeCell ref="BW162:CD162"/>
    <mergeCell ref="CE162:CM162"/>
    <mergeCell ref="CN162:CU162"/>
    <mergeCell ref="BW163:CD163"/>
    <mergeCell ref="A162:O162"/>
    <mergeCell ref="P162:AC162"/>
    <mergeCell ref="AD162:AF162"/>
    <mergeCell ref="AG162:AJ162"/>
    <mergeCell ref="AK162:AP162"/>
    <mergeCell ref="AY162:BF162"/>
    <mergeCell ref="AQ162:AX162"/>
    <mergeCell ref="A163:O163"/>
    <mergeCell ref="P163:AC163"/>
    <mergeCell ref="AD163:AF163"/>
    <mergeCell ref="AG163:AJ163"/>
    <mergeCell ref="AK163:AP163"/>
    <mergeCell ref="AY163:BF163"/>
    <mergeCell ref="CE163:CM163"/>
    <mergeCell ref="CN163:CU163"/>
    <mergeCell ref="CE161:CM161"/>
    <mergeCell ref="CN161:CU161"/>
    <mergeCell ref="A160:O160"/>
    <mergeCell ref="P160:AC160"/>
    <mergeCell ref="AD160:AF160"/>
    <mergeCell ref="AG160:AJ160"/>
    <mergeCell ref="AQ163:AX163"/>
    <mergeCell ref="BG163:BN163"/>
    <mergeCell ref="BO163:BV163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BO177:BV177"/>
    <mergeCell ref="CV161:DE161"/>
    <mergeCell ref="BW177:CD177"/>
    <mergeCell ref="CE177:CM177"/>
    <mergeCell ref="CN177:CU177"/>
    <mergeCell ref="CV177:DE177"/>
    <mergeCell ref="A168:O168"/>
    <mergeCell ref="P168:AC168"/>
    <mergeCell ref="AD168:AF168"/>
    <mergeCell ref="AG168:AJ168"/>
    <mergeCell ref="BG162:BN162"/>
    <mergeCell ref="BO162:BV162"/>
    <mergeCell ref="CV162:DE162"/>
    <mergeCell ref="AY161:BF161"/>
    <mergeCell ref="BG161:BN161"/>
    <mergeCell ref="CN169:CU169"/>
    <mergeCell ref="A171:O171"/>
    <mergeCell ref="P171:AC171"/>
    <mergeCell ref="AD171:AF171"/>
    <mergeCell ref="AG171:AJ171"/>
    <mergeCell ref="AK171:AP171"/>
    <mergeCell ref="AQ171:AX171"/>
    <mergeCell ref="AY171:BF171"/>
    <mergeCell ref="CN92:CU92"/>
    <mergeCell ref="CV92:DE92"/>
    <mergeCell ref="CV93:DE93"/>
    <mergeCell ref="CV89:DE89"/>
    <mergeCell ref="BO179:BV179"/>
    <mergeCell ref="CE90:CM90"/>
    <mergeCell ref="CN90:CU90"/>
    <mergeCell ref="CV90:DE90"/>
    <mergeCell ref="CE91:CM91"/>
    <mergeCell ref="A106:O106"/>
    <mergeCell ref="P106:AC106"/>
    <mergeCell ref="AD106:AF106"/>
    <mergeCell ref="AG106:AJ106"/>
    <mergeCell ref="AK106:AP106"/>
    <mergeCell ref="AQ106:AX106"/>
    <mergeCell ref="CV106:DE106"/>
    <mergeCell ref="AY106:BF106"/>
    <mergeCell ref="BG106:BN106"/>
    <mergeCell ref="BO106:BV106"/>
    <mergeCell ref="BW106:CD106"/>
    <mergeCell ref="CE106:CM106"/>
    <mergeCell ref="CN106:CU106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AD90:AF90"/>
    <mergeCell ref="AG90:AJ90"/>
    <mergeCell ref="AK90:AP90"/>
    <mergeCell ref="AQ90:AX90"/>
    <mergeCell ref="A91:O91"/>
    <mergeCell ref="P91:AC91"/>
    <mergeCell ref="AD91:AF91"/>
    <mergeCell ref="AG91:AJ91"/>
    <mergeCell ref="AK91:AP91"/>
    <mergeCell ref="AQ91:AX91"/>
    <mergeCell ref="A92:O92"/>
    <mergeCell ref="P92:AC92"/>
    <mergeCell ref="AD92:AF92"/>
    <mergeCell ref="AG92:AJ92"/>
    <mergeCell ref="AK92:AP92"/>
    <mergeCell ref="AQ92:AX92"/>
    <mergeCell ref="CE92:CM92"/>
    <mergeCell ref="A96:O96"/>
    <mergeCell ref="P96:AC96"/>
    <mergeCell ref="AD96:AF96"/>
    <mergeCell ref="AG96:AJ96"/>
    <mergeCell ref="AK96:AP96"/>
    <mergeCell ref="AY95:BF95"/>
    <mergeCell ref="A95:O95"/>
    <mergeCell ref="P95:AC95"/>
    <mergeCell ref="AD95:AF95"/>
    <mergeCell ref="AG95:AJ95"/>
    <mergeCell ref="CN4:CU6"/>
    <mergeCell ref="CV4:DE6"/>
    <mergeCell ref="BO5:BV6"/>
    <mergeCell ref="BG91:BN91"/>
    <mergeCell ref="BO91:BV91"/>
    <mergeCell ref="BW91:CD91"/>
    <mergeCell ref="CN91:CU91"/>
    <mergeCell ref="CV91:DE91"/>
    <mergeCell ref="BG90:BN90"/>
    <mergeCell ref="BO90:BV90"/>
    <mergeCell ref="BW92:CD92"/>
    <mergeCell ref="BG5:BN6"/>
    <mergeCell ref="BW5:CD6"/>
    <mergeCell ref="AY91:BF91"/>
    <mergeCell ref="AY90:BF90"/>
    <mergeCell ref="BW90:CD90"/>
    <mergeCell ref="BW89:CD89"/>
    <mergeCell ref="BO9:BV9"/>
    <mergeCell ref="BG8:BN8"/>
    <mergeCell ref="BO8:BV8"/>
    <mergeCell ref="A90:O90"/>
    <mergeCell ref="P90:AC90"/>
    <mergeCell ref="BW93:CD93"/>
    <mergeCell ref="CE93:CM93"/>
    <mergeCell ref="CN93:CU93"/>
    <mergeCell ref="AY94:BF94"/>
    <mergeCell ref="BG94:BN94"/>
    <mergeCell ref="BO94:BV94"/>
    <mergeCell ref="A93:O93"/>
    <mergeCell ref="P93:AC93"/>
    <mergeCell ref="AK95:AP95"/>
    <mergeCell ref="AQ95:AX95"/>
    <mergeCell ref="AD94:AF94"/>
    <mergeCell ref="AG94:AJ94"/>
    <mergeCell ref="AK94:AP94"/>
    <mergeCell ref="AQ94:AX94"/>
    <mergeCell ref="BG95:BN95"/>
    <mergeCell ref="BO95:BV95"/>
    <mergeCell ref="BW95:CD95"/>
    <mergeCell ref="CE95:CM95"/>
    <mergeCell ref="CN95:CU95"/>
    <mergeCell ref="BW94:CD94"/>
    <mergeCell ref="CE94:CM94"/>
    <mergeCell ref="CN94:CU94"/>
    <mergeCell ref="BW4:CD4"/>
    <mergeCell ref="CE4:CM4"/>
    <mergeCell ref="AK5:AX5"/>
    <mergeCell ref="AY5:BF5"/>
    <mergeCell ref="CE5:CM6"/>
    <mergeCell ref="AK6:AP6"/>
    <mergeCell ref="AQ6:AX6"/>
    <mergeCell ref="AY6:BF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E9:CM9"/>
    <mergeCell ref="CN9:CU9"/>
    <mergeCell ref="AY9:BF9"/>
    <mergeCell ref="A9:O9"/>
    <mergeCell ref="P9:AC9"/>
    <mergeCell ref="AD9:AF9"/>
    <mergeCell ref="AG9:AJ9"/>
    <mergeCell ref="CV10:DE10"/>
    <mergeCell ref="A11:O11"/>
    <mergeCell ref="P11:AC11"/>
    <mergeCell ref="AY10:BF10"/>
    <mergeCell ref="BG10:BN10"/>
    <mergeCell ref="BO10:BV10"/>
    <mergeCell ref="BW10:CD10"/>
    <mergeCell ref="CE10:CM10"/>
    <mergeCell ref="AY11:BF11"/>
    <mergeCell ref="BG11:BN11"/>
    <mergeCell ref="A10:O10"/>
    <mergeCell ref="P10:AC10"/>
    <mergeCell ref="AD10:AF10"/>
    <mergeCell ref="AG10:AJ10"/>
    <mergeCell ref="AK10:AP10"/>
    <mergeCell ref="BW8:CD8"/>
    <mergeCell ref="CE8:CM8"/>
    <mergeCell ref="AQ10:AX10"/>
    <mergeCell ref="CV8:DE8"/>
    <mergeCell ref="CN8:CU8"/>
    <mergeCell ref="AY8:BF8"/>
    <mergeCell ref="CV9:DE9"/>
    <mergeCell ref="BG9:BN9"/>
    <mergeCell ref="CN10:CU10"/>
    <mergeCell ref="BW9:CD9"/>
    <mergeCell ref="AK9:AP9"/>
    <mergeCell ref="AQ9:AX9"/>
    <mergeCell ref="AY12:BF12"/>
    <mergeCell ref="BG12:BN12"/>
    <mergeCell ref="BO12:BV12"/>
    <mergeCell ref="BW12:CD12"/>
    <mergeCell ref="CE12:CM12"/>
    <mergeCell ref="CN12:CU12"/>
    <mergeCell ref="BW11:CD11"/>
    <mergeCell ref="CE11:CM11"/>
    <mergeCell ref="CN11:CU11"/>
    <mergeCell ref="A12:O12"/>
    <mergeCell ref="P12:AC12"/>
    <mergeCell ref="AD12:AF12"/>
    <mergeCell ref="AG12:AJ12"/>
    <mergeCell ref="AK12:AP12"/>
    <mergeCell ref="AQ12:AX12"/>
    <mergeCell ref="AD11:AF11"/>
    <mergeCell ref="AG11:AJ11"/>
    <mergeCell ref="AK11:AP11"/>
    <mergeCell ref="AQ11:AX11"/>
    <mergeCell ref="BO11:BV11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CV12:DE12"/>
    <mergeCell ref="CV11:DE11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BO69:BV69"/>
    <mergeCell ref="BW69:CD69"/>
    <mergeCell ref="CE69:CM69"/>
    <mergeCell ref="CN69:CU69"/>
    <mergeCell ref="CV69:DE69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CV68:DE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BG71:BN71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CN68:CU68"/>
    <mergeCell ref="AQ70:AX70"/>
    <mergeCell ref="AY70:BF70"/>
    <mergeCell ref="BG70:BN70"/>
    <mergeCell ref="A71:O71"/>
    <mergeCell ref="P71:AC71"/>
    <mergeCell ref="AD71:AF71"/>
    <mergeCell ref="AG71:AJ71"/>
    <mergeCell ref="AK71:AP71"/>
    <mergeCell ref="AQ71:AX71"/>
    <mergeCell ref="AY71:BF71"/>
    <mergeCell ref="CE70:CM70"/>
    <mergeCell ref="CV70:DE70"/>
    <mergeCell ref="CN70:CU70"/>
    <mergeCell ref="BO70:BV70"/>
    <mergeCell ref="BW70:CD70"/>
    <mergeCell ref="A70:O70"/>
    <mergeCell ref="P70:AC70"/>
    <mergeCell ref="AD70:AF70"/>
    <mergeCell ref="AG70:AJ70"/>
    <mergeCell ref="AK70:AP70"/>
    <mergeCell ref="CN73:CU73"/>
    <mergeCell ref="CV73:DE73"/>
    <mergeCell ref="CV74:DE74"/>
    <mergeCell ref="CN74:CU74"/>
    <mergeCell ref="BO74:BV74"/>
    <mergeCell ref="BW74:CD74"/>
    <mergeCell ref="AY73:BF73"/>
    <mergeCell ref="BG73:BN73"/>
    <mergeCell ref="AQ72:AX72"/>
    <mergeCell ref="A74:O74"/>
    <mergeCell ref="P74:AC74"/>
    <mergeCell ref="AD74:AF74"/>
    <mergeCell ref="AG74:AJ74"/>
    <mergeCell ref="AK74:AP74"/>
    <mergeCell ref="AY72:BF72"/>
    <mergeCell ref="BG72:BN72"/>
    <mergeCell ref="A73:O73"/>
    <mergeCell ref="P73:AC73"/>
    <mergeCell ref="AD73:AF73"/>
    <mergeCell ref="AG73:AJ73"/>
    <mergeCell ref="AK73:AP73"/>
    <mergeCell ref="AQ73:AX73"/>
    <mergeCell ref="CE72:CM72"/>
    <mergeCell ref="AY74:BF74"/>
    <mergeCell ref="BG74:BN74"/>
    <mergeCell ref="A75:O75"/>
    <mergeCell ref="P75:AC75"/>
    <mergeCell ref="AD75:AF75"/>
    <mergeCell ref="AG75:AJ75"/>
    <mergeCell ref="AK75:AP75"/>
    <mergeCell ref="AQ75:AX75"/>
    <mergeCell ref="CE74:CM74"/>
    <mergeCell ref="BO77:BV77"/>
    <mergeCell ref="BW77:CD77"/>
    <mergeCell ref="CE77:CM77"/>
    <mergeCell ref="CV72:DE72"/>
    <mergeCell ref="CN72:CU72"/>
    <mergeCell ref="BO72:BV72"/>
    <mergeCell ref="BW72:CD72"/>
    <mergeCell ref="A72:O72"/>
    <mergeCell ref="P72:AC72"/>
    <mergeCell ref="AD72:AF72"/>
    <mergeCell ref="AG72:AJ72"/>
    <mergeCell ref="AK72:AP72"/>
    <mergeCell ref="BO75:BV75"/>
    <mergeCell ref="BW75:CD75"/>
    <mergeCell ref="CE75:CM75"/>
    <mergeCell ref="CN75:CU75"/>
    <mergeCell ref="CV75:DE75"/>
    <mergeCell ref="BO73:BV73"/>
    <mergeCell ref="BW73:CD73"/>
    <mergeCell ref="CE73:CM73"/>
    <mergeCell ref="AY75:BF75"/>
    <mergeCell ref="BG75:BN75"/>
    <mergeCell ref="AQ74:AX74"/>
    <mergeCell ref="CN77:CU77"/>
    <mergeCell ref="CV77:DE77"/>
    <mergeCell ref="CV78:DE78"/>
    <mergeCell ref="CN78:CU78"/>
    <mergeCell ref="BO78:BV78"/>
    <mergeCell ref="BW78:CD78"/>
    <mergeCell ref="AY77:BF77"/>
    <mergeCell ref="BG77:BN77"/>
    <mergeCell ref="AQ76:AX76"/>
    <mergeCell ref="A78:O78"/>
    <mergeCell ref="P78:AC78"/>
    <mergeCell ref="AD78:AF78"/>
    <mergeCell ref="AG78:AJ78"/>
    <mergeCell ref="AK78:AP78"/>
    <mergeCell ref="AY76:BF76"/>
    <mergeCell ref="BG76:BN76"/>
    <mergeCell ref="A77:O77"/>
    <mergeCell ref="P77:AC77"/>
    <mergeCell ref="AD77:AF77"/>
    <mergeCell ref="AG77:AJ77"/>
    <mergeCell ref="AK77:AP77"/>
    <mergeCell ref="AQ77:AX77"/>
    <mergeCell ref="CE76:CM76"/>
    <mergeCell ref="CV76:DE76"/>
    <mergeCell ref="CN76:CU76"/>
    <mergeCell ref="BO76:BV76"/>
    <mergeCell ref="BW76:CD76"/>
    <mergeCell ref="A76:O76"/>
    <mergeCell ref="P76:AC76"/>
    <mergeCell ref="AD76:AF76"/>
    <mergeCell ref="AG76:AJ76"/>
    <mergeCell ref="AK76:AP76"/>
    <mergeCell ref="BO79:BV79"/>
    <mergeCell ref="BW79:CD79"/>
    <mergeCell ref="CE79:CM79"/>
    <mergeCell ref="CN79:CU79"/>
    <mergeCell ref="CV79:DE79"/>
    <mergeCell ref="CV80:DE80"/>
    <mergeCell ref="CN80:CU80"/>
    <mergeCell ref="BO80:BV80"/>
    <mergeCell ref="BW80:CD80"/>
    <mergeCell ref="AY79:BF79"/>
    <mergeCell ref="BG79:BN79"/>
    <mergeCell ref="AQ78:AX78"/>
    <mergeCell ref="A80:O80"/>
    <mergeCell ref="P80:AC80"/>
    <mergeCell ref="AD80:AF80"/>
    <mergeCell ref="AG80:AJ80"/>
    <mergeCell ref="AK80:AP80"/>
    <mergeCell ref="AY78:BF78"/>
    <mergeCell ref="BG78:BN78"/>
    <mergeCell ref="A79:O79"/>
    <mergeCell ref="P79:AC79"/>
    <mergeCell ref="AD79:AF79"/>
    <mergeCell ref="AG79:AJ79"/>
    <mergeCell ref="AK79:AP79"/>
    <mergeCell ref="AQ79:AX79"/>
    <mergeCell ref="CE78:CM78"/>
    <mergeCell ref="CN81:CU81"/>
    <mergeCell ref="CV81:DE81"/>
    <mergeCell ref="CV82:DE82"/>
    <mergeCell ref="CN82:CU82"/>
    <mergeCell ref="BO82:BV82"/>
    <mergeCell ref="BW82:CD82"/>
    <mergeCell ref="AY81:BF81"/>
    <mergeCell ref="BG81:BN81"/>
    <mergeCell ref="AQ80:AX80"/>
    <mergeCell ref="A82:O82"/>
    <mergeCell ref="P82:AC82"/>
    <mergeCell ref="AD82:AF82"/>
    <mergeCell ref="AG82:AJ82"/>
    <mergeCell ref="AK82:AP82"/>
    <mergeCell ref="AY80:BF80"/>
    <mergeCell ref="BG80:BN80"/>
    <mergeCell ref="A81:O81"/>
    <mergeCell ref="P81:AC81"/>
    <mergeCell ref="AD81:AF81"/>
    <mergeCell ref="AG81:AJ81"/>
    <mergeCell ref="AK81:AP81"/>
    <mergeCell ref="AQ81:AX81"/>
    <mergeCell ref="CE80:CM80"/>
    <mergeCell ref="AQ82:AX82"/>
    <mergeCell ref="AY82:BF82"/>
    <mergeCell ref="BG82:BN82"/>
    <mergeCell ref="CE96:CM96"/>
    <mergeCell ref="BO83:BV83"/>
    <mergeCell ref="BW83:CD83"/>
    <mergeCell ref="CE83:CM83"/>
    <mergeCell ref="AY84:BF84"/>
    <mergeCell ref="CE82:CM82"/>
    <mergeCell ref="A83:O83"/>
    <mergeCell ref="P83:AC83"/>
    <mergeCell ref="AD83:AF83"/>
    <mergeCell ref="AG83:AJ83"/>
    <mergeCell ref="AK83:AP83"/>
    <mergeCell ref="AQ83:AX83"/>
    <mergeCell ref="BO81:BV81"/>
    <mergeCell ref="BW81:CD81"/>
    <mergeCell ref="CE81:CM81"/>
    <mergeCell ref="CE89:CM89"/>
    <mergeCell ref="A89:O89"/>
    <mergeCell ref="P89:AC89"/>
    <mergeCell ref="AD89:AF89"/>
    <mergeCell ref="AG89:AJ89"/>
    <mergeCell ref="AK89:AP89"/>
    <mergeCell ref="AQ89:AX89"/>
    <mergeCell ref="BO93:BV93"/>
    <mergeCell ref="AY89:BF89"/>
    <mergeCell ref="BG89:BN89"/>
    <mergeCell ref="BO89:BV89"/>
    <mergeCell ref="AY92:BF92"/>
    <mergeCell ref="BG92:BN92"/>
    <mergeCell ref="BO92:BV92"/>
    <mergeCell ref="BO86:BV86"/>
    <mergeCell ref="BW86:CD86"/>
    <mergeCell ref="CE86:CM86"/>
    <mergeCell ref="CV97:DE97"/>
    <mergeCell ref="AY97:BF97"/>
    <mergeCell ref="BG97:BN97"/>
    <mergeCell ref="AQ96:AX96"/>
    <mergeCell ref="AY96:BF96"/>
    <mergeCell ref="BG96:BN96"/>
    <mergeCell ref="BO97:BV97"/>
    <mergeCell ref="A97:O97"/>
    <mergeCell ref="P97:AC97"/>
    <mergeCell ref="AD97:AF97"/>
    <mergeCell ref="AG97:AJ97"/>
    <mergeCell ref="AK97:AP97"/>
    <mergeCell ref="AQ97:AX97"/>
    <mergeCell ref="CN83:CU83"/>
    <mergeCell ref="CV83:DE83"/>
    <mergeCell ref="CN96:CU96"/>
    <mergeCell ref="BO96:BV96"/>
    <mergeCell ref="BW96:CD96"/>
    <mergeCell ref="CE85:CM85"/>
    <mergeCell ref="BO84:BV84"/>
    <mergeCell ref="BW84:CD84"/>
    <mergeCell ref="AY83:BF83"/>
    <mergeCell ref="BG83:BN83"/>
    <mergeCell ref="CN89:CU89"/>
    <mergeCell ref="AD93:AF93"/>
    <mergeCell ref="AG93:AJ93"/>
    <mergeCell ref="AK93:AP93"/>
    <mergeCell ref="AQ93:AX93"/>
    <mergeCell ref="AY93:BF93"/>
    <mergeCell ref="BG93:BN93"/>
    <mergeCell ref="A94:O94"/>
    <mergeCell ref="P94:AC94"/>
    <mergeCell ref="CN84:CU84"/>
    <mergeCell ref="CV84:DE84"/>
    <mergeCell ref="CV85:DE85"/>
    <mergeCell ref="CN85:CU85"/>
    <mergeCell ref="BO85:BV85"/>
    <mergeCell ref="BW85:CD85"/>
    <mergeCell ref="CE84:CM84"/>
    <mergeCell ref="BG84:BN84"/>
    <mergeCell ref="A85:O85"/>
    <mergeCell ref="P85:AC85"/>
    <mergeCell ref="AD85:AF85"/>
    <mergeCell ref="AG85:AJ85"/>
    <mergeCell ref="AK85:AP85"/>
    <mergeCell ref="A84:O84"/>
    <mergeCell ref="P84:AC84"/>
    <mergeCell ref="AD84:AF84"/>
    <mergeCell ref="AG84:AJ84"/>
    <mergeCell ref="AK84:AP84"/>
    <mergeCell ref="AQ84:AX84"/>
    <mergeCell ref="CN86:CU86"/>
    <mergeCell ref="CV86:DE86"/>
    <mergeCell ref="CV87:DE87"/>
    <mergeCell ref="CN87:CU87"/>
    <mergeCell ref="BO87:BV87"/>
    <mergeCell ref="BW87:CD87"/>
    <mergeCell ref="AY86:BF86"/>
    <mergeCell ref="BG86:BN86"/>
    <mergeCell ref="AQ85:AX85"/>
    <mergeCell ref="A87:O87"/>
    <mergeCell ref="P87:AC87"/>
    <mergeCell ref="AD87:AF87"/>
    <mergeCell ref="AG87:AJ87"/>
    <mergeCell ref="AK87:AP87"/>
    <mergeCell ref="AY85:BF85"/>
    <mergeCell ref="BG85:BN85"/>
    <mergeCell ref="A86:O86"/>
    <mergeCell ref="P86:AC86"/>
    <mergeCell ref="AD86:AF86"/>
    <mergeCell ref="AG86:AJ86"/>
    <mergeCell ref="AK86:AP86"/>
    <mergeCell ref="AQ86:AX86"/>
    <mergeCell ref="BO88:BV88"/>
    <mergeCell ref="BW88:CD88"/>
    <mergeCell ref="CE88:CM88"/>
    <mergeCell ref="CN88:CU88"/>
    <mergeCell ref="CV88:DE88"/>
    <mergeCell ref="CV98:DE98"/>
    <mergeCell ref="CN98:CU98"/>
    <mergeCell ref="BO98:BV98"/>
    <mergeCell ref="BW98:CD98"/>
    <mergeCell ref="AY88:BF88"/>
    <mergeCell ref="BG88:BN88"/>
    <mergeCell ref="AQ87:AX87"/>
    <mergeCell ref="A98:O98"/>
    <mergeCell ref="P98:AC98"/>
    <mergeCell ref="AD98:AF98"/>
    <mergeCell ref="AG98:AJ98"/>
    <mergeCell ref="AK98:AP98"/>
    <mergeCell ref="AY87:BF87"/>
    <mergeCell ref="BG87:BN87"/>
    <mergeCell ref="A88:O88"/>
    <mergeCell ref="P88:AC88"/>
    <mergeCell ref="AD88:AF88"/>
    <mergeCell ref="AG88:AJ88"/>
    <mergeCell ref="AK88:AP88"/>
    <mergeCell ref="AQ88:AX88"/>
    <mergeCell ref="CE87:CM87"/>
    <mergeCell ref="BW97:CD97"/>
    <mergeCell ref="CE97:CM97"/>
    <mergeCell ref="CN97:CU97"/>
    <mergeCell ref="CV94:DE94"/>
    <mergeCell ref="CV95:DE95"/>
    <mergeCell ref="CV96:DE96"/>
    <mergeCell ref="BO99:BV99"/>
    <mergeCell ref="BW99:CD99"/>
    <mergeCell ref="CE99:CM99"/>
    <mergeCell ref="CN99:CU99"/>
    <mergeCell ref="CV99:DE99"/>
    <mergeCell ref="CV100:DE100"/>
    <mergeCell ref="CN100:CU100"/>
    <mergeCell ref="BO100:BV100"/>
    <mergeCell ref="BW100:CD100"/>
    <mergeCell ref="AY99:BF99"/>
    <mergeCell ref="BG99:BN99"/>
    <mergeCell ref="AQ98:AX98"/>
    <mergeCell ref="A100:O100"/>
    <mergeCell ref="P100:AC100"/>
    <mergeCell ref="AD100:AF100"/>
    <mergeCell ref="AG100:AJ100"/>
    <mergeCell ref="AK100:AP100"/>
    <mergeCell ref="AY98:BF98"/>
    <mergeCell ref="BG98:BN98"/>
    <mergeCell ref="A99:O99"/>
    <mergeCell ref="P99:AC99"/>
    <mergeCell ref="AD99:AF99"/>
    <mergeCell ref="AG99:AJ99"/>
    <mergeCell ref="AK99:AP99"/>
    <mergeCell ref="AQ99:AX99"/>
    <mergeCell ref="CE98:CM98"/>
    <mergeCell ref="BO101:BV101"/>
    <mergeCell ref="BW101:CD101"/>
    <mergeCell ref="CE101:CM101"/>
    <mergeCell ref="CN101:CU101"/>
    <mergeCell ref="CV101:DE101"/>
    <mergeCell ref="CV102:DE102"/>
    <mergeCell ref="CN102:CU102"/>
    <mergeCell ref="BO102:BV102"/>
    <mergeCell ref="BW102:CD102"/>
    <mergeCell ref="AY101:BF101"/>
    <mergeCell ref="BG101:BN101"/>
    <mergeCell ref="AQ100:AX100"/>
    <mergeCell ref="A102:O102"/>
    <mergeCell ref="P102:AC102"/>
    <mergeCell ref="AD102:AF102"/>
    <mergeCell ref="AG102:AJ102"/>
    <mergeCell ref="AK102:AP102"/>
    <mergeCell ref="AY100:BF100"/>
    <mergeCell ref="BG100:BN100"/>
    <mergeCell ref="A101:O101"/>
    <mergeCell ref="P101:AC101"/>
    <mergeCell ref="AD101:AF101"/>
    <mergeCell ref="AG101:AJ101"/>
    <mergeCell ref="AK101:AP101"/>
    <mergeCell ref="AQ101:AX101"/>
    <mergeCell ref="CE100:CM100"/>
    <mergeCell ref="CV103:DE103"/>
    <mergeCell ref="CV104:DE104"/>
    <mergeCell ref="CN104:CU104"/>
    <mergeCell ref="BO104:BV104"/>
    <mergeCell ref="BW104:CD104"/>
    <mergeCell ref="AY103:BF103"/>
    <mergeCell ref="BG103:BN103"/>
    <mergeCell ref="AQ102:AX102"/>
    <mergeCell ref="A104:O104"/>
    <mergeCell ref="P104:AC104"/>
    <mergeCell ref="AD104:AF104"/>
    <mergeCell ref="AG104:AJ104"/>
    <mergeCell ref="AK104:AP104"/>
    <mergeCell ref="AY102:BF102"/>
    <mergeCell ref="BG102:BN102"/>
    <mergeCell ref="A103:O103"/>
    <mergeCell ref="P103:AC103"/>
    <mergeCell ref="AD103:AF103"/>
    <mergeCell ref="AG103:AJ103"/>
    <mergeCell ref="AK103:AP103"/>
    <mergeCell ref="AQ103:AX103"/>
    <mergeCell ref="CE102:CM102"/>
    <mergeCell ref="AQ104:AX104"/>
    <mergeCell ref="AY104:BF104"/>
    <mergeCell ref="BG104:BN104"/>
    <mergeCell ref="CE104:CM104"/>
    <mergeCell ref="BO103:BV103"/>
    <mergeCell ref="BW103:CD103"/>
    <mergeCell ref="CE103:CM103"/>
    <mergeCell ref="CN103:CU103"/>
    <mergeCell ref="A178:AF178"/>
    <mergeCell ref="AG178:AJ178"/>
    <mergeCell ref="AK178:AP178"/>
    <mergeCell ref="AQ178:AX178"/>
    <mergeCell ref="AY178:BF178"/>
    <mergeCell ref="BG178:BN178"/>
    <mergeCell ref="CN105:CU105"/>
    <mergeCell ref="BO178:BV178"/>
    <mergeCell ref="BW178:CD178"/>
    <mergeCell ref="CE178:CM178"/>
    <mergeCell ref="CN178:CU178"/>
    <mergeCell ref="AY107:BF107"/>
    <mergeCell ref="BG107:BN107"/>
    <mergeCell ref="BO107:BV107"/>
    <mergeCell ref="BW107:CD107"/>
    <mergeCell ref="CE107:CM107"/>
    <mergeCell ref="CN107:CU107"/>
    <mergeCell ref="A107:O107"/>
    <mergeCell ref="CE159:CM159"/>
    <mergeCell ref="P110:AC110"/>
    <mergeCell ref="A161:O161"/>
    <mergeCell ref="P161:AC161"/>
    <mergeCell ref="AD161:AF161"/>
    <mergeCell ref="AG161:AJ161"/>
    <mergeCell ref="AK161:AP161"/>
    <mergeCell ref="AQ161:AX161"/>
    <mergeCell ref="BO161:BV161"/>
    <mergeCell ref="BW161:CD161"/>
    <mergeCell ref="AY109:BF109"/>
    <mergeCell ref="BG109:BN109"/>
    <mergeCell ref="BO109:BV109"/>
    <mergeCell ref="BW109:CD109"/>
    <mergeCell ref="CV105:DE105"/>
    <mergeCell ref="AY105:BF105"/>
    <mergeCell ref="BG105:BN105"/>
    <mergeCell ref="AY108:BF108"/>
    <mergeCell ref="BG108:BN108"/>
    <mergeCell ref="BO108:BV108"/>
    <mergeCell ref="BW108:CD108"/>
    <mergeCell ref="CE108:CM108"/>
    <mergeCell ref="CN108:CU108"/>
    <mergeCell ref="A108:O108"/>
    <mergeCell ref="P108:AC108"/>
    <mergeCell ref="AD108:AF108"/>
    <mergeCell ref="AG108:AJ108"/>
    <mergeCell ref="AK108:AP108"/>
    <mergeCell ref="AQ108:AX108"/>
    <mergeCell ref="BO105:BV105"/>
    <mergeCell ref="P107:AC107"/>
    <mergeCell ref="AD107:AF107"/>
    <mergeCell ref="AG107:AJ107"/>
    <mergeCell ref="AK107:AP107"/>
    <mergeCell ref="AQ107:AX107"/>
    <mergeCell ref="BW105:CD105"/>
    <mergeCell ref="CE105:CM105"/>
    <mergeCell ref="A105:O105"/>
    <mergeCell ref="P105:AC105"/>
    <mergeCell ref="AD105:AF105"/>
    <mergeCell ref="AG105:AJ105"/>
    <mergeCell ref="AK105:AP105"/>
    <mergeCell ref="AQ105:AX105"/>
    <mergeCell ref="CE109:CM109"/>
    <mergeCell ref="CN109:CU109"/>
    <mergeCell ref="A109:O109"/>
    <mergeCell ref="P109:AC109"/>
    <mergeCell ref="AD109:AF109"/>
    <mergeCell ref="AG109:AJ109"/>
    <mergeCell ref="AK109:AP109"/>
    <mergeCell ref="AQ109:AX109"/>
    <mergeCell ref="CV111:DE111"/>
    <mergeCell ref="CV107:DE107"/>
    <mergeCell ref="CV108:DE108"/>
    <mergeCell ref="CV109:DE109"/>
    <mergeCell ref="CV110:DE110"/>
    <mergeCell ref="AY110:BF110"/>
    <mergeCell ref="BG110:BN110"/>
    <mergeCell ref="BO110:BV110"/>
    <mergeCell ref="BW110:CD110"/>
    <mergeCell ref="CE110:CM110"/>
    <mergeCell ref="CN110:CU110"/>
    <mergeCell ref="A110:O110"/>
    <mergeCell ref="AY112:BF112"/>
    <mergeCell ref="BG112:BN112"/>
    <mergeCell ref="BO112:BV112"/>
    <mergeCell ref="AY111:BF111"/>
    <mergeCell ref="BG111:BN111"/>
    <mergeCell ref="BO111:BV111"/>
    <mergeCell ref="BW111:CD111"/>
    <mergeCell ref="CE111:CM111"/>
    <mergeCell ref="CN111:CU111"/>
    <mergeCell ref="A111:O111"/>
    <mergeCell ref="P111:AC111"/>
    <mergeCell ref="AD111:AF111"/>
    <mergeCell ref="AG111:AJ111"/>
    <mergeCell ref="AK111:AP111"/>
    <mergeCell ref="AQ111:AX111"/>
    <mergeCell ref="AD110:AF110"/>
    <mergeCell ref="AG110:AJ110"/>
    <mergeCell ref="AK110:AP110"/>
    <mergeCell ref="AQ110:AX110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AY113:BF113"/>
    <mergeCell ref="BG113:BN113"/>
    <mergeCell ref="BO113:BV113"/>
    <mergeCell ref="BW113:CD113"/>
    <mergeCell ref="CE113:CM113"/>
    <mergeCell ref="CN113:CU113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112:O112"/>
    <mergeCell ref="P112:AC112"/>
    <mergeCell ref="AD112:AF112"/>
    <mergeCell ref="AG112:AJ112"/>
    <mergeCell ref="AK112:AP112"/>
    <mergeCell ref="AQ112:AX112"/>
    <mergeCell ref="CV115:DE115"/>
    <mergeCell ref="A116:O116"/>
    <mergeCell ref="P116:AC116"/>
    <mergeCell ref="AD116:AF116"/>
    <mergeCell ref="AG116:AJ116"/>
    <mergeCell ref="AK116:AP116"/>
    <mergeCell ref="AQ116:AX116"/>
    <mergeCell ref="AY116:BF116"/>
    <mergeCell ref="BG116:BN116"/>
    <mergeCell ref="BO116:BV116"/>
    <mergeCell ref="AY115:BF115"/>
    <mergeCell ref="BG115:BN115"/>
    <mergeCell ref="BO115:BV115"/>
    <mergeCell ref="BW115:CD115"/>
    <mergeCell ref="CE115:CM115"/>
    <mergeCell ref="CN115:CU115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CV117:DE117"/>
    <mergeCell ref="A118:O118"/>
    <mergeCell ref="P118:AC118"/>
    <mergeCell ref="AD118:AF118"/>
    <mergeCell ref="AG118:AJ118"/>
    <mergeCell ref="AK118:AP118"/>
    <mergeCell ref="AQ118:AX118"/>
    <mergeCell ref="AY118:BF118"/>
    <mergeCell ref="BG118:BN118"/>
    <mergeCell ref="BO118:BV118"/>
    <mergeCell ref="AY117:BF117"/>
    <mergeCell ref="BG117:BN117"/>
    <mergeCell ref="BO117:BV117"/>
    <mergeCell ref="BW117:CD117"/>
    <mergeCell ref="CE117:CM117"/>
    <mergeCell ref="CN117:CU117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CV119:DE119"/>
    <mergeCell ref="A120:O120"/>
    <mergeCell ref="P120:AC120"/>
    <mergeCell ref="AD120:AF120"/>
    <mergeCell ref="AG120:AJ120"/>
    <mergeCell ref="AK120:AP120"/>
    <mergeCell ref="AQ120:AX120"/>
    <mergeCell ref="AY120:BF120"/>
    <mergeCell ref="BG120:BN120"/>
    <mergeCell ref="BO120:BV120"/>
    <mergeCell ref="AY119:BF119"/>
    <mergeCell ref="BG119:BN119"/>
    <mergeCell ref="BO119:BV119"/>
    <mergeCell ref="BW119:CD119"/>
    <mergeCell ref="CE119:CM119"/>
    <mergeCell ref="CN119:CU119"/>
    <mergeCell ref="BW118:CD118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CV121:DE121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BO122:BV122"/>
    <mergeCell ref="AY121:BF121"/>
    <mergeCell ref="BG121:BN121"/>
    <mergeCell ref="BO121:BV121"/>
    <mergeCell ref="BW121:CD121"/>
    <mergeCell ref="CE121:CM121"/>
    <mergeCell ref="CN121:CU121"/>
    <mergeCell ref="BW120:CD120"/>
    <mergeCell ref="CE120:CM120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CV123:DE123"/>
    <mergeCell ref="A124:O124"/>
    <mergeCell ref="P124:AC124"/>
    <mergeCell ref="AD124:AF124"/>
    <mergeCell ref="AG124:AJ124"/>
    <mergeCell ref="AK124:AP124"/>
    <mergeCell ref="AQ124:AX124"/>
    <mergeCell ref="AY124:BF124"/>
    <mergeCell ref="BG124:BN124"/>
    <mergeCell ref="BO124:BV124"/>
    <mergeCell ref="AY123:BF123"/>
    <mergeCell ref="BG123:BN123"/>
    <mergeCell ref="BO123:BV123"/>
    <mergeCell ref="BW123:CD123"/>
    <mergeCell ref="CE123:CM123"/>
    <mergeCell ref="CN123:CU123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CV125:DE12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BO126:BV126"/>
    <mergeCell ref="AY125:BF125"/>
    <mergeCell ref="BG125:BN125"/>
    <mergeCell ref="BO125:BV125"/>
    <mergeCell ref="BW125:CD125"/>
    <mergeCell ref="CE125:CM125"/>
    <mergeCell ref="CN125:CU125"/>
    <mergeCell ref="BW124:CD124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CV127:DE127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BO128:BV128"/>
    <mergeCell ref="AY127:BF127"/>
    <mergeCell ref="BG127:BN127"/>
    <mergeCell ref="BO127:BV127"/>
    <mergeCell ref="BW127:CD127"/>
    <mergeCell ref="CE127:CM127"/>
    <mergeCell ref="CN127:CU127"/>
    <mergeCell ref="BW126:CD126"/>
    <mergeCell ref="CE126:CM126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BO130:BV130"/>
    <mergeCell ref="AY129:BF129"/>
    <mergeCell ref="BG129:BN129"/>
    <mergeCell ref="BO129:BV129"/>
    <mergeCell ref="BW129:CD129"/>
    <mergeCell ref="CE129:CM129"/>
    <mergeCell ref="CN129:CU129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CV131:DE131"/>
    <mergeCell ref="A132:O132"/>
    <mergeCell ref="P132:AC132"/>
    <mergeCell ref="AD132:AF132"/>
    <mergeCell ref="AG132:AJ132"/>
    <mergeCell ref="AK132:AP132"/>
    <mergeCell ref="AQ132:AX132"/>
    <mergeCell ref="AY132:BF132"/>
    <mergeCell ref="BG132:BN132"/>
    <mergeCell ref="BO132:BV132"/>
    <mergeCell ref="AY131:BF131"/>
    <mergeCell ref="BG131:BN131"/>
    <mergeCell ref="BO131:BV131"/>
    <mergeCell ref="BW131:CD131"/>
    <mergeCell ref="CE131:CM131"/>
    <mergeCell ref="CN131:CU131"/>
    <mergeCell ref="BW130:CD130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CV133:DE133"/>
    <mergeCell ref="A134:O134"/>
    <mergeCell ref="P134:AC134"/>
    <mergeCell ref="AD134:AF134"/>
    <mergeCell ref="AG134:AJ134"/>
    <mergeCell ref="AK134:AP134"/>
    <mergeCell ref="AQ134:AX134"/>
    <mergeCell ref="AY134:BF134"/>
    <mergeCell ref="BG134:BN134"/>
    <mergeCell ref="BO134:BV134"/>
    <mergeCell ref="AY133:BF133"/>
    <mergeCell ref="BG133:BN133"/>
    <mergeCell ref="BO133:BV133"/>
    <mergeCell ref="BW133:CD133"/>
    <mergeCell ref="CE133:CM133"/>
    <mergeCell ref="CN133:CU133"/>
    <mergeCell ref="BW132:CD132"/>
    <mergeCell ref="CE132:CM132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CV135:DE135"/>
    <mergeCell ref="A136:O136"/>
    <mergeCell ref="P136:AC136"/>
    <mergeCell ref="AD136:AF136"/>
    <mergeCell ref="AG136:AJ136"/>
    <mergeCell ref="AK136:AP136"/>
    <mergeCell ref="AQ136:AX136"/>
    <mergeCell ref="AY136:BF136"/>
    <mergeCell ref="BG136:BN136"/>
    <mergeCell ref="BO136:BV136"/>
    <mergeCell ref="AY135:BF135"/>
    <mergeCell ref="BG135:BN135"/>
    <mergeCell ref="BO135:BV135"/>
    <mergeCell ref="BW135:CD135"/>
    <mergeCell ref="CE135:CM135"/>
    <mergeCell ref="CN135:CU135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CV137:DE137"/>
    <mergeCell ref="A138:O138"/>
    <mergeCell ref="P138:AC138"/>
    <mergeCell ref="AD138:AF138"/>
    <mergeCell ref="AG138:AJ138"/>
    <mergeCell ref="AK138:AP138"/>
    <mergeCell ref="AQ138:AX138"/>
    <mergeCell ref="AY138:BF138"/>
    <mergeCell ref="BG138:BN138"/>
    <mergeCell ref="BO138:BV138"/>
    <mergeCell ref="AY137:BF137"/>
    <mergeCell ref="BG137:BN137"/>
    <mergeCell ref="BO137:BV137"/>
    <mergeCell ref="BW137:CD137"/>
    <mergeCell ref="CE137:CM137"/>
    <mergeCell ref="CN137:CU137"/>
    <mergeCell ref="BW136:CD136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CV139:DE139"/>
    <mergeCell ref="A140:O140"/>
    <mergeCell ref="P140:AC140"/>
    <mergeCell ref="AD140:AF140"/>
    <mergeCell ref="AG140:AJ140"/>
    <mergeCell ref="AK140:AP140"/>
    <mergeCell ref="AQ140:AX140"/>
    <mergeCell ref="AY140:BF140"/>
    <mergeCell ref="BG140:BN140"/>
    <mergeCell ref="BO140:BV140"/>
    <mergeCell ref="AY139:BF139"/>
    <mergeCell ref="BG139:BN139"/>
    <mergeCell ref="BO139:BV139"/>
    <mergeCell ref="BW139:CD139"/>
    <mergeCell ref="CE139:CM139"/>
    <mergeCell ref="CN139:CU139"/>
    <mergeCell ref="BW138:CD138"/>
    <mergeCell ref="CE138:CM138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CV141:DE141"/>
    <mergeCell ref="A142:O142"/>
    <mergeCell ref="P142:AC142"/>
    <mergeCell ref="AD142:AF142"/>
    <mergeCell ref="AG142:AJ142"/>
    <mergeCell ref="AK142:AP142"/>
    <mergeCell ref="AQ142:AX142"/>
    <mergeCell ref="AY142:BF142"/>
    <mergeCell ref="BG142:BN142"/>
    <mergeCell ref="BO142:BV142"/>
    <mergeCell ref="AY141:BF141"/>
    <mergeCell ref="BG141:BN141"/>
    <mergeCell ref="BO141:BV141"/>
    <mergeCell ref="BW141:CD141"/>
    <mergeCell ref="CE141:CM141"/>
    <mergeCell ref="CN141:CU141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CV143:DE143"/>
    <mergeCell ref="A144:O144"/>
    <mergeCell ref="P144:AC144"/>
    <mergeCell ref="AD144:AF144"/>
    <mergeCell ref="AG144:AJ144"/>
    <mergeCell ref="AK144:AP144"/>
    <mergeCell ref="AQ144:AX144"/>
    <mergeCell ref="AY144:BF144"/>
    <mergeCell ref="BG144:BN144"/>
    <mergeCell ref="BO144:BV144"/>
    <mergeCell ref="AY143:BF143"/>
    <mergeCell ref="BG143:BN143"/>
    <mergeCell ref="BO143:BV143"/>
    <mergeCell ref="BW143:CD143"/>
    <mergeCell ref="CE143:CM143"/>
    <mergeCell ref="CN143:CU143"/>
    <mergeCell ref="BW142:CD142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CV145:DE145"/>
    <mergeCell ref="A146:O146"/>
    <mergeCell ref="P146:AC146"/>
    <mergeCell ref="AD146:AF146"/>
    <mergeCell ref="AG146:AJ146"/>
    <mergeCell ref="AK146:AP146"/>
    <mergeCell ref="AQ146:AX146"/>
    <mergeCell ref="AY146:BF146"/>
    <mergeCell ref="BG146:BN146"/>
    <mergeCell ref="BO146:BV146"/>
    <mergeCell ref="AY145:BF145"/>
    <mergeCell ref="BG145:BN145"/>
    <mergeCell ref="BO145:BV145"/>
    <mergeCell ref="BW145:CD145"/>
    <mergeCell ref="CE145:CM145"/>
    <mergeCell ref="CN145:CU145"/>
    <mergeCell ref="BW144:CD144"/>
    <mergeCell ref="CE144:CM144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CV147:DE147"/>
    <mergeCell ref="A148:O148"/>
    <mergeCell ref="P148:AC148"/>
    <mergeCell ref="AD148:AF148"/>
    <mergeCell ref="AG148:AJ148"/>
    <mergeCell ref="AK148:AP148"/>
    <mergeCell ref="AQ148:AX148"/>
    <mergeCell ref="AY148:BF148"/>
    <mergeCell ref="BG148:BN148"/>
    <mergeCell ref="BO148:BV148"/>
    <mergeCell ref="AY147:BF147"/>
    <mergeCell ref="BG147:BN147"/>
    <mergeCell ref="BO147:BV147"/>
    <mergeCell ref="BW147:CD147"/>
    <mergeCell ref="CE147:CM147"/>
    <mergeCell ref="CN147:CU147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CV149:DE149"/>
    <mergeCell ref="A150:O150"/>
    <mergeCell ref="P150:AC150"/>
    <mergeCell ref="AD150:AF150"/>
    <mergeCell ref="AG150:AJ150"/>
    <mergeCell ref="AK150:AP150"/>
    <mergeCell ref="AQ150:AX150"/>
    <mergeCell ref="AY150:BF150"/>
    <mergeCell ref="BG150:BN150"/>
    <mergeCell ref="BO150:BV150"/>
    <mergeCell ref="AY149:BF149"/>
    <mergeCell ref="BG149:BN149"/>
    <mergeCell ref="BO149:BV149"/>
    <mergeCell ref="BW149:CD149"/>
    <mergeCell ref="CE149:CM149"/>
    <mergeCell ref="CN149:CU149"/>
    <mergeCell ref="BW148:CD148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CV151:DE151"/>
    <mergeCell ref="A152:O152"/>
    <mergeCell ref="P152:AC152"/>
    <mergeCell ref="AD152:AF152"/>
    <mergeCell ref="AG152:AJ152"/>
    <mergeCell ref="AK152:AP152"/>
    <mergeCell ref="AQ152:AX152"/>
    <mergeCell ref="AY152:BF152"/>
    <mergeCell ref="BG152:BN152"/>
    <mergeCell ref="BO152:BV152"/>
    <mergeCell ref="AY151:BF151"/>
    <mergeCell ref="BG151:BN151"/>
    <mergeCell ref="BO151:BV151"/>
    <mergeCell ref="BW151:CD151"/>
    <mergeCell ref="CE151:CM151"/>
    <mergeCell ref="CN151:CU151"/>
    <mergeCell ref="BW150:CD150"/>
    <mergeCell ref="CE150:CM150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CV153:DE153"/>
    <mergeCell ref="A154:O154"/>
    <mergeCell ref="P154:AC154"/>
    <mergeCell ref="AD154:AF154"/>
    <mergeCell ref="AG154:AJ154"/>
    <mergeCell ref="AK154:AP154"/>
    <mergeCell ref="AQ154:AX154"/>
    <mergeCell ref="AY154:BF154"/>
    <mergeCell ref="BG154:BN154"/>
    <mergeCell ref="BO154:BV154"/>
    <mergeCell ref="AY153:BF153"/>
    <mergeCell ref="BG153:BN153"/>
    <mergeCell ref="BO153:BV153"/>
    <mergeCell ref="BW153:CD153"/>
    <mergeCell ref="CE153:CM153"/>
    <mergeCell ref="CN153:CU153"/>
    <mergeCell ref="BW152:CD152"/>
    <mergeCell ref="CE152:CM152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BW154:CD154"/>
    <mergeCell ref="CE154:CM154"/>
    <mergeCell ref="CN154:CU154"/>
    <mergeCell ref="CV154:DE154"/>
    <mergeCell ref="A155:O155"/>
    <mergeCell ref="P155:AC155"/>
    <mergeCell ref="AD155:AF155"/>
    <mergeCell ref="AG155:AJ155"/>
    <mergeCell ref="AK155:AP155"/>
    <mergeCell ref="AQ155:AX155"/>
    <mergeCell ref="BW155:CD155"/>
    <mergeCell ref="CE155:CM155"/>
    <mergeCell ref="CN155:CU155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BO157:BV157"/>
    <mergeCell ref="BW157:CD157"/>
    <mergeCell ref="CE157:CM157"/>
    <mergeCell ref="CN157:CU157"/>
    <mergeCell ref="CV157:DE157"/>
    <mergeCell ref="CV169:DE169"/>
    <mergeCell ref="CV158:DE158"/>
    <mergeCell ref="CV155:DE155"/>
    <mergeCell ref="A158:O158"/>
    <mergeCell ref="P158:AC158"/>
    <mergeCell ref="AD158:AF158"/>
    <mergeCell ref="AG158:AJ158"/>
    <mergeCell ref="AK158:AP158"/>
    <mergeCell ref="A156:O156"/>
    <mergeCell ref="P156:AC156"/>
    <mergeCell ref="AD156:AF156"/>
    <mergeCell ref="AG156:AJ156"/>
    <mergeCell ref="AK156:AP156"/>
    <mergeCell ref="AQ156:AX156"/>
    <mergeCell ref="AY156:BF156"/>
    <mergeCell ref="BG156:BN156"/>
    <mergeCell ref="BO156:BV156"/>
    <mergeCell ref="BW156:CD156"/>
    <mergeCell ref="CE156:CM156"/>
    <mergeCell ref="CN156:CU156"/>
    <mergeCell ref="AQ158:AX158"/>
    <mergeCell ref="AY158:BF158"/>
    <mergeCell ref="BG158:BN158"/>
    <mergeCell ref="BO158:BV158"/>
    <mergeCell ref="AY155:BF155"/>
    <mergeCell ref="BG155:BN155"/>
    <mergeCell ref="BO155:BV155"/>
    <mergeCell ref="BW158:CD158"/>
    <mergeCell ref="CE158:CM158"/>
    <mergeCell ref="CN158:CU158"/>
    <mergeCell ref="CN159:CU159"/>
    <mergeCell ref="CV159:DE159"/>
    <mergeCell ref="A170:O170"/>
    <mergeCell ref="P170:AC170"/>
    <mergeCell ref="AD170:AF170"/>
    <mergeCell ref="AG170:AJ170"/>
    <mergeCell ref="AK170:AP170"/>
    <mergeCell ref="AQ170:AX170"/>
    <mergeCell ref="AY170:BF170"/>
    <mergeCell ref="BG170:BN170"/>
    <mergeCell ref="BO170:BV170"/>
    <mergeCell ref="BW170:CD170"/>
    <mergeCell ref="CE170:CM170"/>
    <mergeCell ref="CN170:CU170"/>
    <mergeCell ref="CV170:DE170"/>
    <mergeCell ref="AY168:BF168"/>
    <mergeCell ref="BG168:BN168"/>
    <mergeCell ref="BO168:BV168"/>
    <mergeCell ref="BW168:CD168"/>
    <mergeCell ref="CE168:CM168"/>
    <mergeCell ref="CN168:CU168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BO169:BV169"/>
    <mergeCell ref="BW169:CD169"/>
    <mergeCell ref="CE169:CM169"/>
    <mergeCell ref="BG171:BN171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AQ172:AX172"/>
    <mergeCell ref="AY172:BF172"/>
    <mergeCell ref="BG172:BN172"/>
    <mergeCell ref="BO172:BV172"/>
    <mergeCell ref="BW172:CD172"/>
    <mergeCell ref="CE172:CM172"/>
    <mergeCell ref="CN172:CU172"/>
    <mergeCell ref="CV172:DE172"/>
    <mergeCell ref="AQ173:AX173"/>
    <mergeCell ref="AY173:BF173"/>
    <mergeCell ref="BG173:BN173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AQ174:AX174"/>
    <mergeCell ref="AY174:BF174"/>
    <mergeCell ref="BG174:BN174"/>
    <mergeCell ref="BO174:BV174"/>
    <mergeCell ref="BW174:CD174"/>
    <mergeCell ref="CE174:CM174"/>
    <mergeCell ref="CN174:CU174"/>
    <mergeCell ref="CV174:DE174"/>
    <mergeCell ref="CV156:DE156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BO175:BV175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AQ176:AX176"/>
    <mergeCell ref="AY176:BF176"/>
    <mergeCell ref="BG176:BN176"/>
    <mergeCell ref="BO176:BV176"/>
    <mergeCell ref="BW176:CD176"/>
    <mergeCell ref="CE176:CM176"/>
    <mergeCell ref="CN176:CU176"/>
    <mergeCell ref="CV176:DE176"/>
    <mergeCell ref="A173:O173"/>
    <mergeCell ref="P173:AC173"/>
    <mergeCell ref="AD173:AF173"/>
    <mergeCell ref="AG173:AJ173"/>
    <mergeCell ref="AK173:AP173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78" fitToHeight="0" orientation="landscape" r:id="rId1"/>
  <headerFooter>
    <oddFooter>&amp;L&amp;"-,Cursiva"     Ejercicio Fiscal 2016&amp;RPágina &amp;P 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61"/>
  <sheetViews>
    <sheetView topLeftCell="A3" zoomScale="90" zoomScaleNormal="90" workbookViewId="0">
      <pane xSplit="6" ySplit="2" topLeftCell="N741" activePane="bottomRight" state="frozen"/>
      <selection activeCell="A3" sqref="A3"/>
      <selection pane="topRight" activeCell="G3" sqref="G3"/>
      <selection pane="bottomLeft" activeCell="A5" sqref="A5"/>
      <selection pane="bottomRight" activeCell="R758" sqref="R758"/>
    </sheetView>
  </sheetViews>
  <sheetFormatPr baseColWidth="10" defaultRowHeight="15" x14ac:dyDescent="0.25"/>
  <cols>
    <col min="1" max="1" width="4.85546875" customWidth="1"/>
    <col min="2" max="2" width="2.140625" customWidth="1"/>
    <col min="3" max="3" width="4.85546875" customWidth="1"/>
    <col min="4" max="4" width="20.5703125" customWidth="1"/>
    <col min="5" max="5" width="7.140625" bestFit="1" customWidth="1"/>
    <col min="6" max="6" width="45" customWidth="1"/>
    <col min="7" max="7" width="13.85546875" customWidth="1"/>
    <col min="8" max="8" width="12.5703125" bestFit="1" customWidth="1"/>
    <col min="9" max="9" width="14.28515625" customWidth="1"/>
    <col min="10" max="10" width="14.85546875" customWidth="1"/>
    <col min="11" max="11" width="11" customWidth="1"/>
    <col min="12" max="12" width="12.5703125" customWidth="1"/>
    <col min="13" max="13" width="15.42578125" customWidth="1"/>
    <col min="14" max="14" width="12.5703125" customWidth="1"/>
    <col min="15" max="15" width="14.28515625" customWidth="1"/>
    <col min="16" max="16" width="13.85546875" customWidth="1"/>
    <col min="17" max="17" width="13.5703125" bestFit="1" customWidth="1"/>
    <col min="18" max="18" width="30.7109375" customWidth="1"/>
  </cols>
  <sheetData>
    <row r="1" spans="1:18" ht="18.75" hidden="1" x14ac:dyDescent="0.3">
      <c r="A1" s="50" t="s">
        <v>273</v>
      </c>
    </row>
    <row r="2" spans="1:18" ht="18.75" hidden="1" x14ac:dyDescent="0.3">
      <c r="A2" s="50" t="s">
        <v>274</v>
      </c>
    </row>
    <row r="3" spans="1:18" ht="15.6" customHeight="1" x14ac:dyDescent="0.25">
      <c r="A3" s="47"/>
      <c r="B3" s="47"/>
      <c r="C3" s="47"/>
      <c r="D3" s="413" t="s">
        <v>204</v>
      </c>
      <c r="E3" s="413" t="s">
        <v>126</v>
      </c>
      <c r="F3" s="413" t="s">
        <v>0</v>
      </c>
      <c r="G3" s="412" t="s">
        <v>145</v>
      </c>
      <c r="H3" s="412" t="s">
        <v>4</v>
      </c>
      <c r="I3" s="412" t="s">
        <v>127</v>
      </c>
      <c r="J3" s="412"/>
      <c r="K3" s="412"/>
      <c r="L3" s="412"/>
      <c r="M3" s="48" t="s">
        <v>5</v>
      </c>
      <c r="N3" s="48"/>
      <c r="O3" s="412" t="s">
        <v>3</v>
      </c>
      <c r="P3" s="412" t="s">
        <v>141</v>
      </c>
      <c r="Q3" s="412" t="s">
        <v>129</v>
      </c>
      <c r="R3" s="412" t="s">
        <v>314</v>
      </c>
    </row>
    <row r="4" spans="1:18" ht="48" x14ac:dyDescent="0.25">
      <c r="A4" s="47" t="s">
        <v>224</v>
      </c>
      <c r="B4" s="47"/>
      <c r="C4" s="47"/>
      <c r="D4" s="413"/>
      <c r="E4" s="413"/>
      <c r="F4" s="413"/>
      <c r="G4" s="412"/>
      <c r="H4" s="412"/>
      <c r="I4" s="65" t="s">
        <v>162</v>
      </c>
      <c r="J4" s="65" t="s">
        <v>163</v>
      </c>
      <c r="K4" s="48" t="s">
        <v>130</v>
      </c>
      <c r="L4" s="48" t="s">
        <v>9</v>
      </c>
      <c r="M4" s="48" t="s">
        <v>140</v>
      </c>
      <c r="N4" s="48" t="s">
        <v>9</v>
      </c>
      <c r="O4" s="412"/>
      <c r="P4" s="412"/>
      <c r="Q4" s="412"/>
      <c r="R4" s="412" t="s">
        <v>314</v>
      </c>
    </row>
    <row r="5" spans="1:18" ht="14.45" customHeight="1" x14ac:dyDescent="0.25">
      <c r="A5" s="51">
        <v>3</v>
      </c>
      <c r="B5" s="51" t="str">
        <f>MID(C5,1,1)</f>
        <v>2</v>
      </c>
      <c r="C5" s="51">
        <v>221</v>
      </c>
      <c r="D5" s="51" t="s">
        <v>203</v>
      </c>
      <c r="E5" s="51">
        <v>221</v>
      </c>
      <c r="F5" s="51" t="s">
        <v>27</v>
      </c>
      <c r="G5" s="52">
        <v>0</v>
      </c>
      <c r="H5" s="51"/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  <c r="Q5" s="52">
        <f>SUM(G5:P5)</f>
        <v>0</v>
      </c>
      <c r="R5" s="51"/>
    </row>
    <row r="6" spans="1:18" ht="14.45" customHeight="1" x14ac:dyDescent="0.25">
      <c r="A6" s="51">
        <v>5</v>
      </c>
      <c r="B6" s="51" t="str">
        <f t="shared" ref="B6:B69" si="0">MID(C6,1,1)</f>
        <v>2</v>
      </c>
      <c r="C6" s="51">
        <v>246</v>
      </c>
      <c r="D6" s="51" t="s">
        <v>203</v>
      </c>
      <c r="E6" s="51">
        <v>246</v>
      </c>
      <c r="F6" s="51" t="s">
        <v>36</v>
      </c>
      <c r="G6" s="52">
        <v>360000</v>
      </c>
      <c r="H6" s="51"/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f t="shared" ref="Q6:Q69" si="1">SUM(G6:P6)</f>
        <v>360000</v>
      </c>
      <c r="R6" s="51"/>
    </row>
    <row r="7" spans="1:18" ht="14.45" customHeight="1" x14ac:dyDescent="0.25">
      <c r="A7" s="51">
        <v>7</v>
      </c>
      <c r="B7" s="51" t="str">
        <f t="shared" si="0"/>
        <v>2</v>
      </c>
      <c r="C7" s="51">
        <v>261</v>
      </c>
      <c r="D7" s="51" t="s">
        <v>203</v>
      </c>
      <c r="E7" s="51">
        <v>261</v>
      </c>
      <c r="F7" s="51" t="s">
        <v>43</v>
      </c>
      <c r="G7" s="52">
        <v>100000</v>
      </c>
      <c r="H7" s="51"/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f t="shared" si="1"/>
        <v>100000</v>
      </c>
      <c r="R7" s="51"/>
    </row>
    <row r="8" spans="1:18" ht="14.45" customHeight="1" x14ac:dyDescent="0.25">
      <c r="A8" s="51">
        <v>9</v>
      </c>
      <c r="B8" s="51" t="str">
        <f t="shared" si="0"/>
        <v>2</v>
      </c>
      <c r="C8" s="51">
        <v>272</v>
      </c>
      <c r="D8" s="51" t="s">
        <v>203</v>
      </c>
      <c r="E8" s="51">
        <v>272</v>
      </c>
      <c r="F8" s="51" t="s">
        <v>45</v>
      </c>
      <c r="G8" s="52">
        <v>10000</v>
      </c>
      <c r="H8" s="51"/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f t="shared" si="1"/>
        <v>10000</v>
      </c>
      <c r="R8" s="51"/>
    </row>
    <row r="9" spans="1:18" ht="14.45" customHeight="1" x14ac:dyDescent="0.25">
      <c r="A9" s="51">
        <v>11</v>
      </c>
      <c r="B9" s="51" t="str">
        <f t="shared" si="0"/>
        <v>2</v>
      </c>
      <c r="C9" s="51">
        <v>291</v>
      </c>
      <c r="D9" s="51" t="s">
        <v>203</v>
      </c>
      <c r="E9" s="51">
        <v>291</v>
      </c>
      <c r="F9" s="51" t="s">
        <v>49</v>
      </c>
      <c r="G9" s="52">
        <v>12000</v>
      </c>
      <c r="H9" s="51"/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f t="shared" si="1"/>
        <v>12000</v>
      </c>
      <c r="R9" s="51"/>
    </row>
    <row r="10" spans="1:18" ht="14.45" customHeight="1" x14ac:dyDescent="0.25">
      <c r="A10" s="51">
        <v>12</v>
      </c>
      <c r="B10" s="51" t="str">
        <f t="shared" si="0"/>
        <v>2</v>
      </c>
      <c r="C10" s="51">
        <v>296</v>
      </c>
      <c r="D10" s="51" t="s">
        <v>203</v>
      </c>
      <c r="E10" s="51">
        <v>296</v>
      </c>
      <c r="F10" s="51" t="s">
        <v>53</v>
      </c>
      <c r="G10" s="52">
        <v>24000</v>
      </c>
      <c r="H10" s="51"/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f t="shared" si="1"/>
        <v>24000</v>
      </c>
      <c r="R10" s="51"/>
    </row>
    <row r="11" spans="1:18" ht="14.45" customHeight="1" x14ac:dyDescent="0.25">
      <c r="A11" s="51">
        <v>15</v>
      </c>
      <c r="B11" s="51" t="str">
        <f t="shared" si="0"/>
        <v>3</v>
      </c>
      <c r="C11" s="51">
        <v>315</v>
      </c>
      <c r="D11" s="51" t="s">
        <v>371</v>
      </c>
      <c r="E11" s="51">
        <v>315</v>
      </c>
      <c r="F11" s="51" t="s">
        <v>59</v>
      </c>
      <c r="G11" s="52">
        <v>22000</v>
      </c>
      <c r="H11" s="51"/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f t="shared" si="1"/>
        <v>22000</v>
      </c>
      <c r="R11" s="51"/>
    </row>
    <row r="12" spans="1:18" ht="14.45" customHeight="1" x14ac:dyDescent="0.25">
      <c r="A12" s="51">
        <v>17</v>
      </c>
      <c r="B12" s="51" t="str">
        <f t="shared" si="0"/>
        <v>3</v>
      </c>
      <c r="C12" s="51">
        <v>326</v>
      </c>
      <c r="D12" s="51" t="s">
        <v>203</v>
      </c>
      <c r="E12" s="51">
        <v>326</v>
      </c>
      <c r="F12" s="51" t="s">
        <v>66</v>
      </c>
      <c r="G12" s="52">
        <v>0</v>
      </c>
      <c r="H12" s="51"/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f t="shared" si="1"/>
        <v>0</v>
      </c>
      <c r="R12" s="51"/>
    </row>
    <row r="13" spans="1:18" ht="14.45" customHeight="1" x14ac:dyDescent="0.25">
      <c r="A13" s="51">
        <v>19</v>
      </c>
      <c r="B13" s="51" t="str">
        <f t="shared" si="0"/>
        <v>3</v>
      </c>
      <c r="C13" s="51">
        <v>355</v>
      </c>
      <c r="D13" s="51" t="s">
        <v>203</v>
      </c>
      <c r="E13" s="51">
        <v>355</v>
      </c>
      <c r="F13" s="51" t="s">
        <v>80</v>
      </c>
      <c r="G13" s="52">
        <v>30000</v>
      </c>
      <c r="H13" s="51"/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f t="shared" si="1"/>
        <v>30000</v>
      </c>
      <c r="R13" s="51"/>
    </row>
    <row r="14" spans="1:18" ht="14.45" customHeight="1" x14ac:dyDescent="0.25">
      <c r="A14" s="51">
        <v>21</v>
      </c>
      <c r="B14" s="51" t="str">
        <f t="shared" si="0"/>
        <v>3</v>
      </c>
      <c r="C14" s="51">
        <v>375</v>
      </c>
      <c r="D14" s="51" t="s">
        <v>203</v>
      </c>
      <c r="E14" s="51">
        <v>375</v>
      </c>
      <c r="F14" s="51" t="s">
        <v>93</v>
      </c>
      <c r="G14" s="52">
        <v>12000</v>
      </c>
      <c r="H14" s="51"/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f t="shared" si="1"/>
        <v>12000</v>
      </c>
      <c r="R14" s="51"/>
    </row>
    <row r="15" spans="1:18" ht="14.45" customHeight="1" x14ac:dyDescent="0.25">
      <c r="A15" s="51">
        <v>24</v>
      </c>
      <c r="B15" s="51" t="str">
        <f t="shared" si="0"/>
        <v>5</v>
      </c>
      <c r="C15" s="51">
        <v>566</v>
      </c>
      <c r="D15" s="51" t="s">
        <v>203</v>
      </c>
      <c r="E15" s="51">
        <v>566</v>
      </c>
      <c r="F15" s="51" t="s">
        <v>119</v>
      </c>
      <c r="G15" s="52">
        <v>48000</v>
      </c>
      <c r="H15" s="51"/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f t="shared" si="1"/>
        <v>48000</v>
      </c>
      <c r="R15" s="51"/>
    </row>
    <row r="16" spans="1:18" ht="14.45" customHeight="1" x14ac:dyDescent="0.25">
      <c r="A16" s="51">
        <v>27</v>
      </c>
      <c r="B16" s="51" t="str">
        <f t="shared" si="0"/>
        <v>6</v>
      </c>
      <c r="C16" s="51">
        <v>613</v>
      </c>
      <c r="D16" s="51" t="s">
        <v>203</v>
      </c>
      <c r="E16" s="51">
        <v>613</v>
      </c>
      <c r="F16" s="51" t="s">
        <v>123</v>
      </c>
      <c r="G16" s="52">
        <v>0</v>
      </c>
      <c r="H16" s="51"/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/>
      <c r="O16" s="52">
        <v>0</v>
      </c>
      <c r="P16" s="52">
        <v>0</v>
      </c>
      <c r="Q16" s="52">
        <f t="shared" si="1"/>
        <v>0</v>
      </c>
      <c r="R16" s="51"/>
    </row>
    <row r="17" spans="1:18" ht="14.45" customHeight="1" x14ac:dyDescent="0.25">
      <c r="A17" s="51">
        <v>31</v>
      </c>
      <c r="B17" s="51" t="str">
        <f t="shared" si="0"/>
        <v>2</v>
      </c>
      <c r="C17" s="51">
        <v>211</v>
      </c>
      <c r="D17" s="51" t="s">
        <v>205</v>
      </c>
      <c r="E17" s="51">
        <v>211</v>
      </c>
      <c r="F17" s="51" t="s">
        <v>19</v>
      </c>
      <c r="G17" s="52">
        <v>12000</v>
      </c>
      <c r="H17" s="51"/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f t="shared" si="1"/>
        <v>12000</v>
      </c>
      <c r="R17" s="51"/>
    </row>
    <row r="18" spans="1:18" ht="14.45" customHeight="1" x14ac:dyDescent="0.25">
      <c r="A18" s="51">
        <v>32</v>
      </c>
      <c r="B18" s="51" t="str">
        <f t="shared" si="0"/>
        <v>2</v>
      </c>
      <c r="C18" s="51">
        <v>212</v>
      </c>
      <c r="D18" s="51" t="s">
        <v>205</v>
      </c>
      <c r="E18" s="51">
        <v>212</v>
      </c>
      <c r="F18" s="51" t="s">
        <v>20</v>
      </c>
      <c r="G18" s="52">
        <v>6000</v>
      </c>
      <c r="H18" s="51"/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f t="shared" si="1"/>
        <v>6000</v>
      </c>
      <c r="R18" s="51"/>
    </row>
    <row r="19" spans="1:18" ht="14.45" customHeight="1" x14ac:dyDescent="0.25">
      <c r="A19" s="51">
        <v>33</v>
      </c>
      <c r="B19" s="51" t="str">
        <f t="shared" si="0"/>
        <v>2</v>
      </c>
      <c r="C19" s="51">
        <v>214</v>
      </c>
      <c r="D19" s="51" t="s">
        <v>205</v>
      </c>
      <c r="E19" s="51">
        <v>214</v>
      </c>
      <c r="F19" s="51" t="s">
        <v>22</v>
      </c>
      <c r="G19" s="52">
        <v>5000</v>
      </c>
      <c r="H19" s="51"/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f t="shared" si="1"/>
        <v>5000</v>
      </c>
      <c r="R19" s="51"/>
    </row>
    <row r="20" spans="1:18" ht="14.45" customHeight="1" x14ac:dyDescent="0.25">
      <c r="A20" s="51">
        <v>34</v>
      </c>
      <c r="B20" s="51" t="str">
        <f t="shared" si="0"/>
        <v>2</v>
      </c>
      <c r="C20" s="51">
        <v>217</v>
      </c>
      <c r="D20" s="51" t="s">
        <v>205</v>
      </c>
      <c r="E20" s="51">
        <v>217</v>
      </c>
      <c r="F20" s="51" t="s">
        <v>25</v>
      </c>
      <c r="G20" s="52">
        <v>0</v>
      </c>
      <c r="H20" s="51"/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f t="shared" si="1"/>
        <v>0</v>
      </c>
      <c r="R20" s="51"/>
    </row>
    <row r="21" spans="1:18" ht="14.45" customHeight="1" x14ac:dyDescent="0.25">
      <c r="A21" s="51">
        <v>36</v>
      </c>
      <c r="B21" s="51" t="str">
        <f t="shared" si="0"/>
        <v>2</v>
      </c>
      <c r="C21" s="51">
        <v>221</v>
      </c>
      <c r="D21" s="51" t="s">
        <v>205</v>
      </c>
      <c r="E21" s="51">
        <v>221</v>
      </c>
      <c r="F21" s="51" t="s">
        <v>27</v>
      </c>
      <c r="G21" s="52">
        <v>3000</v>
      </c>
      <c r="H21" s="51"/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f t="shared" si="1"/>
        <v>3000</v>
      </c>
      <c r="R21" s="51"/>
    </row>
    <row r="22" spans="1:18" ht="14.45" customHeight="1" x14ac:dyDescent="0.25">
      <c r="A22" s="51">
        <v>38</v>
      </c>
      <c r="B22" s="51" t="str">
        <f t="shared" si="0"/>
        <v>2</v>
      </c>
      <c r="C22" s="51">
        <v>234</v>
      </c>
      <c r="D22" s="51" t="s">
        <v>205</v>
      </c>
      <c r="E22" s="51">
        <v>234</v>
      </c>
      <c r="F22" s="51" t="s">
        <v>30</v>
      </c>
      <c r="G22" s="52">
        <v>0</v>
      </c>
      <c r="H22" s="51"/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f t="shared" si="1"/>
        <v>0</v>
      </c>
      <c r="R22" s="51"/>
    </row>
    <row r="23" spans="1:18" ht="14.45" customHeight="1" x14ac:dyDescent="0.25">
      <c r="A23" s="51">
        <v>40</v>
      </c>
      <c r="B23" s="51" t="str">
        <f t="shared" si="0"/>
        <v>2</v>
      </c>
      <c r="C23" s="51">
        <v>261</v>
      </c>
      <c r="D23" s="51" t="s">
        <v>205</v>
      </c>
      <c r="E23" s="51">
        <v>261</v>
      </c>
      <c r="F23" s="51" t="s">
        <v>43</v>
      </c>
      <c r="G23" s="52">
        <v>50000</v>
      </c>
      <c r="H23" s="51"/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f t="shared" si="1"/>
        <v>50000</v>
      </c>
      <c r="R23" s="51"/>
    </row>
    <row r="24" spans="1:18" ht="14.45" customHeight="1" x14ac:dyDescent="0.25">
      <c r="A24" s="51">
        <v>42</v>
      </c>
      <c r="B24" s="51" t="str">
        <f t="shared" si="0"/>
        <v>2</v>
      </c>
      <c r="C24" s="51">
        <v>271</v>
      </c>
      <c r="D24" s="51" t="s">
        <v>205</v>
      </c>
      <c r="E24" s="51">
        <v>271</v>
      </c>
      <c r="F24" s="51" t="s">
        <v>44</v>
      </c>
      <c r="G24" s="52">
        <v>0</v>
      </c>
      <c r="H24" s="51"/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f t="shared" si="1"/>
        <v>0</v>
      </c>
      <c r="R24" s="51"/>
    </row>
    <row r="25" spans="1:18" ht="14.45" customHeight="1" x14ac:dyDescent="0.25">
      <c r="A25" s="51">
        <v>44</v>
      </c>
      <c r="B25" s="51" t="str">
        <f t="shared" si="0"/>
        <v>2</v>
      </c>
      <c r="C25" s="51">
        <v>293</v>
      </c>
      <c r="D25" s="51" t="s">
        <v>205</v>
      </c>
      <c r="E25" s="51">
        <v>293</v>
      </c>
      <c r="F25" s="51" t="s">
        <v>51</v>
      </c>
      <c r="G25" s="52">
        <v>0</v>
      </c>
      <c r="H25" s="51"/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f t="shared" si="1"/>
        <v>0</v>
      </c>
      <c r="R25" s="51"/>
    </row>
    <row r="26" spans="1:18" ht="14.45" customHeight="1" x14ac:dyDescent="0.25">
      <c r="A26" s="51">
        <v>45</v>
      </c>
      <c r="B26" s="51" t="str">
        <f t="shared" si="0"/>
        <v>2</v>
      </c>
      <c r="C26" s="51">
        <v>294</v>
      </c>
      <c r="D26" s="51" t="s">
        <v>205</v>
      </c>
      <c r="E26" s="51">
        <v>294</v>
      </c>
      <c r="F26" s="51" t="s">
        <v>52</v>
      </c>
      <c r="G26" s="52">
        <v>12000</v>
      </c>
      <c r="H26" s="51"/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f t="shared" si="1"/>
        <v>12000</v>
      </c>
      <c r="R26" s="51"/>
    </row>
    <row r="27" spans="1:18" ht="14.45" customHeight="1" x14ac:dyDescent="0.25">
      <c r="A27" s="51">
        <v>48</v>
      </c>
      <c r="B27" s="51" t="str">
        <f t="shared" si="0"/>
        <v>3</v>
      </c>
      <c r="C27" s="51">
        <v>331</v>
      </c>
      <c r="D27" s="51" t="s">
        <v>205</v>
      </c>
      <c r="E27" s="51">
        <v>331</v>
      </c>
      <c r="F27" s="51" t="s">
        <v>67</v>
      </c>
      <c r="G27" s="52">
        <v>0</v>
      </c>
      <c r="H27" s="51"/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f t="shared" si="1"/>
        <v>0</v>
      </c>
      <c r="R27" s="51"/>
    </row>
    <row r="28" spans="1:18" ht="14.45" customHeight="1" x14ac:dyDescent="0.25">
      <c r="A28" s="51">
        <v>49</v>
      </c>
      <c r="B28" s="51" t="str">
        <f t="shared" si="0"/>
        <v>3</v>
      </c>
      <c r="C28" s="51">
        <v>332</v>
      </c>
      <c r="D28" s="51" t="s">
        <v>205</v>
      </c>
      <c r="E28" s="51">
        <v>332</v>
      </c>
      <c r="F28" s="51" t="s">
        <v>68</v>
      </c>
      <c r="G28" s="52">
        <v>100000</v>
      </c>
      <c r="H28" s="51"/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f t="shared" si="1"/>
        <v>100000</v>
      </c>
      <c r="R28" s="51"/>
    </row>
    <row r="29" spans="1:18" ht="14.45" customHeight="1" x14ac:dyDescent="0.25">
      <c r="A29" s="51">
        <v>51</v>
      </c>
      <c r="B29" s="51" t="str">
        <f t="shared" si="0"/>
        <v>3</v>
      </c>
      <c r="C29" s="51">
        <v>353</v>
      </c>
      <c r="D29" s="51" t="s">
        <v>205</v>
      </c>
      <c r="E29" s="51">
        <v>353</v>
      </c>
      <c r="F29" s="51" t="s">
        <v>78</v>
      </c>
      <c r="G29" s="52">
        <v>12000</v>
      </c>
      <c r="H29" s="51"/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f t="shared" si="1"/>
        <v>12000</v>
      </c>
      <c r="R29" s="51"/>
    </row>
    <row r="30" spans="1:18" ht="14.45" customHeight="1" x14ac:dyDescent="0.25">
      <c r="A30" s="51">
        <v>52</v>
      </c>
      <c r="B30" s="51" t="str">
        <f t="shared" si="0"/>
        <v>3</v>
      </c>
      <c r="C30" s="51">
        <v>357</v>
      </c>
      <c r="D30" s="51" t="s">
        <v>205</v>
      </c>
      <c r="E30" s="51">
        <v>357</v>
      </c>
      <c r="F30" s="51" t="s">
        <v>80</v>
      </c>
      <c r="G30" s="52">
        <v>0</v>
      </c>
      <c r="H30" s="51"/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f t="shared" si="1"/>
        <v>0</v>
      </c>
      <c r="R30" s="51"/>
    </row>
    <row r="31" spans="1:18" ht="14.45" customHeight="1" x14ac:dyDescent="0.25">
      <c r="A31" s="51">
        <v>54</v>
      </c>
      <c r="B31" s="51" t="str">
        <f t="shared" si="0"/>
        <v>3</v>
      </c>
      <c r="C31" s="51">
        <v>371</v>
      </c>
      <c r="D31" s="51" t="s">
        <v>205</v>
      </c>
      <c r="E31" s="51">
        <v>371</v>
      </c>
      <c r="F31" s="51" t="s">
        <v>90</v>
      </c>
      <c r="G31" s="52">
        <v>30000</v>
      </c>
      <c r="H31" s="51"/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f t="shared" si="1"/>
        <v>30000</v>
      </c>
      <c r="R31" s="51"/>
    </row>
    <row r="32" spans="1:18" ht="14.45" customHeight="1" x14ac:dyDescent="0.25">
      <c r="A32" s="51">
        <v>55</v>
      </c>
      <c r="B32" s="51" t="str">
        <f t="shared" si="0"/>
        <v>3</v>
      </c>
      <c r="C32" s="51">
        <v>372</v>
      </c>
      <c r="D32" s="51" t="s">
        <v>205</v>
      </c>
      <c r="E32" s="51">
        <v>372</v>
      </c>
      <c r="F32" s="51" t="s">
        <v>91</v>
      </c>
      <c r="G32" s="52">
        <v>0</v>
      </c>
      <c r="H32" s="51"/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f t="shared" si="1"/>
        <v>0</v>
      </c>
      <c r="R32" s="51"/>
    </row>
    <row r="33" spans="1:18" ht="14.45" customHeight="1" x14ac:dyDescent="0.25">
      <c r="A33" s="51">
        <v>56</v>
      </c>
      <c r="B33" s="51" t="str">
        <f t="shared" si="0"/>
        <v>3</v>
      </c>
      <c r="C33" s="51">
        <v>375</v>
      </c>
      <c r="D33" s="51" t="s">
        <v>205</v>
      </c>
      <c r="E33" s="51">
        <v>375</v>
      </c>
      <c r="F33" s="51" t="s">
        <v>93</v>
      </c>
      <c r="G33" s="52">
        <v>30000</v>
      </c>
      <c r="H33" s="51"/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f t="shared" si="1"/>
        <v>30000</v>
      </c>
      <c r="R33" s="51"/>
    </row>
    <row r="34" spans="1:18" ht="14.45" customHeight="1" x14ac:dyDescent="0.25">
      <c r="A34" s="51">
        <v>59</v>
      </c>
      <c r="B34" s="51" t="str">
        <f t="shared" si="0"/>
        <v>5</v>
      </c>
      <c r="C34" s="51">
        <v>515</v>
      </c>
      <c r="D34" s="51" t="s">
        <v>205</v>
      </c>
      <c r="E34" s="51">
        <v>515</v>
      </c>
      <c r="F34" s="51" t="s">
        <v>111</v>
      </c>
      <c r="G34" s="52">
        <v>10000</v>
      </c>
      <c r="H34" s="51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f t="shared" si="1"/>
        <v>10000</v>
      </c>
      <c r="R34" s="51"/>
    </row>
    <row r="35" spans="1:18" ht="14.45" customHeight="1" x14ac:dyDescent="0.25">
      <c r="A35" s="51">
        <v>61</v>
      </c>
      <c r="B35" s="51" t="str">
        <f t="shared" si="0"/>
        <v>5</v>
      </c>
      <c r="C35" s="51">
        <v>563</v>
      </c>
      <c r="D35" s="51" t="s">
        <v>205</v>
      </c>
      <c r="E35" s="51">
        <v>563</v>
      </c>
      <c r="F35" s="51" t="s">
        <v>118</v>
      </c>
      <c r="G35" s="52">
        <v>0</v>
      </c>
      <c r="H35" s="51"/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f t="shared" si="1"/>
        <v>0</v>
      </c>
      <c r="R35" s="51"/>
    </row>
    <row r="36" spans="1:18" ht="14.45" customHeight="1" x14ac:dyDescent="0.25">
      <c r="A36" s="51">
        <v>63</v>
      </c>
      <c r="B36" s="51" t="str">
        <f t="shared" si="0"/>
        <v>5</v>
      </c>
      <c r="C36" s="51">
        <v>591</v>
      </c>
      <c r="D36" s="51" t="s">
        <v>205</v>
      </c>
      <c r="E36" s="51">
        <v>591</v>
      </c>
      <c r="F36" s="51" t="s">
        <v>122</v>
      </c>
      <c r="G36" s="52">
        <v>30000</v>
      </c>
      <c r="H36" s="51"/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f t="shared" si="1"/>
        <v>30000</v>
      </c>
      <c r="R36" s="51"/>
    </row>
    <row r="37" spans="1:18" ht="14.45" customHeight="1" x14ac:dyDescent="0.25">
      <c r="A37" s="51">
        <v>67</v>
      </c>
      <c r="B37" s="51" t="str">
        <f t="shared" si="0"/>
        <v>2</v>
      </c>
      <c r="C37" s="51">
        <v>211</v>
      </c>
      <c r="D37" s="51" t="s">
        <v>206</v>
      </c>
      <c r="E37" s="51">
        <v>211</v>
      </c>
      <c r="F37" s="51" t="s">
        <v>19</v>
      </c>
      <c r="G37" s="52">
        <v>0</v>
      </c>
      <c r="H37" s="51"/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f t="shared" si="1"/>
        <v>0</v>
      </c>
      <c r="R37" s="51"/>
    </row>
    <row r="38" spans="1:18" ht="14.45" customHeight="1" x14ac:dyDescent="0.25">
      <c r="A38" s="51">
        <v>68</v>
      </c>
      <c r="B38" s="51" t="str">
        <f t="shared" si="0"/>
        <v>2</v>
      </c>
      <c r="C38" s="51">
        <v>212</v>
      </c>
      <c r="D38" s="51" t="s">
        <v>206</v>
      </c>
      <c r="E38" s="51">
        <v>212</v>
      </c>
      <c r="F38" s="51" t="s">
        <v>20</v>
      </c>
      <c r="G38" s="52">
        <v>0</v>
      </c>
      <c r="H38" s="51"/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f t="shared" si="1"/>
        <v>0</v>
      </c>
      <c r="R38" s="51"/>
    </row>
    <row r="39" spans="1:18" ht="14.45" customHeight="1" x14ac:dyDescent="0.25">
      <c r="A39" s="51">
        <v>70</v>
      </c>
      <c r="B39" s="51" t="str">
        <f t="shared" si="0"/>
        <v>2</v>
      </c>
      <c r="C39" s="51">
        <v>221</v>
      </c>
      <c r="D39" s="51" t="s">
        <v>206</v>
      </c>
      <c r="E39" s="51">
        <v>221</v>
      </c>
      <c r="F39" s="51" t="s">
        <v>27</v>
      </c>
      <c r="G39" s="52">
        <v>0</v>
      </c>
      <c r="H39" s="51"/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f t="shared" si="1"/>
        <v>0</v>
      </c>
      <c r="R39" s="51"/>
    </row>
    <row r="40" spans="1:18" ht="14.45" customHeight="1" x14ac:dyDescent="0.25">
      <c r="A40" s="51">
        <v>72</v>
      </c>
      <c r="B40" s="51" t="str">
        <f t="shared" si="0"/>
        <v>2</v>
      </c>
      <c r="C40" s="51">
        <v>234</v>
      </c>
      <c r="D40" s="51" t="s">
        <v>206</v>
      </c>
      <c r="E40" s="51">
        <v>234</v>
      </c>
      <c r="F40" s="51" t="s">
        <v>30</v>
      </c>
      <c r="G40" s="52">
        <v>0</v>
      </c>
      <c r="H40" s="51"/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f t="shared" si="1"/>
        <v>0</v>
      </c>
      <c r="R40" s="51"/>
    </row>
    <row r="41" spans="1:18" ht="14.45" customHeight="1" x14ac:dyDescent="0.25">
      <c r="A41" s="51">
        <v>74</v>
      </c>
      <c r="B41" s="51" t="str">
        <f t="shared" si="0"/>
        <v>2</v>
      </c>
      <c r="C41" s="51">
        <v>242</v>
      </c>
      <c r="D41" s="51" t="s">
        <v>206</v>
      </c>
      <c r="E41" s="51">
        <v>242</v>
      </c>
      <c r="F41" s="51" t="s">
        <v>32</v>
      </c>
      <c r="G41" s="52">
        <v>400000</v>
      </c>
      <c r="H41" s="51"/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f t="shared" si="1"/>
        <v>400000</v>
      </c>
      <c r="R41" s="51"/>
    </row>
    <row r="42" spans="1:18" ht="14.45" customHeight="1" x14ac:dyDescent="0.25">
      <c r="A42" s="51">
        <v>75</v>
      </c>
      <c r="B42" s="51" t="str">
        <f t="shared" si="0"/>
        <v>2</v>
      </c>
      <c r="C42" s="51">
        <v>243</v>
      </c>
      <c r="D42" s="51" t="s">
        <v>206</v>
      </c>
      <c r="E42" s="51">
        <v>243</v>
      </c>
      <c r="F42" s="51" t="s">
        <v>33</v>
      </c>
      <c r="G42" s="52">
        <v>10000</v>
      </c>
      <c r="H42" s="51"/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f t="shared" si="1"/>
        <v>10000</v>
      </c>
      <c r="R42" s="51"/>
    </row>
    <row r="43" spans="1:18" ht="14.45" customHeight="1" x14ac:dyDescent="0.25">
      <c r="A43" s="51">
        <v>76</v>
      </c>
      <c r="B43" s="51" t="str">
        <f t="shared" si="0"/>
        <v>2</v>
      </c>
      <c r="C43" s="51">
        <v>244</v>
      </c>
      <c r="D43" s="51" t="s">
        <v>206</v>
      </c>
      <c r="E43" s="51">
        <v>244</v>
      </c>
      <c r="F43" s="51" t="s">
        <v>34</v>
      </c>
      <c r="G43" s="52">
        <v>50000</v>
      </c>
      <c r="H43" s="51"/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f t="shared" si="1"/>
        <v>50000</v>
      </c>
      <c r="R43" s="51"/>
    </row>
    <row r="44" spans="1:18" ht="14.45" customHeight="1" x14ac:dyDescent="0.25">
      <c r="A44" s="51">
        <v>77</v>
      </c>
      <c r="B44" s="51" t="str">
        <f t="shared" si="0"/>
        <v>2</v>
      </c>
      <c r="C44" s="51">
        <v>245</v>
      </c>
      <c r="D44" s="51" t="s">
        <v>206</v>
      </c>
      <c r="E44" s="51">
        <v>245</v>
      </c>
      <c r="F44" s="51" t="s">
        <v>35</v>
      </c>
      <c r="G44" s="52">
        <v>10000</v>
      </c>
      <c r="H44" s="51"/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f t="shared" si="1"/>
        <v>10000</v>
      </c>
      <c r="R44" s="51"/>
    </row>
    <row r="45" spans="1:18" ht="14.45" customHeight="1" x14ac:dyDescent="0.25">
      <c r="A45" s="51">
        <v>78</v>
      </c>
      <c r="B45" s="51" t="str">
        <f t="shared" si="0"/>
        <v>2</v>
      </c>
      <c r="C45" s="51">
        <v>246</v>
      </c>
      <c r="D45" s="51" t="s">
        <v>206</v>
      </c>
      <c r="E45" s="51">
        <v>246</v>
      </c>
      <c r="F45" s="51" t="s">
        <v>36</v>
      </c>
      <c r="G45" s="52">
        <v>0</v>
      </c>
      <c r="H45" s="51"/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f t="shared" si="1"/>
        <v>0</v>
      </c>
      <c r="R45" s="51"/>
    </row>
    <row r="46" spans="1:18" ht="14.45" customHeight="1" x14ac:dyDescent="0.25">
      <c r="A46" s="51">
        <v>79</v>
      </c>
      <c r="B46" s="51" t="str">
        <f t="shared" si="0"/>
        <v>2</v>
      </c>
      <c r="C46" s="51">
        <v>247</v>
      </c>
      <c r="D46" s="51" t="s">
        <v>206</v>
      </c>
      <c r="E46" s="51">
        <v>247</v>
      </c>
      <c r="F46" s="51" t="s">
        <v>37</v>
      </c>
      <c r="G46" s="52">
        <v>315000</v>
      </c>
      <c r="H46" s="51"/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f t="shared" si="1"/>
        <v>315000</v>
      </c>
      <c r="R46" s="51"/>
    </row>
    <row r="47" spans="1:18" ht="14.45" customHeight="1" x14ac:dyDescent="0.25">
      <c r="A47" s="51">
        <v>80</v>
      </c>
      <c r="B47" s="51" t="str">
        <f t="shared" si="0"/>
        <v>2</v>
      </c>
      <c r="C47" s="51">
        <v>248</v>
      </c>
      <c r="D47" s="51" t="s">
        <v>206</v>
      </c>
      <c r="E47" s="51">
        <v>248</v>
      </c>
      <c r="F47" s="51" t="s">
        <v>38</v>
      </c>
      <c r="G47" s="52">
        <v>50000</v>
      </c>
      <c r="H47" s="51"/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f t="shared" si="1"/>
        <v>50000</v>
      </c>
      <c r="R47" s="51"/>
    </row>
    <row r="48" spans="1:18" ht="14.45" customHeight="1" x14ac:dyDescent="0.25">
      <c r="A48" s="51">
        <v>81</v>
      </c>
      <c r="B48" s="51" t="str">
        <f t="shared" si="0"/>
        <v>2</v>
      </c>
      <c r="C48" s="51">
        <v>249</v>
      </c>
      <c r="D48" s="51" t="s">
        <v>206</v>
      </c>
      <c r="E48" s="51">
        <v>249</v>
      </c>
      <c r="F48" s="51" t="s">
        <v>39</v>
      </c>
      <c r="G48" s="52">
        <v>350000</v>
      </c>
      <c r="H48" s="51"/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f t="shared" si="1"/>
        <v>350000</v>
      </c>
      <c r="R48" s="51"/>
    </row>
    <row r="49" spans="1:18" ht="14.45" customHeight="1" x14ac:dyDescent="0.25">
      <c r="A49" s="51">
        <v>83</v>
      </c>
      <c r="B49" s="51" t="str">
        <f t="shared" si="0"/>
        <v>2</v>
      </c>
      <c r="C49" s="51">
        <v>261</v>
      </c>
      <c r="D49" s="51" t="s">
        <v>206</v>
      </c>
      <c r="E49" s="51">
        <v>261</v>
      </c>
      <c r="F49" s="51" t="s">
        <v>43</v>
      </c>
      <c r="G49" s="111">
        <v>1500000</v>
      </c>
      <c r="H49" s="51"/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f t="shared" si="1"/>
        <v>1500000</v>
      </c>
      <c r="R49" s="51"/>
    </row>
    <row r="50" spans="1:18" ht="14.45" customHeight="1" x14ac:dyDescent="0.25">
      <c r="A50" s="51">
        <v>85</v>
      </c>
      <c r="B50" s="51" t="str">
        <f t="shared" si="0"/>
        <v>2</v>
      </c>
      <c r="C50" s="51">
        <v>272</v>
      </c>
      <c r="D50" s="51" t="s">
        <v>206</v>
      </c>
      <c r="E50" s="51">
        <v>272</v>
      </c>
      <c r="F50" s="51" t="s">
        <v>45</v>
      </c>
      <c r="G50" s="52">
        <v>50000</v>
      </c>
      <c r="H50" s="51"/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f t="shared" si="1"/>
        <v>50000</v>
      </c>
      <c r="R50" s="51"/>
    </row>
    <row r="51" spans="1:18" ht="14.45" customHeight="1" x14ac:dyDescent="0.25">
      <c r="A51" s="51">
        <v>87</v>
      </c>
      <c r="B51" s="51" t="str">
        <f t="shared" si="0"/>
        <v>2</v>
      </c>
      <c r="C51" s="51">
        <v>291</v>
      </c>
      <c r="D51" s="51" t="s">
        <v>206</v>
      </c>
      <c r="E51" s="51">
        <v>291</v>
      </c>
      <c r="F51" s="51" t="s">
        <v>49</v>
      </c>
      <c r="G51" s="52">
        <v>120000</v>
      </c>
      <c r="H51" s="51"/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f t="shared" si="1"/>
        <v>120000</v>
      </c>
      <c r="R51" s="51"/>
    </row>
    <row r="52" spans="1:18" ht="14.45" customHeight="1" x14ac:dyDescent="0.25">
      <c r="A52" s="51">
        <v>88</v>
      </c>
      <c r="B52" s="51" t="str">
        <f t="shared" si="0"/>
        <v>2</v>
      </c>
      <c r="C52" s="51">
        <v>292</v>
      </c>
      <c r="D52" s="51" t="s">
        <v>206</v>
      </c>
      <c r="E52" s="51">
        <v>292</v>
      </c>
      <c r="F52" s="51" t="s">
        <v>50</v>
      </c>
      <c r="G52" s="52">
        <v>0</v>
      </c>
      <c r="H52" s="51"/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f t="shared" si="1"/>
        <v>0</v>
      </c>
      <c r="R52" s="51"/>
    </row>
    <row r="53" spans="1:18" ht="14.45" customHeight="1" x14ac:dyDescent="0.25">
      <c r="A53" s="51">
        <v>89</v>
      </c>
      <c r="B53" s="51" t="str">
        <f t="shared" si="0"/>
        <v>2</v>
      </c>
      <c r="C53" s="51">
        <v>293</v>
      </c>
      <c r="D53" s="51" t="s">
        <v>206</v>
      </c>
      <c r="E53" s="51">
        <v>293</v>
      </c>
      <c r="F53" s="51" t="s">
        <v>51</v>
      </c>
      <c r="G53" s="52">
        <v>0</v>
      </c>
      <c r="H53" s="51"/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f t="shared" si="1"/>
        <v>0</v>
      </c>
      <c r="R53" s="51"/>
    </row>
    <row r="54" spans="1:18" ht="14.45" customHeight="1" x14ac:dyDescent="0.25">
      <c r="A54" s="51">
        <v>90</v>
      </c>
      <c r="B54" s="51" t="str">
        <f t="shared" si="0"/>
        <v>2</v>
      </c>
      <c r="C54" s="51">
        <v>294</v>
      </c>
      <c r="D54" s="51" t="s">
        <v>206</v>
      </c>
      <c r="E54" s="51">
        <v>294</v>
      </c>
      <c r="F54" s="51" t="s">
        <v>52</v>
      </c>
      <c r="G54" s="52">
        <v>0</v>
      </c>
      <c r="H54" s="51"/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f t="shared" si="1"/>
        <v>0</v>
      </c>
      <c r="R54" s="51"/>
    </row>
    <row r="55" spans="1:18" ht="14.45" customHeight="1" x14ac:dyDescent="0.25">
      <c r="A55" s="51">
        <v>91</v>
      </c>
      <c r="B55" s="51" t="str">
        <f t="shared" si="0"/>
        <v>2</v>
      </c>
      <c r="C55" s="51">
        <v>296</v>
      </c>
      <c r="D55" s="51" t="s">
        <v>206</v>
      </c>
      <c r="E55" s="51">
        <v>296</v>
      </c>
      <c r="F55" s="51" t="s">
        <v>53</v>
      </c>
      <c r="G55" s="52">
        <v>300000</v>
      </c>
      <c r="H55" s="51"/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f t="shared" si="1"/>
        <v>300000</v>
      </c>
      <c r="R55" s="51"/>
    </row>
    <row r="56" spans="1:18" ht="14.45" customHeight="1" x14ac:dyDescent="0.25">
      <c r="A56" s="51">
        <v>92</v>
      </c>
      <c r="B56" s="51" t="str">
        <f t="shared" si="0"/>
        <v>2</v>
      </c>
      <c r="C56" s="51">
        <v>298</v>
      </c>
      <c r="D56" s="51" t="s">
        <v>206</v>
      </c>
      <c r="E56" s="51">
        <v>298</v>
      </c>
      <c r="F56" s="51" t="s">
        <v>54</v>
      </c>
      <c r="G56" s="52">
        <v>500000</v>
      </c>
      <c r="H56" s="51"/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f t="shared" si="1"/>
        <v>500000</v>
      </c>
      <c r="R56" s="51"/>
    </row>
    <row r="57" spans="1:18" ht="14.45" customHeight="1" x14ac:dyDescent="0.25">
      <c r="A57" s="51">
        <v>95</v>
      </c>
      <c r="B57" s="51" t="str">
        <f t="shared" si="0"/>
        <v>3</v>
      </c>
      <c r="C57" s="51">
        <v>326</v>
      </c>
      <c r="D57" s="51" t="s">
        <v>206</v>
      </c>
      <c r="E57" s="51">
        <v>326</v>
      </c>
      <c r="F57" s="51" t="s">
        <v>66</v>
      </c>
      <c r="G57" s="52">
        <v>360000</v>
      </c>
      <c r="H57" s="51"/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f t="shared" si="1"/>
        <v>360000</v>
      </c>
      <c r="R57" s="51"/>
    </row>
    <row r="58" spans="1:18" ht="14.45" customHeight="1" x14ac:dyDescent="0.25">
      <c r="A58" s="51">
        <v>97</v>
      </c>
      <c r="B58" s="51" t="str">
        <f t="shared" si="0"/>
        <v>3</v>
      </c>
      <c r="C58" s="51">
        <v>353</v>
      </c>
      <c r="D58" s="51" t="s">
        <v>206</v>
      </c>
      <c r="E58" s="51">
        <v>353</v>
      </c>
      <c r="F58" s="51" t="s">
        <v>78</v>
      </c>
      <c r="G58" s="52">
        <v>0</v>
      </c>
      <c r="H58" s="51"/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f t="shared" si="1"/>
        <v>0</v>
      </c>
      <c r="R58" s="51"/>
    </row>
    <row r="59" spans="1:18" ht="14.45" customHeight="1" x14ac:dyDescent="0.25">
      <c r="A59" s="51">
        <v>98</v>
      </c>
      <c r="B59" s="51" t="str">
        <f t="shared" si="0"/>
        <v>3</v>
      </c>
      <c r="C59" s="51">
        <v>357</v>
      </c>
      <c r="D59" s="51" t="s">
        <v>206</v>
      </c>
      <c r="E59" s="51">
        <v>357</v>
      </c>
      <c r="F59" s="51" t="s">
        <v>80</v>
      </c>
      <c r="G59" s="52">
        <v>300000</v>
      </c>
      <c r="H59" s="51"/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f t="shared" si="1"/>
        <v>300000</v>
      </c>
      <c r="R59" s="51"/>
    </row>
    <row r="60" spans="1:18" ht="14.45" customHeight="1" x14ac:dyDescent="0.25">
      <c r="A60" s="51">
        <v>100</v>
      </c>
      <c r="B60" s="51" t="str">
        <f t="shared" si="0"/>
        <v>3</v>
      </c>
      <c r="C60" s="51">
        <v>375</v>
      </c>
      <c r="D60" s="51" t="s">
        <v>206</v>
      </c>
      <c r="E60" s="51">
        <v>375</v>
      </c>
      <c r="F60" s="51" t="s">
        <v>93</v>
      </c>
      <c r="G60" s="52">
        <v>15000</v>
      </c>
      <c r="H60" s="51"/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f t="shared" si="1"/>
        <v>15000</v>
      </c>
      <c r="R60" s="51"/>
    </row>
    <row r="61" spans="1:18" ht="14.45" customHeight="1" x14ac:dyDescent="0.25">
      <c r="A61" s="51">
        <v>113</v>
      </c>
      <c r="B61" s="51" t="str">
        <f t="shared" si="0"/>
        <v>1</v>
      </c>
      <c r="C61" s="51">
        <v>113</v>
      </c>
      <c r="D61" s="51" t="s">
        <v>207</v>
      </c>
      <c r="E61" s="51">
        <v>113</v>
      </c>
      <c r="F61" s="51" t="s">
        <v>11</v>
      </c>
      <c r="G61" s="52">
        <v>0</v>
      </c>
      <c r="H61" s="52"/>
      <c r="I61" s="52"/>
      <c r="J61" s="52"/>
      <c r="K61" s="52"/>
      <c r="L61" s="52"/>
      <c r="M61" s="52"/>
      <c r="N61" s="52"/>
      <c r="O61" s="52"/>
      <c r="P61" s="52"/>
      <c r="Q61" s="52">
        <f t="shared" si="1"/>
        <v>0</v>
      </c>
      <c r="R61" s="51"/>
    </row>
    <row r="62" spans="1:18" ht="14.45" customHeight="1" x14ac:dyDescent="0.25">
      <c r="A62" s="51">
        <v>115</v>
      </c>
      <c r="B62" s="51" t="str">
        <f t="shared" si="0"/>
        <v>1</v>
      </c>
      <c r="C62" s="51">
        <v>132</v>
      </c>
      <c r="D62" s="51" t="s">
        <v>207</v>
      </c>
      <c r="E62" s="51">
        <v>132</v>
      </c>
      <c r="F62" s="51" t="s">
        <v>13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>
        <f t="shared" si="1"/>
        <v>0</v>
      </c>
      <c r="R62" s="51"/>
    </row>
    <row r="63" spans="1:18" ht="14.45" customHeight="1" x14ac:dyDescent="0.25">
      <c r="A63" s="51">
        <v>117</v>
      </c>
      <c r="B63" s="51" t="str">
        <f t="shared" si="0"/>
        <v>1</v>
      </c>
      <c r="C63" s="51">
        <v>159</v>
      </c>
      <c r="D63" s="51" t="s">
        <v>207</v>
      </c>
      <c r="E63" s="51">
        <v>159</v>
      </c>
      <c r="F63" s="51" t="s">
        <v>18</v>
      </c>
      <c r="G63" s="52">
        <v>0</v>
      </c>
      <c r="H63" s="52"/>
      <c r="I63" s="52"/>
      <c r="J63" s="52"/>
      <c r="K63" s="52"/>
      <c r="L63" s="52"/>
      <c r="M63" s="52"/>
      <c r="N63" s="52"/>
      <c r="O63" s="52"/>
      <c r="P63" s="52"/>
      <c r="Q63" s="52">
        <f t="shared" si="1"/>
        <v>0</v>
      </c>
      <c r="R63" s="51" t="s">
        <v>312</v>
      </c>
    </row>
    <row r="64" spans="1:18" ht="14.45" customHeight="1" x14ac:dyDescent="0.25">
      <c r="A64" s="51">
        <v>120</v>
      </c>
      <c r="B64" s="51" t="str">
        <f t="shared" si="0"/>
        <v>2</v>
      </c>
      <c r="C64" s="51">
        <v>211</v>
      </c>
      <c r="D64" s="51" t="s">
        <v>207</v>
      </c>
      <c r="E64" s="51">
        <v>211</v>
      </c>
      <c r="F64" s="51" t="s">
        <v>19</v>
      </c>
      <c r="G64" s="52">
        <v>6000</v>
      </c>
      <c r="H64" s="52"/>
      <c r="I64" s="52"/>
      <c r="J64" s="52"/>
      <c r="K64" s="52"/>
      <c r="L64" s="52"/>
      <c r="M64" s="52"/>
      <c r="N64" s="52"/>
      <c r="O64" s="52"/>
      <c r="P64" s="52"/>
      <c r="Q64" s="52">
        <f t="shared" si="1"/>
        <v>6000</v>
      </c>
      <c r="R64" s="51"/>
    </row>
    <row r="65" spans="1:18" ht="14.45" customHeight="1" x14ac:dyDescent="0.25">
      <c r="A65" s="51">
        <v>121</v>
      </c>
      <c r="B65" s="51" t="str">
        <f t="shared" si="0"/>
        <v>2</v>
      </c>
      <c r="C65" s="51">
        <v>212</v>
      </c>
      <c r="D65" s="51" t="s">
        <v>207</v>
      </c>
      <c r="E65" s="51">
        <v>212</v>
      </c>
      <c r="F65" s="51" t="s">
        <v>20</v>
      </c>
      <c r="G65" s="52">
        <v>500</v>
      </c>
      <c r="H65" s="52"/>
      <c r="I65" s="52"/>
      <c r="J65" s="52"/>
      <c r="K65" s="52"/>
      <c r="L65" s="52"/>
      <c r="M65" s="52"/>
      <c r="N65" s="52"/>
      <c r="O65" s="52"/>
      <c r="P65" s="52"/>
      <c r="Q65" s="52">
        <f t="shared" si="1"/>
        <v>500</v>
      </c>
      <c r="R65" s="51"/>
    </row>
    <row r="66" spans="1:18" ht="14.45" customHeight="1" x14ac:dyDescent="0.25">
      <c r="A66" s="51">
        <v>122</v>
      </c>
      <c r="B66" s="51" t="str">
        <f t="shared" si="0"/>
        <v>2</v>
      </c>
      <c r="C66" s="51">
        <v>214</v>
      </c>
      <c r="D66" s="51" t="s">
        <v>207</v>
      </c>
      <c r="E66" s="51">
        <v>214</v>
      </c>
      <c r="F66" s="51" t="s">
        <v>22</v>
      </c>
      <c r="G66" s="52">
        <v>1500</v>
      </c>
      <c r="H66" s="51"/>
      <c r="I66" s="52"/>
      <c r="J66" s="52"/>
      <c r="K66" s="52"/>
      <c r="L66" s="52"/>
      <c r="M66" s="52"/>
      <c r="N66" s="52"/>
      <c r="O66" s="52"/>
      <c r="P66" s="52"/>
      <c r="Q66" s="52">
        <f t="shared" si="1"/>
        <v>1500</v>
      </c>
      <c r="R66" s="51"/>
    </row>
    <row r="67" spans="1:18" ht="14.45" customHeight="1" x14ac:dyDescent="0.25">
      <c r="A67" s="51">
        <v>123</v>
      </c>
      <c r="B67" s="51" t="str">
        <f t="shared" si="0"/>
        <v>2</v>
      </c>
      <c r="C67" s="51">
        <v>216</v>
      </c>
      <c r="D67" s="51" t="s">
        <v>207</v>
      </c>
      <c r="E67" s="51">
        <v>216</v>
      </c>
      <c r="F67" s="51" t="s">
        <v>24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>
        <f t="shared" si="1"/>
        <v>0</v>
      </c>
      <c r="R67" s="51"/>
    </row>
    <row r="68" spans="1:18" ht="14.45" customHeight="1" x14ac:dyDescent="0.25">
      <c r="A68" s="51">
        <v>125</v>
      </c>
      <c r="B68" s="51" t="str">
        <f t="shared" si="0"/>
        <v>2</v>
      </c>
      <c r="C68" s="51">
        <v>261</v>
      </c>
      <c r="D68" s="51" t="s">
        <v>207</v>
      </c>
      <c r="E68" s="51">
        <v>261</v>
      </c>
      <c r="F68" s="51" t="s">
        <v>43</v>
      </c>
      <c r="G68" s="52">
        <v>18000</v>
      </c>
      <c r="H68" s="52"/>
      <c r="I68" s="52"/>
      <c r="J68" s="52"/>
      <c r="K68" s="52"/>
      <c r="L68" s="52"/>
      <c r="M68" s="52"/>
      <c r="N68" s="52"/>
      <c r="O68" s="52"/>
      <c r="P68" s="52"/>
      <c r="Q68" s="52">
        <f t="shared" si="1"/>
        <v>18000</v>
      </c>
      <c r="R68" s="51"/>
    </row>
    <row r="69" spans="1:18" ht="14.45" customHeight="1" x14ac:dyDescent="0.25">
      <c r="A69" s="51">
        <v>127</v>
      </c>
      <c r="B69" s="51" t="str">
        <f t="shared" si="0"/>
        <v>2</v>
      </c>
      <c r="C69" s="51">
        <v>271</v>
      </c>
      <c r="D69" s="51" t="s">
        <v>207</v>
      </c>
      <c r="E69" s="51">
        <v>271</v>
      </c>
      <c r="F69" s="51" t="s">
        <v>44</v>
      </c>
      <c r="G69" s="52">
        <v>0</v>
      </c>
      <c r="H69" s="52"/>
      <c r="I69" s="52"/>
      <c r="J69" s="52"/>
      <c r="K69" s="52"/>
      <c r="L69" s="52"/>
      <c r="M69" s="52"/>
      <c r="N69" s="52"/>
      <c r="O69" s="52"/>
      <c r="P69" s="52"/>
      <c r="Q69" s="52">
        <f t="shared" si="1"/>
        <v>0</v>
      </c>
      <c r="R69" s="51"/>
    </row>
    <row r="70" spans="1:18" ht="14.45" customHeight="1" x14ac:dyDescent="0.25">
      <c r="A70" s="51">
        <v>128</v>
      </c>
      <c r="B70" s="51" t="str">
        <f t="shared" ref="B70:B133" si="2">MID(C70,1,1)</f>
        <v>3</v>
      </c>
      <c r="C70" s="51">
        <v>315</v>
      </c>
      <c r="D70" s="51" t="s">
        <v>207</v>
      </c>
      <c r="E70" s="51">
        <v>315</v>
      </c>
      <c r="F70" s="51" t="s">
        <v>59</v>
      </c>
      <c r="G70" s="52">
        <v>4000</v>
      </c>
      <c r="H70" s="52"/>
      <c r="I70" s="52"/>
      <c r="J70" s="52"/>
      <c r="K70" s="52"/>
      <c r="L70" s="52"/>
      <c r="M70" s="52"/>
      <c r="N70" s="52"/>
      <c r="O70" s="52"/>
      <c r="P70" s="52"/>
      <c r="Q70" s="52">
        <f t="shared" ref="Q70:Q133" si="3">SUM(G70:P70)</f>
        <v>4000</v>
      </c>
      <c r="R70" s="51"/>
    </row>
    <row r="71" spans="1:18" ht="14.45" customHeight="1" x14ac:dyDescent="0.25">
      <c r="A71" s="51">
        <v>129</v>
      </c>
      <c r="B71" s="51" t="str">
        <f t="shared" si="2"/>
        <v>3</v>
      </c>
      <c r="C71" s="51">
        <v>318</v>
      </c>
      <c r="D71" s="51" t="s">
        <v>207</v>
      </c>
      <c r="E71" s="51">
        <v>318</v>
      </c>
      <c r="F71" s="51" t="s">
        <v>62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>
        <f t="shared" si="3"/>
        <v>0</v>
      </c>
      <c r="R71" s="51"/>
    </row>
    <row r="72" spans="1:18" ht="14.45" customHeight="1" x14ac:dyDescent="0.25">
      <c r="A72" s="51">
        <v>130</v>
      </c>
      <c r="B72" s="51" t="str">
        <f t="shared" si="2"/>
        <v>3</v>
      </c>
      <c r="C72" s="51">
        <v>353</v>
      </c>
      <c r="D72" s="51" t="s">
        <v>207</v>
      </c>
      <c r="E72" s="51">
        <v>353</v>
      </c>
      <c r="F72" s="51" t="s">
        <v>78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f t="shared" si="3"/>
        <v>0</v>
      </c>
      <c r="R72" s="51"/>
    </row>
    <row r="73" spans="1:18" ht="14.45" customHeight="1" x14ac:dyDescent="0.25">
      <c r="A73" s="51">
        <v>132</v>
      </c>
      <c r="B73" s="51" t="str">
        <f t="shared" si="2"/>
        <v>3</v>
      </c>
      <c r="C73" s="51">
        <v>372</v>
      </c>
      <c r="D73" s="51" t="s">
        <v>207</v>
      </c>
      <c r="E73" s="51">
        <v>372</v>
      </c>
      <c r="F73" s="51" t="s">
        <v>91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>
        <f t="shared" si="3"/>
        <v>0</v>
      </c>
      <c r="R73" s="51"/>
    </row>
    <row r="74" spans="1:18" ht="14.45" customHeight="1" x14ac:dyDescent="0.25">
      <c r="A74" s="51">
        <v>133</v>
      </c>
      <c r="B74" s="51" t="str">
        <f t="shared" si="2"/>
        <v>3</v>
      </c>
      <c r="C74" s="51">
        <v>375</v>
      </c>
      <c r="D74" s="51" t="s">
        <v>207</v>
      </c>
      <c r="E74" s="51">
        <v>375</v>
      </c>
      <c r="F74" s="51" t="s">
        <v>93</v>
      </c>
      <c r="G74" s="52">
        <v>21600</v>
      </c>
      <c r="H74" s="52"/>
      <c r="I74" s="52"/>
      <c r="J74" s="52"/>
      <c r="K74" s="52"/>
      <c r="L74" s="52"/>
      <c r="M74" s="52"/>
      <c r="N74" s="52"/>
      <c r="O74" s="52"/>
      <c r="P74" s="52"/>
      <c r="Q74" s="52">
        <f t="shared" si="3"/>
        <v>21600</v>
      </c>
      <c r="R74" s="51"/>
    </row>
    <row r="75" spans="1:18" ht="14.45" customHeight="1" x14ac:dyDescent="0.25">
      <c r="A75" s="51">
        <v>136</v>
      </c>
      <c r="B75" s="51" t="str">
        <f t="shared" si="2"/>
        <v>5</v>
      </c>
      <c r="C75" s="51">
        <v>515</v>
      </c>
      <c r="D75" s="51" t="s">
        <v>207</v>
      </c>
      <c r="E75" s="51">
        <v>515</v>
      </c>
      <c r="F75" s="51" t="s">
        <v>111</v>
      </c>
      <c r="G75" s="52">
        <v>18000</v>
      </c>
      <c r="H75" s="52"/>
      <c r="I75" s="52"/>
      <c r="J75" s="52"/>
      <c r="K75" s="52"/>
      <c r="L75" s="52"/>
      <c r="M75" s="52"/>
      <c r="N75" s="52"/>
      <c r="O75" s="52"/>
      <c r="P75" s="52"/>
      <c r="Q75" s="52">
        <f t="shared" si="3"/>
        <v>18000</v>
      </c>
      <c r="R75" s="51"/>
    </row>
    <row r="76" spans="1:18" ht="14.45" customHeight="1" x14ac:dyDescent="0.25">
      <c r="A76" s="51">
        <v>142</v>
      </c>
      <c r="B76" s="51" t="str">
        <f t="shared" si="2"/>
        <v>1</v>
      </c>
      <c r="C76" s="51">
        <v>113</v>
      </c>
      <c r="D76" s="51" t="s">
        <v>208</v>
      </c>
      <c r="E76" s="51">
        <v>113</v>
      </c>
      <c r="F76" s="51" t="s">
        <v>11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f t="shared" si="3"/>
        <v>0</v>
      </c>
      <c r="R76" s="51"/>
    </row>
    <row r="77" spans="1:18" ht="14.45" customHeight="1" x14ac:dyDescent="0.25">
      <c r="A77" s="51">
        <v>144</v>
      </c>
      <c r="B77" s="51" t="str">
        <f t="shared" si="2"/>
        <v>1</v>
      </c>
      <c r="C77" s="51">
        <v>132</v>
      </c>
      <c r="D77" s="51" t="s">
        <v>208</v>
      </c>
      <c r="E77" s="51">
        <v>132</v>
      </c>
      <c r="F77" s="51" t="s">
        <v>13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f t="shared" si="3"/>
        <v>0</v>
      </c>
      <c r="R77" s="51"/>
    </row>
    <row r="78" spans="1:18" ht="14.45" customHeight="1" x14ac:dyDescent="0.25">
      <c r="A78" s="51">
        <v>146</v>
      </c>
      <c r="B78" s="51" t="str">
        <f t="shared" si="2"/>
        <v>1</v>
      </c>
      <c r="C78" s="51">
        <v>159</v>
      </c>
      <c r="D78" s="51" t="s">
        <v>208</v>
      </c>
      <c r="E78" s="51">
        <v>159</v>
      </c>
      <c r="F78" s="51" t="s">
        <v>18</v>
      </c>
      <c r="G78" s="52">
        <v>0</v>
      </c>
      <c r="H78" s="52"/>
      <c r="I78" s="52"/>
      <c r="J78" s="52"/>
      <c r="K78" s="52"/>
      <c r="L78" s="52"/>
      <c r="M78" s="52"/>
      <c r="N78" s="52"/>
      <c r="O78" s="52"/>
      <c r="P78" s="52"/>
      <c r="Q78" s="52">
        <f t="shared" si="3"/>
        <v>0</v>
      </c>
      <c r="R78" s="51" t="s">
        <v>312</v>
      </c>
    </row>
    <row r="79" spans="1:18" ht="14.45" customHeight="1" x14ac:dyDescent="0.25">
      <c r="A79" s="51">
        <v>149</v>
      </c>
      <c r="B79" s="51" t="str">
        <f t="shared" si="2"/>
        <v>2</v>
      </c>
      <c r="C79" s="51">
        <v>211</v>
      </c>
      <c r="D79" s="51" t="s">
        <v>208</v>
      </c>
      <c r="E79" s="51">
        <v>211</v>
      </c>
      <c r="F79" s="51" t="s">
        <v>19</v>
      </c>
      <c r="G79" s="52">
        <v>8000</v>
      </c>
      <c r="H79" s="52"/>
      <c r="I79" s="52"/>
      <c r="J79" s="52"/>
      <c r="K79" s="52"/>
      <c r="L79" s="52"/>
      <c r="M79" s="52"/>
      <c r="N79" s="52"/>
      <c r="O79" s="52"/>
      <c r="P79" s="52"/>
      <c r="Q79" s="52">
        <f t="shared" si="3"/>
        <v>8000</v>
      </c>
      <c r="R79" s="51"/>
    </row>
    <row r="80" spans="1:18" ht="14.45" customHeight="1" x14ac:dyDescent="0.25">
      <c r="A80" s="51">
        <v>150</v>
      </c>
      <c r="B80" s="51" t="str">
        <f t="shared" si="2"/>
        <v>2</v>
      </c>
      <c r="C80" s="51">
        <v>212</v>
      </c>
      <c r="D80" s="51" t="s">
        <v>208</v>
      </c>
      <c r="E80" s="51">
        <v>212</v>
      </c>
      <c r="F80" s="51" t="s">
        <v>20</v>
      </c>
      <c r="G80" s="52">
        <v>15000</v>
      </c>
      <c r="H80" s="52"/>
      <c r="I80" s="52"/>
      <c r="J80" s="52"/>
      <c r="K80" s="52"/>
      <c r="L80" s="52"/>
      <c r="M80" s="52"/>
      <c r="N80" s="52"/>
      <c r="O80" s="52"/>
      <c r="P80" s="52"/>
      <c r="Q80" s="52">
        <f t="shared" si="3"/>
        <v>15000</v>
      </c>
      <c r="R80" s="51"/>
    </row>
    <row r="81" spans="1:18" ht="14.45" customHeight="1" x14ac:dyDescent="0.25">
      <c r="A81" s="51">
        <v>151</v>
      </c>
      <c r="B81" s="51" t="str">
        <f t="shared" si="2"/>
        <v>2</v>
      </c>
      <c r="C81" s="51">
        <v>214</v>
      </c>
      <c r="D81" s="51" t="s">
        <v>208</v>
      </c>
      <c r="E81" s="51">
        <v>214</v>
      </c>
      <c r="F81" s="51" t="s">
        <v>22</v>
      </c>
      <c r="G81" s="52">
        <v>1500</v>
      </c>
      <c r="H81" s="51"/>
      <c r="I81" s="52"/>
      <c r="J81" s="52"/>
      <c r="K81" s="52"/>
      <c r="L81" s="52"/>
      <c r="M81" s="52"/>
      <c r="N81" s="52"/>
      <c r="O81" s="52"/>
      <c r="P81" s="52"/>
      <c r="Q81" s="52">
        <f t="shared" si="3"/>
        <v>1500</v>
      </c>
      <c r="R81" s="51"/>
    </row>
    <row r="82" spans="1:18" ht="14.45" customHeight="1" x14ac:dyDescent="0.25">
      <c r="A82" s="51">
        <v>152</v>
      </c>
      <c r="B82" s="51" t="str">
        <f t="shared" si="2"/>
        <v>2</v>
      </c>
      <c r="C82" s="51">
        <v>216</v>
      </c>
      <c r="D82" s="51" t="s">
        <v>208</v>
      </c>
      <c r="E82" s="51">
        <v>216</v>
      </c>
      <c r="F82" s="51" t="s">
        <v>24</v>
      </c>
      <c r="G82" s="52">
        <v>0</v>
      </c>
      <c r="H82" s="52"/>
      <c r="I82" s="52"/>
      <c r="J82" s="52"/>
      <c r="K82" s="52"/>
      <c r="L82" s="52"/>
      <c r="M82" s="52"/>
      <c r="N82" s="52"/>
      <c r="O82" s="52"/>
      <c r="P82" s="52"/>
      <c r="Q82" s="52">
        <f t="shared" si="3"/>
        <v>0</v>
      </c>
      <c r="R82" s="51"/>
    </row>
    <row r="83" spans="1:18" ht="14.45" customHeight="1" x14ac:dyDescent="0.25">
      <c r="A83" s="51">
        <v>154</v>
      </c>
      <c r="B83" s="51" t="str">
        <f t="shared" si="2"/>
        <v>2</v>
      </c>
      <c r="C83" s="51">
        <v>261</v>
      </c>
      <c r="D83" s="51" t="s">
        <v>208</v>
      </c>
      <c r="E83" s="51">
        <v>261</v>
      </c>
      <c r="F83" s="51" t="s">
        <v>43</v>
      </c>
      <c r="G83" s="52">
        <v>12000</v>
      </c>
      <c r="H83" s="52"/>
      <c r="I83" s="52"/>
      <c r="J83" s="52"/>
      <c r="K83" s="52"/>
      <c r="L83" s="52"/>
      <c r="M83" s="52"/>
      <c r="N83" s="52"/>
      <c r="O83" s="52"/>
      <c r="P83" s="52"/>
      <c r="Q83" s="52">
        <f t="shared" si="3"/>
        <v>12000</v>
      </c>
      <c r="R83" s="51"/>
    </row>
    <row r="84" spans="1:18" ht="14.45" customHeight="1" x14ac:dyDescent="0.25">
      <c r="A84" s="51">
        <v>156</v>
      </c>
      <c r="B84" s="51" t="str">
        <f t="shared" si="2"/>
        <v>2</v>
      </c>
      <c r="C84" s="51">
        <v>271</v>
      </c>
      <c r="D84" s="51" t="s">
        <v>208</v>
      </c>
      <c r="E84" s="51">
        <v>271</v>
      </c>
      <c r="F84" s="51" t="s">
        <v>44</v>
      </c>
      <c r="G84" s="52">
        <v>0</v>
      </c>
      <c r="H84" s="52"/>
      <c r="I84" s="52"/>
      <c r="J84" s="52"/>
      <c r="K84" s="52"/>
      <c r="L84" s="52"/>
      <c r="M84" s="52"/>
      <c r="N84" s="52"/>
      <c r="O84" s="52"/>
      <c r="P84" s="52"/>
      <c r="Q84" s="52">
        <f t="shared" si="3"/>
        <v>0</v>
      </c>
      <c r="R84" s="51"/>
    </row>
    <row r="85" spans="1:18" ht="14.45" customHeight="1" x14ac:dyDescent="0.25">
      <c r="A85" s="51">
        <v>159</v>
      </c>
      <c r="B85" s="51" t="str">
        <f t="shared" si="2"/>
        <v>3</v>
      </c>
      <c r="C85" s="51">
        <v>318</v>
      </c>
      <c r="D85" s="51" t="s">
        <v>208</v>
      </c>
      <c r="E85" s="51">
        <v>318</v>
      </c>
      <c r="F85" s="51" t="s">
        <v>62</v>
      </c>
      <c r="G85" s="52">
        <v>4800</v>
      </c>
      <c r="H85" s="52"/>
      <c r="I85" s="52"/>
      <c r="J85" s="52"/>
      <c r="K85" s="52"/>
      <c r="L85" s="52"/>
      <c r="M85" s="52"/>
      <c r="N85" s="52"/>
      <c r="O85" s="52"/>
      <c r="P85" s="52"/>
      <c r="Q85" s="52">
        <f t="shared" si="3"/>
        <v>4800</v>
      </c>
      <c r="R85" s="51"/>
    </row>
    <row r="86" spans="1:18" ht="14.45" customHeight="1" x14ac:dyDescent="0.25">
      <c r="A86" s="51">
        <v>161</v>
      </c>
      <c r="B86" s="51" t="str">
        <f t="shared" si="2"/>
        <v>3</v>
      </c>
      <c r="C86" s="51">
        <v>331</v>
      </c>
      <c r="D86" s="51" t="s">
        <v>208</v>
      </c>
      <c r="E86" s="51">
        <v>331</v>
      </c>
      <c r="F86" s="51" t="s">
        <v>67</v>
      </c>
      <c r="G86" s="52">
        <v>0</v>
      </c>
      <c r="H86" s="52"/>
      <c r="I86" s="52"/>
      <c r="J86" s="52"/>
      <c r="K86" s="52"/>
      <c r="L86" s="52"/>
      <c r="M86" s="52"/>
      <c r="N86" s="52"/>
      <c r="O86" s="52"/>
      <c r="P86" s="52"/>
      <c r="Q86" s="52">
        <f t="shared" si="3"/>
        <v>0</v>
      </c>
      <c r="R86" s="51"/>
    </row>
    <row r="87" spans="1:18" ht="14.45" customHeight="1" x14ac:dyDescent="0.25">
      <c r="A87" s="51">
        <v>163</v>
      </c>
      <c r="B87" s="51" t="str">
        <f t="shared" si="2"/>
        <v>3</v>
      </c>
      <c r="C87" s="51">
        <v>351</v>
      </c>
      <c r="D87" s="51" t="s">
        <v>208</v>
      </c>
      <c r="E87" s="51">
        <v>351</v>
      </c>
      <c r="F87" s="51" t="s">
        <v>76</v>
      </c>
      <c r="G87" s="52">
        <v>0</v>
      </c>
      <c r="H87" s="52"/>
      <c r="I87" s="52"/>
      <c r="J87" s="52"/>
      <c r="K87" s="52"/>
      <c r="L87" s="52"/>
      <c r="M87" s="52"/>
      <c r="N87" s="52"/>
      <c r="O87" s="52"/>
      <c r="P87" s="52"/>
      <c r="Q87" s="52">
        <f t="shared" si="3"/>
        <v>0</v>
      </c>
      <c r="R87" s="51"/>
    </row>
    <row r="88" spans="1:18" ht="14.45" customHeight="1" x14ac:dyDescent="0.25">
      <c r="A88" s="51">
        <v>164</v>
      </c>
      <c r="B88" s="51" t="str">
        <f t="shared" si="2"/>
        <v>3</v>
      </c>
      <c r="C88" s="51">
        <v>353</v>
      </c>
      <c r="D88" s="51" t="s">
        <v>208</v>
      </c>
      <c r="E88" s="51">
        <v>353</v>
      </c>
      <c r="F88" s="51" t="s">
        <v>78</v>
      </c>
      <c r="G88" s="52">
        <v>3000</v>
      </c>
      <c r="H88" s="52"/>
      <c r="I88" s="52"/>
      <c r="J88" s="52"/>
      <c r="K88" s="52"/>
      <c r="L88" s="52"/>
      <c r="M88" s="52"/>
      <c r="N88" s="52"/>
      <c r="O88" s="52"/>
      <c r="P88" s="52"/>
      <c r="Q88" s="52">
        <f t="shared" si="3"/>
        <v>3000</v>
      </c>
      <c r="R88" s="51"/>
    </row>
    <row r="89" spans="1:18" ht="14.45" customHeight="1" x14ac:dyDescent="0.25">
      <c r="A89" s="51">
        <v>165</v>
      </c>
      <c r="B89" s="51" t="str">
        <f t="shared" si="2"/>
        <v>3</v>
      </c>
      <c r="C89" s="51">
        <v>358</v>
      </c>
      <c r="D89" s="51" t="s">
        <v>208</v>
      </c>
      <c r="E89" s="51">
        <v>358</v>
      </c>
      <c r="F89" s="51" t="s">
        <v>81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>
        <f t="shared" si="3"/>
        <v>0</v>
      </c>
      <c r="R89" s="51"/>
    </row>
    <row r="90" spans="1:18" ht="14.45" customHeight="1" x14ac:dyDescent="0.25">
      <c r="A90" s="51">
        <v>167</v>
      </c>
      <c r="B90" s="51" t="str">
        <f t="shared" si="2"/>
        <v>3</v>
      </c>
      <c r="C90" s="51">
        <v>361</v>
      </c>
      <c r="D90" s="51" t="s">
        <v>208</v>
      </c>
      <c r="E90" s="51">
        <v>361</v>
      </c>
      <c r="F90" s="51" t="s">
        <v>83</v>
      </c>
      <c r="G90" s="52">
        <v>0</v>
      </c>
      <c r="H90" s="52"/>
      <c r="I90" s="52"/>
      <c r="J90" s="52"/>
      <c r="K90" s="52"/>
      <c r="L90" s="52"/>
      <c r="M90" s="52"/>
      <c r="N90" s="52"/>
      <c r="O90" s="52"/>
      <c r="P90" s="52"/>
      <c r="Q90" s="52">
        <f t="shared" si="3"/>
        <v>0</v>
      </c>
      <c r="R90" s="51"/>
    </row>
    <row r="91" spans="1:18" ht="14.45" customHeight="1" x14ac:dyDescent="0.25">
      <c r="A91" s="51">
        <v>168</v>
      </c>
      <c r="B91" s="51" t="str">
        <f t="shared" si="2"/>
        <v>3</v>
      </c>
      <c r="C91" s="51">
        <v>364</v>
      </c>
      <c r="D91" s="51" t="s">
        <v>208</v>
      </c>
      <c r="E91" s="51">
        <v>364</v>
      </c>
      <c r="F91" s="51" t="s">
        <v>86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>
        <f t="shared" si="3"/>
        <v>0</v>
      </c>
      <c r="R91" s="51"/>
    </row>
    <row r="92" spans="1:18" ht="14.45" customHeight="1" x14ac:dyDescent="0.25">
      <c r="A92" s="51">
        <v>170</v>
      </c>
      <c r="B92" s="51" t="str">
        <f t="shared" si="2"/>
        <v>3</v>
      </c>
      <c r="C92" s="51">
        <v>372</v>
      </c>
      <c r="D92" s="51" t="s">
        <v>208</v>
      </c>
      <c r="E92" s="51">
        <v>372</v>
      </c>
      <c r="F92" s="51" t="s">
        <v>91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>
        <f t="shared" si="3"/>
        <v>0</v>
      </c>
      <c r="R92" s="51"/>
    </row>
    <row r="93" spans="1:18" ht="14.45" customHeight="1" x14ac:dyDescent="0.25">
      <c r="A93" s="51">
        <v>171</v>
      </c>
      <c r="B93" s="51" t="str">
        <f t="shared" si="2"/>
        <v>3</v>
      </c>
      <c r="C93" s="51">
        <v>375</v>
      </c>
      <c r="D93" s="51" t="s">
        <v>208</v>
      </c>
      <c r="E93" s="51">
        <v>375</v>
      </c>
      <c r="F93" s="51" t="s">
        <v>93</v>
      </c>
      <c r="G93" s="52">
        <v>12000</v>
      </c>
      <c r="H93" s="52"/>
      <c r="I93" s="52"/>
      <c r="J93" s="52"/>
      <c r="K93" s="52"/>
      <c r="L93" s="52"/>
      <c r="M93" s="52"/>
      <c r="N93" s="52"/>
      <c r="O93" s="52"/>
      <c r="P93" s="52"/>
      <c r="Q93" s="52">
        <f t="shared" si="3"/>
        <v>12000</v>
      </c>
      <c r="R93" s="51"/>
    </row>
    <row r="94" spans="1:18" ht="14.45" customHeight="1" x14ac:dyDescent="0.25">
      <c r="A94" s="51">
        <v>173</v>
      </c>
      <c r="B94" s="51" t="str">
        <f t="shared" si="2"/>
        <v>3</v>
      </c>
      <c r="C94" s="51">
        <v>382</v>
      </c>
      <c r="D94" s="51" t="s">
        <v>208</v>
      </c>
      <c r="E94" s="51">
        <v>382</v>
      </c>
      <c r="F94" s="51" t="s">
        <v>98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>
        <f t="shared" si="3"/>
        <v>0</v>
      </c>
      <c r="R94" s="51"/>
    </row>
    <row r="95" spans="1:18" ht="14.45" customHeight="1" x14ac:dyDescent="0.25">
      <c r="A95" s="51">
        <v>174</v>
      </c>
      <c r="B95" s="51" t="str">
        <f t="shared" si="2"/>
        <v>3</v>
      </c>
      <c r="C95" s="51">
        <v>383</v>
      </c>
      <c r="D95" s="51" t="s">
        <v>208</v>
      </c>
      <c r="E95" s="51">
        <v>383</v>
      </c>
      <c r="F95" s="51" t="s">
        <v>99</v>
      </c>
      <c r="G95" s="52">
        <v>4500</v>
      </c>
      <c r="H95" s="52"/>
      <c r="I95" s="52"/>
      <c r="J95" s="52"/>
      <c r="K95" s="52"/>
      <c r="L95" s="52"/>
      <c r="M95" s="52"/>
      <c r="N95" s="52"/>
      <c r="O95" s="52"/>
      <c r="P95" s="52"/>
      <c r="Q95" s="52">
        <f t="shared" si="3"/>
        <v>4500</v>
      </c>
      <c r="R95" s="51"/>
    </row>
    <row r="96" spans="1:18" ht="14.45" customHeight="1" x14ac:dyDescent="0.25">
      <c r="A96" s="51">
        <v>177</v>
      </c>
      <c r="B96" s="51" t="str">
        <f t="shared" si="2"/>
        <v>4</v>
      </c>
      <c r="C96" s="51">
        <v>441</v>
      </c>
      <c r="D96" s="51" t="s">
        <v>208</v>
      </c>
      <c r="E96" s="51">
        <v>441</v>
      </c>
      <c r="F96" s="51" t="s">
        <v>103</v>
      </c>
      <c r="G96" s="52">
        <v>0</v>
      </c>
      <c r="H96" s="52"/>
      <c r="I96" s="52"/>
      <c r="J96" s="52"/>
      <c r="K96" s="52"/>
      <c r="L96" s="52"/>
      <c r="M96" s="52"/>
      <c r="N96" s="52"/>
      <c r="O96" s="52"/>
      <c r="P96" s="52"/>
      <c r="Q96" s="52">
        <f t="shared" si="3"/>
        <v>0</v>
      </c>
      <c r="R96" s="51"/>
    </row>
    <row r="97" spans="1:18" ht="14.45" customHeight="1" x14ac:dyDescent="0.25">
      <c r="A97" s="51">
        <v>180</v>
      </c>
      <c r="B97" s="51" t="str">
        <f t="shared" si="2"/>
        <v>5</v>
      </c>
      <c r="C97" s="51">
        <v>511</v>
      </c>
      <c r="D97" s="51" t="s">
        <v>208</v>
      </c>
      <c r="E97" s="51">
        <v>511</v>
      </c>
      <c r="F97" s="51" t="s">
        <v>109</v>
      </c>
      <c r="G97" s="52">
        <v>0</v>
      </c>
      <c r="H97" s="52"/>
      <c r="I97" s="52"/>
      <c r="J97" s="52"/>
      <c r="K97" s="52"/>
      <c r="L97" s="52"/>
      <c r="M97" s="52"/>
      <c r="N97" s="52"/>
      <c r="O97" s="52"/>
      <c r="P97" s="52"/>
      <c r="Q97" s="52">
        <f t="shared" si="3"/>
        <v>0</v>
      </c>
      <c r="R97" s="51"/>
    </row>
    <row r="98" spans="1:18" ht="14.45" customHeight="1" x14ac:dyDescent="0.25">
      <c r="A98" s="51">
        <v>181</v>
      </c>
      <c r="B98" s="51" t="str">
        <f t="shared" si="2"/>
        <v>5</v>
      </c>
      <c r="C98" s="51">
        <v>515</v>
      </c>
      <c r="D98" s="51" t="s">
        <v>208</v>
      </c>
      <c r="E98" s="51">
        <v>515</v>
      </c>
      <c r="F98" s="51" t="s">
        <v>111</v>
      </c>
      <c r="G98" s="52">
        <v>10000</v>
      </c>
      <c r="H98" s="52"/>
      <c r="I98" s="52"/>
      <c r="J98" s="52"/>
      <c r="K98" s="52"/>
      <c r="L98" s="52"/>
      <c r="M98" s="52"/>
      <c r="N98" s="52"/>
      <c r="O98" s="52"/>
      <c r="P98" s="52"/>
      <c r="Q98" s="52">
        <f t="shared" si="3"/>
        <v>10000</v>
      </c>
      <c r="R98" s="51"/>
    </row>
    <row r="99" spans="1:18" ht="14.45" customHeight="1" x14ac:dyDescent="0.25">
      <c r="A99" s="51">
        <v>182</v>
      </c>
      <c r="B99" s="51" t="str">
        <f t="shared" si="2"/>
        <v>5</v>
      </c>
      <c r="C99" s="51">
        <v>523</v>
      </c>
      <c r="D99" s="51" t="s">
        <v>208</v>
      </c>
      <c r="E99" s="51">
        <v>523</v>
      </c>
      <c r="F99" s="51" t="s">
        <v>115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>
        <f t="shared" si="3"/>
        <v>0</v>
      </c>
      <c r="R99" s="51"/>
    </row>
    <row r="100" spans="1:18" ht="14.45" customHeight="1" x14ac:dyDescent="0.25">
      <c r="A100" s="51">
        <v>188</v>
      </c>
      <c r="B100" s="51" t="str">
        <f t="shared" si="2"/>
        <v>2</v>
      </c>
      <c r="C100" s="51">
        <v>211</v>
      </c>
      <c r="D100" s="51" t="s">
        <v>209</v>
      </c>
      <c r="E100" s="51">
        <v>211</v>
      </c>
      <c r="F100" s="51" t="s">
        <v>19</v>
      </c>
      <c r="G100" s="52">
        <v>8000</v>
      </c>
      <c r="H100" s="51"/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f t="shared" si="3"/>
        <v>8000</v>
      </c>
      <c r="R100" s="51"/>
    </row>
    <row r="101" spans="1:18" ht="14.45" customHeight="1" x14ac:dyDescent="0.25">
      <c r="A101" s="51">
        <v>189</v>
      </c>
      <c r="B101" s="51" t="str">
        <f t="shared" si="2"/>
        <v>2</v>
      </c>
      <c r="C101" s="51">
        <v>212</v>
      </c>
      <c r="D101" s="51" t="s">
        <v>209</v>
      </c>
      <c r="E101" s="51">
        <v>212</v>
      </c>
      <c r="F101" s="51" t="s">
        <v>20</v>
      </c>
      <c r="G101" s="52">
        <v>30000</v>
      </c>
      <c r="H101" s="51"/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f t="shared" si="3"/>
        <v>30000</v>
      </c>
      <c r="R101" s="51"/>
    </row>
    <row r="102" spans="1:18" ht="14.45" customHeight="1" x14ac:dyDescent="0.25">
      <c r="A102" s="51">
        <v>190</v>
      </c>
      <c r="B102" s="51" t="str">
        <f t="shared" si="2"/>
        <v>2</v>
      </c>
      <c r="C102" s="51">
        <v>214</v>
      </c>
      <c r="D102" s="51" t="s">
        <v>209</v>
      </c>
      <c r="E102" s="51">
        <v>214</v>
      </c>
      <c r="F102" s="51" t="s">
        <v>22</v>
      </c>
      <c r="G102" s="52">
        <v>2500</v>
      </c>
      <c r="H102" s="51"/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f t="shared" si="3"/>
        <v>2500</v>
      </c>
      <c r="R102" s="51"/>
    </row>
    <row r="103" spans="1:18" ht="14.45" customHeight="1" x14ac:dyDescent="0.25">
      <c r="A103" s="51">
        <v>191</v>
      </c>
      <c r="B103" s="51" t="str">
        <f t="shared" si="2"/>
        <v>2</v>
      </c>
      <c r="C103" s="51">
        <v>215</v>
      </c>
      <c r="D103" s="51" t="s">
        <v>209</v>
      </c>
      <c r="E103" s="51">
        <v>215</v>
      </c>
      <c r="F103" s="51" t="s">
        <v>23</v>
      </c>
      <c r="G103" s="52">
        <v>50000</v>
      </c>
      <c r="H103" s="51"/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f t="shared" si="3"/>
        <v>50000</v>
      </c>
      <c r="R103" s="51"/>
    </row>
    <row r="104" spans="1:18" ht="14.45" customHeight="1" x14ac:dyDescent="0.25">
      <c r="A104" s="51">
        <v>192</v>
      </c>
      <c r="B104" s="51" t="str">
        <f t="shared" si="2"/>
        <v>2</v>
      </c>
      <c r="C104" s="51">
        <v>216</v>
      </c>
      <c r="D104" s="51" t="s">
        <v>209</v>
      </c>
      <c r="E104" s="51">
        <v>216</v>
      </c>
      <c r="F104" s="51" t="s">
        <v>24</v>
      </c>
      <c r="G104" s="52">
        <v>0</v>
      </c>
      <c r="H104" s="51"/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f t="shared" si="3"/>
        <v>0</v>
      </c>
      <c r="R104" s="51"/>
    </row>
    <row r="105" spans="1:18" ht="14.45" customHeight="1" x14ac:dyDescent="0.25">
      <c r="A105" s="51">
        <v>194</v>
      </c>
      <c r="B105" s="51" t="str">
        <f t="shared" si="2"/>
        <v>2</v>
      </c>
      <c r="C105" s="51">
        <v>244</v>
      </c>
      <c r="D105" s="51" t="s">
        <v>209</v>
      </c>
      <c r="E105" s="51">
        <v>244</v>
      </c>
      <c r="F105" s="51" t="s">
        <v>34</v>
      </c>
      <c r="G105" s="52">
        <v>5000</v>
      </c>
      <c r="H105" s="51"/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f t="shared" si="3"/>
        <v>5000</v>
      </c>
      <c r="R105" s="51"/>
    </row>
    <row r="106" spans="1:18" ht="14.45" customHeight="1" x14ac:dyDescent="0.25">
      <c r="A106" s="51">
        <v>195</v>
      </c>
      <c r="B106" s="51" t="str">
        <f t="shared" si="2"/>
        <v>2</v>
      </c>
      <c r="C106" s="51">
        <v>249</v>
      </c>
      <c r="D106" s="51" t="s">
        <v>209</v>
      </c>
      <c r="E106" s="51">
        <v>249</v>
      </c>
      <c r="F106" s="51" t="s">
        <v>39</v>
      </c>
      <c r="G106" s="52">
        <v>0</v>
      </c>
      <c r="H106" s="51"/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f t="shared" si="3"/>
        <v>0</v>
      </c>
      <c r="R106" s="51"/>
    </row>
    <row r="107" spans="1:18" ht="14.45" customHeight="1" x14ac:dyDescent="0.25">
      <c r="A107" s="51">
        <v>197</v>
      </c>
      <c r="B107" s="51" t="str">
        <f t="shared" si="2"/>
        <v>2</v>
      </c>
      <c r="C107" s="51">
        <v>261</v>
      </c>
      <c r="D107" s="51" t="s">
        <v>209</v>
      </c>
      <c r="E107" s="51">
        <v>261</v>
      </c>
      <c r="F107" s="51" t="s">
        <v>43</v>
      </c>
      <c r="G107" s="52">
        <v>23000</v>
      </c>
      <c r="H107" s="51"/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f t="shared" si="3"/>
        <v>23000</v>
      </c>
      <c r="R107" s="51"/>
    </row>
    <row r="108" spans="1:18" ht="14.45" customHeight="1" x14ac:dyDescent="0.25">
      <c r="A108" s="51">
        <v>200</v>
      </c>
      <c r="B108" s="51" t="str">
        <f t="shared" si="2"/>
        <v>3</v>
      </c>
      <c r="C108" s="51">
        <v>315</v>
      </c>
      <c r="D108" s="51" t="s">
        <v>209</v>
      </c>
      <c r="E108" s="51">
        <v>315</v>
      </c>
      <c r="F108" s="51" t="s">
        <v>59</v>
      </c>
      <c r="G108" s="52">
        <v>4400</v>
      </c>
      <c r="H108" s="51"/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f t="shared" si="3"/>
        <v>4400</v>
      </c>
      <c r="R108" s="51"/>
    </row>
    <row r="109" spans="1:18" ht="14.45" customHeight="1" x14ac:dyDescent="0.25">
      <c r="A109" s="51">
        <v>201</v>
      </c>
      <c r="B109" s="51" t="str">
        <f t="shared" si="2"/>
        <v>3</v>
      </c>
      <c r="C109" s="51">
        <v>316</v>
      </c>
      <c r="D109" s="51" t="s">
        <v>209</v>
      </c>
      <c r="E109" s="51">
        <v>316</v>
      </c>
      <c r="F109" s="51" t="s">
        <v>60</v>
      </c>
      <c r="G109" s="52">
        <v>0</v>
      </c>
      <c r="H109" s="51"/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f t="shared" si="3"/>
        <v>0</v>
      </c>
      <c r="R109" s="51"/>
    </row>
    <row r="110" spans="1:18" ht="14.45" customHeight="1" x14ac:dyDescent="0.25">
      <c r="A110" s="51">
        <v>203</v>
      </c>
      <c r="B110" s="51" t="str">
        <f t="shared" si="2"/>
        <v>3</v>
      </c>
      <c r="C110" s="51">
        <v>334</v>
      </c>
      <c r="D110" s="51" t="s">
        <v>209</v>
      </c>
      <c r="E110" s="51">
        <v>334</v>
      </c>
      <c r="F110" s="51" t="s">
        <v>69</v>
      </c>
      <c r="G110" s="52">
        <v>0</v>
      </c>
      <c r="H110" s="51"/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f t="shared" si="3"/>
        <v>0</v>
      </c>
      <c r="R110" s="51"/>
    </row>
    <row r="111" spans="1:18" ht="14.45" customHeight="1" x14ac:dyDescent="0.25">
      <c r="A111" s="51">
        <v>204</v>
      </c>
      <c r="B111" s="51" t="str">
        <f t="shared" si="2"/>
        <v>3</v>
      </c>
      <c r="C111" s="51">
        <v>336</v>
      </c>
      <c r="D111" s="51" t="s">
        <v>209</v>
      </c>
      <c r="E111" s="51">
        <v>336</v>
      </c>
      <c r="F111" s="51" t="s">
        <v>70</v>
      </c>
      <c r="G111" s="52">
        <v>0</v>
      </c>
      <c r="H111" s="51"/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f t="shared" si="3"/>
        <v>0</v>
      </c>
      <c r="R111" s="51"/>
    </row>
    <row r="112" spans="1:18" ht="14.45" customHeight="1" x14ac:dyDescent="0.25">
      <c r="A112" s="51">
        <v>206</v>
      </c>
      <c r="B112" s="51" t="str">
        <f t="shared" si="2"/>
        <v>3</v>
      </c>
      <c r="C112" s="51">
        <v>361</v>
      </c>
      <c r="D112" s="51" t="s">
        <v>209</v>
      </c>
      <c r="E112" s="51">
        <v>361</v>
      </c>
      <c r="F112" s="51" t="s">
        <v>83</v>
      </c>
      <c r="G112" s="52">
        <v>150000</v>
      </c>
      <c r="H112" s="51"/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f t="shared" si="3"/>
        <v>150000</v>
      </c>
      <c r="R112" s="51"/>
    </row>
    <row r="113" spans="1:18" ht="14.45" customHeight="1" x14ac:dyDescent="0.25">
      <c r="A113" s="51">
        <v>207</v>
      </c>
      <c r="B113" s="51" t="str">
        <f t="shared" si="2"/>
        <v>3</v>
      </c>
      <c r="C113" s="51">
        <v>363</v>
      </c>
      <c r="D113" s="51" t="s">
        <v>209</v>
      </c>
      <c r="E113" s="51">
        <v>363</v>
      </c>
      <c r="F113" s="51" t="s">
        <v>85</v>
      </c>
      <c r="G113" s="52">
        <v>24000</v>
      </c>
      <c r="H113" s="51"/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f t="shared" si="3"/>
        <v>24000</v>
      </c>
      <c r="R113" s="51"/>
    </row>
    <row r="114" spans="1:18" ht="14.45" customHeight="1" x14ac:dyDescent="0.25">
      <c r="A114" s="51">
        <v>208</v>
      </c>
      <c r="B114" s="51" t="str">
        <f t="shared" si="2"/>
        <v>3</v>
      </c>
      <c r="C114" s="51">
        <v>364</v>
      </c>
      <c r="D114" s="51" t="s">
        <v>209</v>
      </c>
      <c r="E114" s="51">
        <v>364</v>
      </c>
      <c r="F114" s="51" t="s">
        <v>86</v>
      </c>
      <c r="G114" s="52">
        <v>5000</v>
      </c>
      <c r="H114" s="51"/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f t="shared" si="3"/>
        <v>5000</v>
      </c>
      <c r="R114" s="51"/>
    </row>
    <row r="115" spans="1:18" ht="14.45" customHeight="1" x14ac:dyDescent="0.25">
      <c r="A115" s="51">
        <v>209</v>
      </c>
      <c r="B115" s="51" t="str">
        <f t="shared" si="2"/>
        <v>3</v>
      </c>
      <c r="C115" s="51">
        <v>365</v>
      </c>
      <c r="D115" s="51" t="s">
        <v>209</v>
      </c>
      <c r="E115" s="51">
        <v>365</v>
      </c>
      <c r="F115" s="51" t="s">
        <v>87</v>
      </c>
      <c r="G115" s="52">
        <v>30000</v>
      </c>
      <c r="H115" s="51"/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f t="shared" si="3"/>
        <v>30000</v>
      </c>
      <c r="R115" s="51"/>
    </row>
    <row r="116" spans="1:18" ht="14.45" customHeight="1" x14ac:dyDescent="0.25">
      <c r="A116" s="51">
        <v>210</v>
      </c>
      <c r="B116" s="51" t="str">
        <f t="shared" si="2"/>
        <v>3</v>
      </c>
      <c r="C116" s="51">
        <v>366</v>
      </c>
      <c r="D116" s="51" t="s">
        <v>209</v>
      </c>
      <c r="E116" s="51">
        <v>366</v>
      </c>
      <c r="F116" s="51" t="s">
        <v>88</v>
      </c>
      <c r="G116" s="52">
        <v>12000</v>
      </c>
      <c r="H116" s="51"/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f t="shared" si="3"/>
        <v>12000</v>
      </c>
      <c r="R116" s="51"/>
    </row>
    <row r="117" spans="1:18" ht="14.45" customHeight="1" x14ac:dyDescent="0.25">
      <c r="A117" s="51">
        <v>211</v>
      </c>
      <c r="B117" s="51" t="str">
        <f t="shared" si="2"/>
        <v>3</v>
      </c>
      <c r="C117" s="51">
        <v>369</v>
      </c>
      <c r="D117" s="51" t="s">
        <v>209</v>
      </c>
      <c r="E117" s="51">
        <v>369</v>
      </c>
      <c r="F117" s="51" t="s">
        <v>89</v>
      </c>
      <c r="G117" s="52">
        <v>0</v>
      </c>
      <c r="H117" s="51"/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f t="shared" si="3"/>
        <v>0</v>
      </c>
      <c r="R117" s="51"/>
    </row>
    <row r="118" spans="1:18" ht="14.45" customHeight="1" x14ac:dyDescent="0.25">
      <c r="A118" s="51">
        <v>213</v>
      </c>
      <c r="B118" s="51" t="str">
        <f t="shared" si="2"/>
        <v>3</v>
      </c>
      <c r="C118" s="51">
        <v>375</v>
      </c>
      <c r="D118" s="51" t="s">
        <v>209</v>
      </c>
      <c r="E118" s="51">
        <v>375</v>
      </c>
      <c r="F118" s="51" t="s">
        <v>93</v>
      </c>
      <c r="G118" s="52">
        <v>15000</v>
      </c>
      <c r="H118" s="51"/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f t="shared" si="3"/>
        <v>15000</v>
      </c>
      <c r="R118" s="51"/>
    </row>
    <row r="119" spans="1:18" ht="14.45" customHeight="1" x14ac:dyDescent="0.25">
      <c r="A119" s="51">
        <v>216</v>
      </c>
      <c r="B119" s="51" t="str">
        <f t="shared" si="2"/>
        <v>5</v>
      </c>
      <c r="C119" s="51">
        <v>511</v>
      </c>
      <c r="D119" s="51" t="s">
        <v>209</v>
      </c>
      <c r="E119" s="51">
        <v>511</v>
      </c>
      <c r="F119" s="51" t="s">
        <v>109</v>
      </c>
      <c r="G119" s="72">
        <v>10000</v>
      </c>
      <c r="H119" s="51"/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f t="shared" si="3"/>
        <v>10000</v>
      </c>
      <c r="R119" s="51"/>
    </row>
    <row r="120" spans="1:18" ht="14.45" customHeight="1" x14ac:dyDescent="0.25">
      <c r="A120" s="51">
        <v>217</v>
      </c>
      <c r="B120" s="51" t="str">
        <f t="shared" si="2"/>
        <v>5</v>
      </c>
      <c r="C120" s="51">
        <v>515</v>
      </c>
      <c r="D120" s="51" t="s">
        <v>209</v>
      </c>
      <c r="E120" s="51">
        <v>515</v>
      </c>
      <c r="F120" s="51" t="s">
        <v>111</v>
      </c>
      <c r="G120" s="72">
        <v>12000</v>
      </c>
      <c r="H120" s="51"/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f t="shared" si="3"/>
        <v>12000</v>
      </c>
      <c r="R120" s="51"/>
    </row>
    <row r="121" spans="1:18" ht="14.45" customHeight="1" x14ac:dyDescent="0.25">
      <c r="A121" s="51">
        <v>219</v>
      </c>
      <c r="B121" s="51" t="str">
        <f t="shared" si="2"/>
        <v>5</v>
      </c>
      <c r="C121" s="51">
        <v>521</v>
      </c>
      <c r="D121" s="51" t="s">
        <v>209</v>
      </c>
      <c r="E121" s="51">
        <v>521</v>
      </c>
      <c r="F121" s="51" t="s">
        <v>113</v>
      </c>
      <c r="G121" s="52">
        <v>15000</v>
      </c>
      <c r="H121" s="51"/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f t="shared" si="3"/>
        <v>15000</v>
      </c>
      <c r="R121" s="51"/>
    </row>
    <row r="122" spans="1:18" ht="14.45" customHeight="1" x14ac:dyDescent="0.25">
      <c r="A122" s="51">
        <v>220</v>
      </c>
      <c r="B122" s="51" t="str">
        <f t="shared" si="2"/>
        <v>5</v>
      </c>
      <c r="C122" s="51">
        <v>523</v>
      </c>
      <c r="D122" s="51" t="s">
        <v>209</v>
      </c>
      <c r="E122" s="51">
        <v>523</v>
      </c>
      <c r="F122" s="51" t="s">
        <v>115</v>
      </c>
      <c r="G122" s="52">
        <v>20000</v>
      </c>
      <c r="H122" s="51"/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f t="shared" si="3"/>
        <v>20000</v>
      </c>
      <c r="R122" s="51"/>
    </row>
    <row r="123" spans="1:18" ht="14.45" customHeight="1" x14ac:dyDescent="0.25">
      <c r="A123" s="51">
        <v>224</v>
      </c>
      <c r="B123" s="51" t="str">
        <f t="shared" si="2"/>
        <v>2</v>
      </c>
      <c r="C123" s="51">
        <v>261</v>
      </c>
      <c r="D123" s="51" t="s">
        <v>210</v>
      </c>
      <c r="E123" s="51">
        <v>261</v>
      </c>
      <c r="F123" s="51" t="s">
        <v>43</v>
      </c>
      <c r="G123" s="72">
        <v>500000</v>
      </c>
      <c r="H123" s="51"/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f t="shared" si="3"/>
        <v>500000</v>
      </c>
      <c r="R123" s="51"/>
    </row>
    <row r="124" spans="1:18" ht="14.45" customHeight="1" x14ac:dyDescent="0.25">
      <c r="A124" s="51">
        <v>226</v>
      </c>
      <c r="B124" s="51" t="str">
        <f t="shared" si="2"/>
        <v>2</v>
      </c>
      <c r="C124" s="51">
        <v>272</v>
      </c>
      <c r="D124" s="51" t="s">
        <v>210</v>
      </c>
      <c r="E124" s="51">
        <v>272</v>
      </c>
      <c r="F124" s="51" t="s">
        <v>45</v>
      </c>
      <c r="G124" s="52">
        <v>45000</v>
      </c>
      <c r="H124" s="51"/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f t="shared" si="3"/>
        <v>45000</v>
      </c>
      <c r="R124" s="51"/>
    </row>
    <row r="125" spans="1:18" ht="14.45" customHeight="1" x14ac:dyDescent="0.25">
      <c r="A125" s="51">
        <v>228</v>
      </c>
      <c r="B125" s="51" t="str">
        <f t="shared" si="2"/>
        <v>2</v>
      </c>
      <c r="C125" s="51">
        <v>296</v>
      </c>
      <c r="D125" s="51" t="s">
        <v>210</v>
      </c>
      <c r="E125" s="51">
        <v>296</v>
      </c>
      <c r="F125" s="51" t="s">
        <v>53</v>
      </c>
      <c r="G125" s="52">
        <v>300000</v>
      </c>
      <c r="H125" s="51"/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f t="shared" si="3"/>
        <v>300000</v>
      </c>
      <c r="R125" s="51"/>
    </row>
    <row r="126" spans="1:18" ht="14.45" customHeight="1" x14ac:dyDescent="0.25">
      <c r="A126" s="51">
        <v>231</v>
      </c>
      <c r="B126" s="51" t="str">
        <f t="shared" si="2"/>
        <v>3</v>
      </c>
      <c r="C126" s="51">
        <v>355</v>
      </c>
      <c r="D126" s="51" t="s">
        <v>210</v>
      </c>
      <c r="E126" s="51">
        <v>355</v>
      </c>
      <c r="F126" s="51" t="s">
        <v>79</v>
      </c>
      <c r="G126" s="52">
        <v>300000</v>
      </c>
      <c r="H126" s="51"/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f t="shared" si="3"/>
        <v>300000</v>
      </c>
      <c r="R126" s="51"/>
    </row>
    <row r="127" spans="1:18" ht="14.45" customHeight="1" x14ac:dyDescent="0.25">
      <c r="A127" s="51">
        <v>234</v>
      </c>
      <c r="B127" s="51" t="str">
        <f t="shared" si="2"/>
        <v>5</v>
      </c>
      <c r="C127" s="51">
        <v>541</v>
      </c>
      <c r="D127" s="51" t="s">
        <v>210</v>
      </c>
      <c r="E127" s="51">
        <v>541</v>
      </c>
      <c r="F127" s="51" t="s">
        <v>117</v>
      </c>
      <c r="G127" s="72">
        <v>0</v>
      </c>
      <c r="H127" s="51"/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f t="shared" si="3"/>
        <v>0</v>
      </c>
      <c r="R127" s="51"/>
    </row>
    <row r="128" spans="1:18" ht="14.45" customHeight="1" x14ac:dyDescent="0.25">
      <c r="A128" s="51">
        <v>236</v>
      </c>
      <c r="B128" s="51" t="str">
        <f t="shared" si="2"/>
        <v>5</v>
      </c>
      <c r="C128" s="51">
        <v>567</v>
      </c>
      <c r="D128" s="51" t="s">
        <v>210</v>
      </c>
      <c r="E128" s="51">
        <v>567</v>
      </c>
      <c r="F128" s="51" t="s">
        <v>120</v>
      </c>
      <c r="G128" s="52">
        <v>120000</v>
      </c>
      <c r="H128" s="51"/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f t="shared" si="3"/>
        <v>120000</v>
      </c>
      <c r="R128" s="51"/>
    </row>
    <row r="129" spans="1:18" ht="14.45" customHeight="1" x14ac:dyDescent="0.25">
      <c r="A129" s="51">
        <v>239</v>
      </c>
      <c r="B129" s="51" t="str">
        <f t="shared" si="2"/>
        <v>2</v>
      </c>
      <c r="C129" s="51">
        <v>211</v>
      </c>
      <c r="D129" s="51" t="s">
        <v>211</v>
      </c>
      <c r="E129" s="51">
        <v>211</v>
      </c>
      <c r="F129" s="51" t="s">
        <v>19</v>
      </c>
      <c r="G129" s="52">
        <v>7000</v>
      </c>
      <c r="H129" s="51"/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f t="shared" si="3"/>
        <v>7000</v>
      </c>
      <c r="R129" s="51"/>
    </row>
    <row r="130" spans="1:18" ht="14.45" customHeight="1" x14ac:dyDescent="0.25">
      <c r="A130" s="51">
        <v>240</v>
      </c>
      <c r="B130" s="51" t="str">
        <f t="shared" si="2"/>
        <v>2</v>
      </c>
      <c r="C130" s="51">
        <v>212</v>
      </c>
      <c r="D130" s="51" t="s">
        <v>211</v>
      </c>
      <c r="E130" s="51">
        <v>212</v>
      </c>
      <c r="F130" s="51" t="s">
        <v>20</v>
      </c>
      <c r="G130" s="52">
        <v>4500</v>
      </c>
      <c r="H130" s="51"/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f t="shared" si="3"/>
        <v>4500</v>
      </c>
      <c r="R130" s="51"/>
    </row>
    <row r="131" spans="1:18" ht="14.45" customHeight="1" x14ac:dyDescent="0.25">
      <c r="A131" s="51">
        <v>241</v>
      </c>
      <c r="B131" s="51" t="str">
        <f t="shared" si="2"/>
        <v>2</v>
      </c>
      <c r="C131" s="51">
        <v>216</v>
      </c>
      <c r="D131" s="51" t="s">
        <v>211</v>
      </c>
      <c r="E131" s="51">
        <v>216</v>
      </c>
      <c r="F131" s="51" t="s">
        <v>24</v>
      </c>
      <c r="G131" s="52">
        <v>9000</v>
      </c>
      <c r="H131" s="51"/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f t="shared" si="3"/>
        <v>9000</v>
      </c>
      <c r="R131" s="51"/>
    </row>
    <row r="132" spans="1:18" ht="14.45" customHeight="1" x14ac:dyDescent="0.25">
      <c r="A132" s="51">
        <v>242</v>
      </c>
      <c r="B132" s="51" t="str">
        <f t="shared" si="2"/>
        <v>2</v>
      </c>
      <c r="C132" s="51">
        <v>217</v>
      </c>
      <c r="D132" s="51" t="s">
        <v>211</v>
      </c>
      <c r="E132" s="51">
        <v>217</v>
      </c>
      <c r="F132" s="51" t="s">
        <v>25</v>
      </c>
      <c r="G132" s="52">
        <v>10000</v>
      </c>
      <c r="H132" s="51"/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f t="shared" si="3"/>
        <v>10000</v>
      </c>
      <c r="R132" s="51"/>
    </row>
    <row r="133" spans="1:18" ht="14.45" customHeight="1" x14ac:dyDescent="0.25">
      <c r="A133" s="51">
        <v>244</v>
      </c>
      <c r="B133" s="51" t="str">
        <f t="shared" si="2"/>
        <v>2</v>
      </c>
      <c r="C133" s="51">
        <v>221</v>
      </c>
      <c r="D133" s="51" t="s">
        <v>211</v>
      </c>
      <c r="E133" s="51">
        <v>221</v>
      </c>
      <c r="F133" s="51" t="s">
        <v>27</v>
      </c>
      <c r="G133" s="52">
        <v>5000</v>
      </c>
      <c r="H133" s="51"/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f t="shared" si="3"/>
        <v>5000</v>
      </c>
      <c r="R133" s="51"/>
    </row>
    <row r="134" spans="1:18" ht="14.45" customHeight="1" x14ac:dyDescent="0.25">
      <c r="A134" s="51">
        <v>246</v>
      </c>
      <c r="B134" s="51" t="str">
        <f t="shared" ref="B134:B197" si="4">MID(C134,1,1)</f>
        <v>2</v>
      </c>
      <c r="C134" s="51">
        <v>242</v>
      </c>
      <c r="D134" s="51" t="s">
        <v>211</v>
      </c>
      <c r="E134" s="51">
        <v>242</v>
      </c>
      <c r="F134" s="51" t="s">
        <v>32</v>
      </c>
      <c r="G134" s="52">
        <v>20000</v>
      </c>
      <c r="H134" s="51"/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f t="shared" ref="Q134:Q197" si="5">SUM(G134:P134)</f>
        <v>20000</v>
      </c>
      <c r="R134" s="51"/>
    </row>
    <row r="135" spans="1:18" ht="14.45" customHeight="1" x14ac:dyDescent="0.25">
      <c r="A135" s="51">
        <v>247</v>
      </c>
      <c r="B135" s="51" t="str">
        <f t="shared" si="4"/>
        <v>2</v>
      </c>
      <c r="C135" s="51">
        <v>243</v>
      </c>
      <c r="D135" s="51" t="s">
        <v>211</v>
      </c>
      <c r="E135" s="51">
        <v>243</v>
      </c>
      <c r="F135" s="51" t="s">
        <v>33</v>
      </c>
      <c r="G135" s="52">
        <v>1500</v>
      </c>
      <c r="H135" s="51"/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f t="shared" si="5"/>
        <v>1500</v>
      </c>
      <c r="R135" s="51"/>
    </row>
    <row r="136" spans="1:18" ht="14.45" customHeight="1" x14ac:dyDescent="0.25">
      <c r="A136" s="51">
        <v>248</v>
      </c>
      <c r="B136" s="51" t="str">
        <f t="shared" si="4"/>
        <v>2</v>
      </c>
      <c r="C136" s="51">
        <v>245</v>
      </c>
      <c r="D136" s="51" t="s">
        <v>211</v>
      </c>
      <c r="E136" s="51">
        <v>245</v>
      </c>
      <c r="F136" s="51" t="s">
        <v>35</v>
      </c>
      <c r="G136" s="52">
        <v>1000</v>
      </c>
      <c r="H136" s="51"/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f t="shared" si="5"/>
        <v>1000</v>
      </c>
      <c r="R136" s="51"/>
    </row>
    <row r="137" spans="1:18" ht="14.45" customHeight="1" x14ac:dyDescent="0.25">
      <c r="A137" s="51">
        <v>249</v>
      </c>
      <c r="B137" s="51" t="str">
        <f t="shared" si="4"/>
        <v>2</v>
      </c>
      <c r="C137" s="51">
        <v>246</v>
      </c>
      <c r="D137" s="51" t="s">
        <v>211</v>
      </c>
      <c r="E137" s="51">
        <v>246</v>
      </c>
      <c r="F137" s="51" t="s">
        <v>36</v>
      </c>
      <c r="G137" s="52">
        <v>0</v>
      </c>
      <c r="H137" s="51"/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f t="shared" si="5"/>
        <v>0</v>
      </c>
      <c r="R137" s="51"/>
    </row>
    <row r="138" spans="1:18" ht="14.45" customHeight="1" x14ac:dyDescent="0.25">
      <c r="A138" s="51">
        <v>250</v>
      </c>
      <c r="B138" s="51" t="str">
        <f t="shared" si="4"/>
        <v>2</v>
      </c>
      <c r="C138" s="51">
        <v>247</v>
      </c>
      <c r="D138" s="51" t="s">
        <v>211</v>
      </c>
      <c r="E138" s="51">
        <v>247</v>
      </c>
      <c r="F138" s="51" t="s">
        <v>37</v>
      </c>
      <c r="G138" s="52">
        <v>0</v>
      </c>
      <c r="H138" s="51"/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f t="shared" si="5"/>
        <v>0</v>
      </c>
      <c r="R138" s="51"/>
    </row>
    <row r="139" spans="1:18" ht="14.45" customHeight="1" x14ac:dyDescent="0.25">
      <c r="A139" s="51">
        <v>251</v>
      </c>
      <c r="B139" s="51" t="str">
        <f t="shared" si="4"/>
        <v>2</v>
      </c>
      <c r="C139" s="51">
        <v>248</v>
      </c>
      <c r="D139" s="51" t="s">
        <v>211</v>
      </c>
      <c r="E139" s="51">
        <v>248</v>
      </c>
      <c r="F139" s="51" t="s">
        <v>38</v>
      </c>
      <c r="G139" s="52">
        <v>0</v>
      </c>
      <c r="H139" s="51"/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f t="shared" si="5"/>
        <v>0</v>
      </c>
      <c r="R139" s="51"/>
    </row>
    <row r="140" spans="1:18" ht="14.45" customHeight="1" x14ac:dyDescent="0.25">
      <c r="A140" s="51">
        <v>252</v>
      </c>
      <c r="B140" s="51" t="str">
        <f t="shared" si="4"/>
        <v>2</v>
      </c>
      <c r="C140" s="51">
        <v>249</v>
      </c>
      <c r="D140" s="51" t="s">
        <v>211</v>
      </c>
      <c r="E140" s="51">
        <v>249</v>
      </c>
      <c r="F140" s="51" t="s">
        <v>39</v>
      </c>
      <c r="G140" s="52">
        <v>0</v>
      </c>
      <c r="H140" s="51"/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f t="shared" si="5"/>
        <v>0</v>
      </c>
      <c r="R140" s="51"/>
    </row>
    <row r="141" spans="1:18" ht="14.45" customHeight="1" x14ac:dyDescent="0.25">
      <c r="A141" s="51">
        <v>254</v>
      </c>
      <c r="B141" s="51" t="str">
        <f t="shared" si="4"/>
        <v>2</v>
      </c>
      <c r="C141" s="51">
        <v>261</v>
      </c>
      <c r="D141" s="51" t="s">
        <v>211</v>
      </c>
      <c r="E141" s="51">
        <v>261</v>
      </c>
      <c r="F141" s="51" t="s">
        <v>43</v>
      </c>
      <c r="G141" s="52">
        <v>20000</v>
      </c>
      <c r="H141" s="51"/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f t="shared" si="5"/>
        <v>20000</v>
      </c>
      <c r="R141" s="51"/>
    </row>
    <row r="142" spans="1:18" ht="14.45" customHeight="1" x14ac:dyDescent="0.25">
      <c r="A142" s="51">
        <v>256</v>
      </c>
      <c r="B142" s="51" t="str">
        <f t="shared" si="4"/>
        <v>2</v>
      </c>
      <c r="C142" s="51">
        <v>271</v>
      </c>
      <c r="D142" s="51" t="s">
        <v>211</v>
      </c>
      <c r="E142" s="51">
        <v>271</v>
      </c>
      <c r="F142" s="51" t="s">
        <v>44</v>
      </c>
      <c r="G142" s="52">
        <v>0</v>
      </c>
      <c r="H142" s="51"/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f t="shared" si="5"/>
        <v>0</v>
      </c>
      <c r="R142" s="51"/>
    </row>
    <row r="143" spans="1:18" ht="14.45" customHeight="1" x14ac:dyDescent="0.25">
      <c r="A143" s="51">
        <v>257</v>
      </c>
      <c r="B143" s="51" t="str">
        <f t="shared" si="4"/>
        <v>2</v>
      </c>
      <c r="C143" s="51">
        <v>274</v>
      </c>
      <c r="D143" s="51" t="s">
        <v>211</v>
      </c>
      <c r="E143" s="51">
        <v>274</v>
      </c>
      <c r="F143" s="51" t="s">
        <v>47</v>
      </c>
      <c r="G143" s="52">
        <v>20000</v>
      </c>
      <c r="H143" s="51"/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f t="shared" si="5"/>
        <v>20000</v>
      </c>
      <c r="R143" s="51"/>
    </row>
    <row r="144" spans="1:18" ht="14.45" customHeight="1" x14ac:dyDescent="0.25">
      <c r="A144" s="51">
        <v>258</v>
      </c>
      <c r="B144" s="51" t="str">
        <f t="shared" si="4"/>
        <v>2</v>
      </c>
      <c r="C144" s="51">
        <v>275</v>
      </c>
      <c r="D144" s="51" t="s">
        <v>211</v>
      </c>
      <c r="E144" s="51">
        <v>275</v>
      </c>
      <c r="F144" s="51" t="s">
        <v>48</v>
      </c>
      <c r="G144" s="52">
        <v>5000</v>
      </c>
      <c r="H144" s="51"/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f t="shared" si="5"/>
        <v>5000</v>
      </c>
      <c r="R144" s="51"/>
    </row>
    <row r="145" spans="1:18" ht="14.45" customHeight="1" x14ac:dyDescent="0.25">
      <c r="A145" s="51">
        <v>260</v>
      </c>
      <c r="B145" s="51" t="str">
        <f t="shared" si="4"/>
        <v>2</v>
      </c>
      <c r="C145" s="51">
        <v>292</v>
      </c>
      <c r="D145" s="51" t="s">
        <v>211</v>
      </c>
      <c r="E145" s="51">
        <v>292</v>
      </c>
      <c r="F145" s="51" t="s">
        <v>50</v>
      </c>
      <c r="G145" s="52">
        <v>0</v>
      </c>
      <c r="H145" s="51"/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f t="shared" si="5"/>
        <v>0</v>
      </c>
      <c r="R145" s="51"/>
    </row>
    <row r="146" spans="1:18" ht="14.45" customHeight="1" x14ac:dyDescent="0.25">
      <c r="A146" s="51">
        <v>261</v>
      </c>
      <c r="B146" s="51" t="str">
        <f t="shared" si="4"/>
        <v>2</v>
      </c>
      <c r="C146" s="51">
        <v>293</v>
      </c>
      <c r="D146" s="51" t="s">
        <v>211</v>
      </c>
      <c r="E146" s="51">
        <v>293</v>
      </c>
      <c r="F146" s="51" t="s">
        <v>51</v>
      </c>
      <c r="G146" s="52">
        <v>0</v>
      </c>
      <c r="H146" s="51"/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f t="shared" si="5"/>
        <v>0</v>
      </c>
      <c r="R146" s="51"/>
    </row>
    <row r="147" spans="1:18" ht="14.45" customHeight="1" x14ac:dyDescent="0.25">
      <c r="A147" s="51">
        <v>262</v>
      </c>
      <c r="B147" s="51" t="str">
        <f t="shared" si="4"/>
        <v>2</v>
      </c>
      <c r="C147" s="51">
        <v>296</v>
      </c>
      <c r="D147" s="51" t="s">
        <v>211</v>
      </c>
      <c r="E147" s="51">
        <v>296</v>
      </c>
      <c r="F147" s="51" t="s">
        <v>53</v>
      </c>
      <c r="G147" s="52">
        <v>12000</v>
      </c>
      <c r="H147" s="51"/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f t="shared" si="5"/>
        <v>12000</v>
      </c>
      <c r="R147" s="51"/>
    </row>
    <row r="148" spans="1:18" ht="14.45" customHeight="1" x14ac:dyDescent="0.25">
      <c r="A148" s="51">
        <v>264</v>
      </c>
      <c r="B148" s="51" t="str">
        <f t="shared" si="4"/>
        <v>3</v>
      </c>
      <c r="C148" s="51">
        <v>311</v>
      </c>
      <c r="D148" s="51" t="s">
        <v>211</v>
      </c>
      <c r="E148" s="51">
        <v>311</v>
      </c>
      <c r="F148" s="51" t="s">
        <v>55</v>
      </c>
      <c r="G148" s="52">
        <v>0</v>
      </c>
      <c r="H148" s="51"/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f t="shared" si="5"/>
        <v>0</v>
      </c>
      <c r="R148" s="51"/>
    </row>
    <row r="149" spans="1:18" ht="14.45" customHeight="1" x14ac:dyDescent="0.25">
      <c r="A149" s="51">
        <v>265</v>
      </c>
      <c r="B149" s="51" t="str">
        <f t="shared" si="4"/>
        <v>3</v>
      </c>
      <c r="C149" s="51">
        <v>313</v>
      </c>
      <c r="D149" s="51" t="s">
        <v>211</v>
      </c>
      <c r="E149" s="51">
        <v>313</v>
      </c>
      <c r="F149" s="51" t="s">
        <v>57</v>
      </c>
      <c r="G149" s="52">
        <v>6000</v>
      </c>
      <c r="H149" s="51"/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f t="shared" si="5"/>
        <v>6000</v>
      </c>
      <c r="R149" s="51"/>
    </row>
    <row r="150" spans="1:18" ht="14.45" customHeight="1" x14ac:dyDescent="0.25">
      <c r="A150" s="51">
        <v>267</v>
      </c>
      <c r="B150" s="51" t="str">
        <f t="shared" si="4"/>
        <v>3</v>
      </c>
      <c r="C150" s="51">
        <v>331</v>
      </c>
      <c r="D150" s="51" t="s">
        <v>211</v>
      </c>
      <c r="E150" s="51">
        <v>331</v>
      </c>
      <c r="F150" s="51" t="s">
        <v>67</v>
      </c>
      <c r="G150" s="52">
        <v>0</v>
      </c>
      <c r="H150" s="51"/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f t="shared" si="5"/>
        <v>0</v>
      </c>
      <c r="R150" s="51"/>
    </row>
    <row r="151" spans="1:18" ht="14.45" customHeight="1" x14ac:dyDescent="0.25">
      <c r="A151" s="51">
        <v>268</v>
      </c>
      <c r="B151" s="51" t="str">
        <f t="shared" si="4"/>
        <v>3</v>
      </c>
      <c r="C151" s="51">
        <v>332</v>
      </c>
      <c r="D151" s="51" t="s">
        <v>211</v>
      </c>
      <c r="E151" s="51">
        <v>332</v>
      </c>
      <c r="F151" s="51" t="s">
        <v>68</v>
      </c>
      <c r="G151" s="52">
        <v>0</v>
      </c>
      <c r="H151" s="51"/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f t="shared" si="5"/>
        <v>0</v>
      </c>
      <c r="R151" s="51"/>
    </row>
    <row r="152" spans="1:18" ht="14.45" customHeight="1" x14ac:dyDescent="0.25">
      <c r="A152" s="51">
        <v>269</v>
      </c>
      <c r="B152" s="51" t="str">
        <f t="shared" si="4"/>
        <v>3</v>
      </c>
      <c r="C152" s="51">
        <v>334</v>
      </c>
      <c r="D152" s="51" t="s">
        <v>211</v>
      </c>
      <c r="E152" s="51">
        <v>334</v>
      </c>
      <c r="F152" s="51" t="s">
        <v>69</v>
      </c>
      <c r="G152" s="52">
        <v>0</v>
      </c>
      <c r="H152" s="51"/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f t="shared" si="5"/>
        <v>0</v>
      </c>
      <c r="R152" s="51"/>
    </row>
    <row r="153" spans="1:18" ht="14.45" customHeight="1" x14ac:dyDescent="0.25">
      <c r="A153" s="51">
        <v>270</v>
      </c>
      <c r="B153" s="51" t="str">
        <f t="shared" si="4"/>
        <v>3</v>
      </c>
      <c r="C153" s="51">
        <v>336</v>
      </c>
      <c r="D153" s="51" t="s">
        <v>211</v>
      </c>
      <c r="E153" s="51">
        <v>336</v>
      </c>
      <c r="F153" s="51" t="s">
        <v>70</v>
      </c>
      <c r="G153" s="52">
        <v>0</v>
      </c>
      <c r="H153" s="51"/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f t="shared" si="5"/>
        <v>0</v>
      </c>
      <c r="R153" s="51"/>
    </row>
    <row r="154" spans="1:18" ht="14.45" customHeight="1" x14ac:dyDescent="0.25">
      <c r="A154" s="51">
        <v>271</v>
      </c>
      <c r="B154" s="51" t="str">
        <f t="shared" si="4"/>
        <v>3</v>
      </c>
      <c r="C154" s="51">
        <v>338</v>
      </c>
      <c r="D154" s="51" t="s">
        <v>211</v>
      </c>
      <c r="E154" s="51">
        <v>338</v>
      </c>
      <c r="F154" s="51" t="s">
        <v>71</v>
      </c>
      <c r="G154" s="52">
        <v>0</v>
      </c>
      <c r="H154" s="51"/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f t="shared" si="5"/>
        <v>0</v>
      </c>
      <c r="R154" s="51"/>
    </row>
    <row r="155" spans="1:18" ht="14.45" customHeight="1" x14ac:dyDescent="0.25">
      <c r="A155" s="51">
        <v>273</v>
      </c>
      <c r="B155" s="51" t="str">
        <f t="shared" si="4"/>
        <v>3</v>
      </c>
      <c r="C155" s="51">
        <v>351</v>
      </c>
      <c r="D155" s="51" t="s">
        <v>211</v>
      </c>
      <c r="E155" s="51">
        <v>351</v>
      </c>
      <c r="F155" s="51" t="s">
        <v>76</v>
      </c>
      <c r="G155" s="52">
        <v>15000</v>
      </c>
      <c r="H155" s="51"/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f t="shared" si="5"/>
        <v>15000</v>
      </c>
      <c r="R155" s="51"/>
    </row>
    <row r="156" spans="1:18" ht="14.45" customHeight="1" x14ac:dyDescent="0.25">
      <c r="A156" s="51">
        <v>274</v>
      </c>
      <c r="B156" s="51" t="str">
        <f t="shared" si="4"/>
        <v>3</v>
      </c>
      <c r="C156" s="51">
        <v>352</v>
      </c>
      <c r="D156" s="51" t="s">
        <v>211</v>
      </c>
      <c r="E156" s="51">
        <v>352</v>
      </c>
      <c r="F156" s="51" t="s">
        <v>77</v>
      </c>
      <c r="G156" s="52">
        <v>5000</v>
      </c>
      <c r="H156" s="51"/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f t="shared" si="5"/>
        <v>5000</v>
      </c>
      <c r="R156" s="51"/>
    </row>
    <row r="157" spans="1:18" ht="14.45" customHeight="1" x14ac:dyDescent="0.25">
      <c r="A157" s="51">
        <v>275</v>
      </c>
      <c r="B157" s="51" t="str">
        <f t="shared" si="4"/>
        <v>3</v>
      </c>
      <c r="C157" s="51">
        <v>353</v>
      </c>
      <c r="D157" s="51" t="s">
        <v>211</v>
      </c>
      <c r="E157" s="51">
        <v>353</v>
      </c>
      <c r="F157" s="51" t="s">
        <v>78</v>
      </c>
      <c r="G157" s="52">
        <v>3000</v>
      </c>
      <c r="H157" s="51"/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f t="shared" si="5"/>
        <v>3000</v>
      </c>
      <c r="R157" s="51"/>
    </row>
    <row r="158" spans="1:18" ht="14.45" customHeight="1" x14ac:dyDescent="0.25">
      <c r="A158" s="51">
        <v>276</v>
      </c>
      <c r="B158" s="51" t="str">
        <f t="shared" si="4"/>
        <v>3</v>
      </c>
      <c r="C158" s="51">
        <v>355</v>
      </c>
      <c r="D158" s="51" t="s">
        <v>211</v>
      </c>
      <c r="E158" s="51">
        <v>355</v>
      </c>
      <c r="F158" s="51" t="s">
        <v>79</v>
      </c>
      <c r="G158" s="52">
        <v>15000</v>
      </c>
      <c r="H158" s="51"/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f t="shared" si="5"/>
        <v>15000</v>
      </c>
      <c r="R158" s="51"/>
    </row>
    <row r="159" spans="1:18" ht="14.45" customHeight="1" x14ac:dyDescent="0.25">
      <c r="A159" s="51">
        <v>277</v>
      </c>
      <c r="B159" s="51" t="str">
        <f t="shared" si="4"/>
        <v>3</v>
      </c>
      <c r="C159" s="51">
        <v>359</v>
      </c>
      <c r="D159" s="51" t="s">
        <v>211</v>
      </c>
      <c r="E159" s="51">
        <v>359</v>
      </c>
      <c r="F159" s="51" t="s">
        <v>82</v>
      </c>
      <c r="G159" s="52">
        <v>0</v>
      </c>
      <c r="H159" s="51"/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f t="shared" si="5"/>
        <v>0</v>
      </c>
      <c r="R159" s="51"/>
    </row>
    <row r="160" spans="1:18" ht="14.45" customHeight="1" x14ac:dyDescent="0.25">
      <c r="A160" s="51">
        <v>279</v>
      </c>
      <c r="B160" s="51" t="str">
        <f t="shared" si="4"/>
        <v>3</v>
      </c>
      <c r="C160" s="51">
        <v>361</v>
      </c>
      <c r="D160" s="51" t="s">
        <v>211</v>
      </c>
      <c r="E160" s="51">
        <v>361</v>
      </c>
      <c r="F160" s="51" t="s">
        <v>83</v>
      </c>
      <c r="G160" s="52">
        <v>20000</v>
      </c>
      <c r="H160" s="51"/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f t="shared" si="5"/>
        <v>20000</v>
      </c>
      <c r="R160" s="51"/>
    </row>
    <row r="161" spans="1:18" ht="14.45" customHeight="1" x14ac:dyDescent="0.25">
      <c r="A161" s="51">
        <v>280</v>
      </c>
      <c r="B161" s="51" t="str">
        <f t="shared" si="4"/>
        <v>3</v>
      </c>
      <c r="C161" s="51">
        <v>364</v>
      </c>
      <c r="D161" s="51" t="s">
        <v>211</v>
      </c>
      <c r="E161" s="51">
        <v>364</v>
      </c>
      <c r="F161" s="51" t="s">
        <v>86</v>
      </c>
      <c r="G161" s="52">
        <v>0</v>
      </c>
      <c r="H161" s="51"/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f t="shared" si="5"/>
        <v>0</v>
      </c>
      <c r="R161" s="51"/>
    </row>
    <row r="162" spans="1:18" ht="14.45" customHeight="1" x14ac:dyDescent="0.25">
      <c r="A162" s="51">
        <v>281</v>
      </c>
      <c r="B162" s="51" t="str">
        <f t="shared" si="4"/>
        <v>3</v>
      </c>
      <c r="C162" s="51">
        <v>369</v>
      </c>
      <c r="D162" s="51" t="s">
        <v>211</v>
      </c>
      <c r="E162" s="51">
        <v>369</v>
      </c>
      <c r="F162" s="51" t="s">
        <v>89</v>
      </c>
      <c r="G162" s="52">
        <v>0</v>
      </c>
      <c r="H162" s="51"/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f t="shared" si="5"/>
        <v>0</v>
      </c>
      <c r="R162" s="51"/>
    </row>
    <row r="163" spans="1:18" ht="14.45" customHeight="1" x14ac:dyDescent="0.25">
      <c r="A163" s="51">
        <v>283</v>
      </c>
      <c r="B163" s="51" t="str">
        <f t="shared" si="4"/>
        <v>3</v>
      </c>
      <c r="C163" s="51">
        <v>372</v>
      </c>
      <c r="D163" s="51" t="s">
        <v>211</v>
      </c>
      <c r="E163" s="51">
        <v>372</v>
      </c>
      <c r="F163" s="51" t="s">
        <v>91</v>
      </c>
      <c r="G163" s="52">
        <v>0</v>
      </c>
      <c r="H163" s="51"/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f t="shared" si="5"/>
        <v>0</v>
      </c>
      <c r="R163" s="51"/>
    </row>
    <row r="164" spans="1:18" ht="14.45" customHeight="1" x14ac:dyDescent="0.25">
      <c r="A164" s="51">
        <v>284</v>
      </c>
      <c r="B164" s="51" t="str">
        <f t="shared" si="4"/>
        <v>3</v>
      </c>
      <c r="C164" s="51">
        <v>375</v>
      </c>
      <c r="D164" s="51" t="s">
        <v>211</v>
      </c>
      <c r="E164" s="51">
        <v>375</v>
      </c>
      <c r="F164" s="51" t="s">
        <v>93</v>
      </c>
      <c r="G164" s="52">
        <v>20000</v>
      </c>
      <c r="H164" s="51"/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f t="shared" si="5"/>
        <v>20000</v>
      </c>
      <c r="R164" s="51"/>
    </row>
    <row r="165" spans="1:18" ht="14.45" customHeight="1" x14ac:dyDescent="0.25">
      <c r="A165" s="51">
        <v>285</v>
      </c>
      <c r="B165" s="51" t="str">
        <f t="shared" si="4"/>
        <v>3</v>
      </c>
      <c r="C165" s="51">
        <v>378</v>
      </c>
      <c r="D165" s="51" t="s">
        <v>211</v>
      </c>
      <c r="E165" s="51">
        <v>378</v>
      </c>
      <c r="F165" s="51" t="s">
        <v>95</v>
      </c>
      <c r="G165" s="52">
        <v>0</v>
      </c>
      <c r="H165" s="51"/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f t="shared" si="5"/>
        <v>0</v>
      </c>
      <c r="R165" s="51"/>
    </row>
    <row r="166" spans="1:18" ht="14.45" customHeight="1" x14ac:dyDescent="0.25">
      <c r="A166" s="51">
        <v>286</v>
      </c>
      <c r="B166" s="51" t="str">
        <f t="shared" si="4"/>
        <v>3</v>
      </c>
      <c r="C166" s="51">
        <v>379</v>
      </c>
      <c r="D166" s="51" t="s">
        <v>211</v>
      </c>
      <c r="E166" s="51">
        <v>379</v>
      </c>
      <c r="F166" s="51" t="s">
        <v>96</v>
      </c>
      <c r="G166" s="52">
        <v>5000</v>
      </c>
      <c r="H166" s="51"/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f t="shared" si="5"/>
        <v>5000</v>
      </c>
      <c r="R166" s="51"/>
    </row>
    <row r="167" spans="1:18" ht="14.45" customHeight="1" x14ac:dyDescent="0.25">
      <c r="A167" s="51">
        <v>288</v>
      </c>
      <c r="B167" s="51" t="str">
        <f t="shared" si="4"/>
        <v>3</v>
      </c>
      <c r="C167" s="51">
        <v>381</v>
      </c>
      <c r="D167" s="51" t="s">
        <v>211</v>
      </c>
      <c r="E167" s="51">
        <v>381</v>
      </c>
      <c r="F167" s="51" t="s">
        <v>97</v>
      </c>
      <c r="G167" s="52">
        <v>0</v>
      </c>
      <c r="H167" s="51"/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f t="shared" si="5"/>
        <v>0</v>
      </c>
      <c r="R167" s="51"/>
    </row>
    <row r="168" spans="1:18" ht="14.45" customHeight="1" x14ac:dyDescent="0.25">
      <c r="A168" s="51">
        <v>289</v>
      </c>
      <c r="B168" s="51" t="str">
        <f t="shared" si="4"/>
        <v>3</v>
      </c>
      <c r="C168" s="51">
        <v>382</v>
      </c>
      <c r="D168" s="51" t="s">
        <v>211</v>
      </c>
      <c r="E168" s="51">
        <v>382</v>
      </c>
      <c r="F168" s="51" t="s">
        <v>98</v>
      </c>
      <c r="G168" s="52">
        <v>120000</v>
      </c>
      <c r="H168" s="51"/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f t="shared" si="5"/>
        <v>120000</v>
      </c>
      <c r="R168" s="51"/>
    </row>
    <row r="169" spans="1:18" ht="14.45" customHeight="1" x14ac:dyDescent="0.25">
      <c r="A169" s="51">
        <v>290</v>
      </c>
      <c r="B169" s="51" t="str">
        <f t="shared" si="4"/>
        <v>3</v>
      </c>
      <c r="C169" s="51">
        <v>383</v>
      </c>
      <c r="D169" s="51" t="s">
        <v>211</v>
      </c>
      <c r="E169" s="51">
        <v>383</v>
      </c>
      <c r="F169" s="51" t="s">
        <v>99</v>
      </c>
      <c r="G169" s="52">
        <v>5000</v>
      </c>
      <c r="H169" s="51"/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f t="shared" si="5"/>
        <v>5000</v>
      </c>
      <c r="R169" s="51"/>
    </row>
    <row r="170" spans="1:18" ht="14.45" customHeight="1" x14ac:dyDescent="0.25">
      <c r="A170" s="51">
        <v>291</v>
      </c>
      <c r="B170" s="51" t="str">
        <f t="shared" si="4"/>
        <v>3</v>
      </c>
      <c r="C170" s="51">
        <v>384</v>
      </c>
      <c r="D170" s="51" t="s">
        <v>211</v>
      </c>
      <c r="E170" s="51">
        <v>384</v>
      </c>
      <c r="F170" s="51" t="s">
        <v>100</v>
      </c>
      <c r="G170" s="52">
        <v>0</v>
      </c>
      <c r="H170" s="51"/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f t="shared" si="5"/>
        <v>0</v>
      </c>
      <c r="R170" s="51"/>
    </row>
    <row r="171" spans="1:18" ht="14.45" customHeight="1" x14ac:dyDescent="0.25">
      <c r="A171" s="51">
        <v>292</v>
      </c>
      <c r="B171" s="51" t="str">
        <f t="shared" si="4"/>
        <v>3</v>
      </c>
      <c r="C171" s="51">
        <v>385</v>
      </c>
      <c r="D171" s="51" t="s">
        <v>211</v>
      </c>
      <c r="E171" s="51">
        <v>385</v>
      </c>
      <c r="F171" s="51" t="s">
        <v>101</v>
      </c>
      <c r="G171" s="52">
        <v>0</v>
      </c>
      <c r="H171" s="51"/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f t="shared" si="5"/>
        <v>0</v>
      </c>
      <c r="R171" s="51"/>
    </row>
    <row r="172" spans="1:18" ht="14.45" customHeight="1" x14ac:dyDescent="0.25">
      <c r="A172" s="51">
        <v>295</v>
      </c>
      <c r="B172" s="51" t="str">
        <f t="shared" si="4"/>
        <v>5</v>
      </c>
      <c r="C172" s="51">
        <v>511</v>
      </c>
      <c r="D172" s="51" t="s">
        <v>211</v>
      </c>
      <c r="E172" s="51">
        <v>511</v>
      </c>
      <c r="F172" s="51" t="s">
        <v>109</v>
      </c>
      <c r="G172" s="52">
        <v>10000</v>
      </c>
      <c r="H172" s="51"/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f t="shared" si="5"/>
        <v>10000</v>
      </c>
      <c r="R172" s="51"/>
    </row>
    <row r="173" spans="1:18" ht="14.45" customHeight="1" x14ac:dyDescent="0.25">
      <c r="A173" s="51">
        <v>296</v>
      </c>
      <c r="B173" s="51" t="str">
        <f t="shared" si="4"/>
        <v>5</v>
      </c>
      <c r="C173" s="51">
        <v>513</v>
      </c>
      <c r="D173" s="51" t="s">
        <v>211</v>
      </c>
      <c r="E173" s="51">
        <v>513</v>
      </c>
      <c r="F173" s="51" t="s">
        <v>110</v>
      </c>
      <c r="G173" s="52">
        <v>0</v>
      </c>
      <c r="H173" s="51"/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f t="shared" si="5"/>
        <v>0</v>
      </c>
      <c r="R173" s="51"/>
    </row>
    <row r="174" spans="1:18" ht="14.45" customHeight="1" x14ac:dyDescent="0.25">
      <c r="A174" s="51">
        <v>298</v>
      </c>
      <c r="B174" s="51" t="str">
        <f t="shared" si="4"/>
        <v>5</v>
      </c>
      <c r="C174" s="51">
        <v>523</v>
      </c>
      <c r="D174" s="51" t="s">
        <v>211</v>
      </c>
      <c r="E174" s="51">
        <v>523</v>
      </c>
      <c r="F174" s="51" t="s">
        <v>115</v>
      </c>
      <c r="G174" s="52">
        <v>0</v>
      </c>
      <c r="H174" s="51"/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f t="shared" si="5"/>
        <v>0</v>
      </c>
      <c r="R174" s="51"/>
    </row>
    <row r="175" spans="1:18" x14ac:dyDescent="0.25">
      <c r="A175" s="51">
        <v>302</v>
      </c>
      <c r="B175" s="51" t="str">
        <f t="shared" si="4"/>
        <v>1</v>
      </c>
      <c r="C175" s="51">
        <v>122</v>
      </c>
      <c r="D175" s="51" t="s">
        <v>212</v>
      </c>
      <c r="E175" s="51">
        <v>122</v>
      </c>
      <c r="F175" s="51" t="s">
        <v>12</v>
      </c>
      <c r="G175" s="52"/>
      <c r="H175" s="51"/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f t="shared" si="5"/>
        <v>0</v>
      </c>
      <c r="R175" s="51"/>
    </row>
    <row r="176" spans="1:18" ht="14.45" customHeight="1" x14ac:dyDescent="0.25">
      <c r="A176" s="51">
        <v>305</v>
      </c>
      <c r="B176" s="51" t="str">
        <f t="shared" si="4"/>
        <v>2</v>
      </c>
      <c r="C176" s="51">
        <v>211</v>
      </c>
      <c r="D176" s="51" t="s">
        <v>212</v>
      </c>
      <c r="E176" s="51">
        <v>211</v>
      </c>
      <c r="F176" s="51" t="s">
        <v>19</v>
      </c>
      <c r="G176" s="52">
        <v>9960</v>
      </c>
      <c r="H176" s="51"/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f t="shared" si="5"/>
        <v>9960</v>
      </c>
      <c r="R176" s="51"/>
    </row>
    <row r="177" spans="1:18" ht="14.45" customHeight="1" x14ac:dyDescent="0.25">
      <c r="A177" s="51">
        <v>306</v>
      </c>
      <c r="B177" s="51" t="str">
        <f t="shared" si="4"/>
        <v>2</v>
      </c>
      <c r="C177" s="51">
        <v>213</v>
      </c>
      <c r="D177" s="51" t="s">
        <v>212</v>
      </c>
      <c r="E177" s="51">
        <v>213</v>
      </c>
      <c r="F177" s="51" t="s">
        <v>21</v>
      </c>
      <c r="G177" s="52">
        <v>5760</v>
      </c>
      <c r="H177" s="51"/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f t="shared" si="5"/>
        <v>5760</v>
      </c>
      <c r="R177" s="51"/>
    </row>
    <row r="178" spans="1:18" ht="14.45" customHeight="1" x14ac:dyDescent="0.25">
      <c r="A178" s="51">
        <v>308</v>
      </c>
      <c r="B178" s="51" t="str">
        <f t="shared" si="4"/>
        <v>2</v>
      </c>
      <c r="C178" s="51">
        <v>249</v>
      </c>
      <c r="D178" s="51" t="s">
        <v>212</v>
      </c>
      <c r="E178" s="51">
        <v>249</v>
      </c>
      <c r="F178" s="51" t="s">
        <v>39</v>
      </c>
      <c r="G178" s="52">
        <v>0</v>
      </c>
      <c r="H178" s="51"/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f t="shared" si="5"/>
        <v>0</v>
      </c>
      <c r="R178" s="51"/>
    </row>
    <row r="179" spans="1:18" ht="14.45" customHeight="1" x14ac:dyDescent="0.25">
      <c r="A179" s="51">
        <v>310</v>
      </c>
      <c r="B179" s="51" t="str">
        <f t="shared" si="4"/>
        <v>2</v>
      </c>
      <c r="C179" s="51">
        <v>261</v>
      </c>
      <c r="D179" s="51" t="s">
        <v>212</v>
      </c>
      <c r="E179" s="51">
        <v>261</v>
      </c>
      <c r="F179" s="51" t="s">
        <v>43</v>
      </c>
      <c r="G179" s="52">
        <v>7200</v>
      </c>
      <c r="H179" s="51"/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f t="shared" si="5"/>
        <v>7200</v>
      </c>
      <c r="R179" s="51"/>
    </row>
    <row r="180" spans="1:18" ht="14.45" customHeight="1" x14ac:dyDescent="0.25">
      <c r="A180" s="51">
        <v>312</v>
      </c>
      <c r="B180" s="51" t="str">
        <f t="shared" si="4"/>
        <v>2</v>
      </c>
      <c r="C180" s="51">
        <v>271</v>
      </c>
      <c r="D180" s="51" t="s">
        <v>212</v>
      </c>
      <c r="E180" s="51">
        <v>271</v>
      </c>
      <c r="F180" s="51" t="s">
        <v>44</v>
      </c>
      <c r="G180" s="52">
        <v>0</v>
      </c>
      <c r="H180" s="51"/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f t="shared" si="5"/>
        <v>0</v>
      </c>
      <c r="R180" s="51"/>
    </row>
    <row r="181" spans="1:18" ht="14.45" customHeight="1" x14ac:dyDescent="0.25">
      <c r="A181" s="51">
        <v>314</v>
      </c>
      <c r="B181" s="51" t="str">
        <f t="shared" si="4"/>
        <v>2</v>
      </c>
      <c r="C181" s="51">
        <v>294</v>
      </c>
      <c r="D181" s="51" t="s">
        <v>212</v>
      </c>
      <c r="E181" s="51">
        <v>294</v>
      </c>
      <c r="F181" s="51" t="s">
        <v>52</v>
      </c>
      <c r="G181" s="52">
        <v>2000</v>
      </c>
      <c r="H181" s="51"/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f t="shared" si="5"/>
        <v>2000</v>
      </c>
      <c r="R181" s="51"/>
    </row>
    <row r="182" spans="1:18" ht="14.45" customHeight="1" x14ac:dyDescent="0.25">
      <c r="A182" s="51">
        <v>317</v>
      </c>
      <c r="B182" s="51" t="str">
        <f t="shared" si="4"/>
        <v>3</v>
      </c>
      <c r="C182" s="51">
        <v>318</v>
      </c>
      <c r="D182" s="51" t="s">
        <v>212</v>
      </c>
      <c r="E182" s="51">
        <v>318</v>
      </c>
      <c r="F182" s="51" t="s">
        <v>62</v>
      </c>
      <c r="G182" s="52">
        <v>2640</v>
      </c>
      <c r="H182" s="51"/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f t="shared" si="5"/>
        <v>2640</v>
      </c>
      <c r="R182" s="51"/>
    </row>
    <row r="183" spans="1:18" ht="14.45" customHeight="1" x14ac:dyDescent="0.25">
      <c r="A183" s="51">
        <v>319</v>
      </c>
      <c r="B183" s="51" t="str">
        <f t="shared" si="4"/>
        <v>3</v>
      </c>
      <c r="C183" s="51">
        <v>353</v>
      </c>
      <c r="D183" s="51" t="s">
        <v>212</v>
      </c>
      <c r="E183" s="51">
        <v>353</v>
      </c>
      <c r="F183" s="51" t="s">
        <v>78</v>
      </c>
      <c r="G183" s="52">
        <v>8000</v>
      </c>
      <c r="H183" s="51"/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f t="shared" si="5"/>
        <v>8000</v>
      </c>
      <c r="R183" s="51"/>
    </row>
    <row r="184" spans="1:18" ht="14.45" customHeight="1" x14ac:dyDescent="0.25">
      <c r="A184" s="51">
        <v>320</v>
      </c>
      <c r="B184" s="51" t="str">
        <f t="shared" si="4"/>
        <v>3</v>
      </c>
      <c r="C184" s="51">
        <v>359</v>
      </c>
      <c r="D184" s="51" t="s">
        <v>212</v>
      </c>
      <c r="E184" s="51">
        <v>359</v>
      </c>
      <c r="F184" s="51" t="s">
        <v>82</v>
      </c>
      <c r="G184" s="52">
        <v>0</v>
      </c>
      <c r="H184" s="51"/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f t="shared" si="5"/>
        <v>0</v>
      </c>
      <c r="R184" s="51"/>
    </row>
    <row r="185" spans="1:18" ht="14.45" customHeight="1" x14ac:dyDescent="0.25">
      <c r="A185" s="51">
        <v>322</v>
      </c>
      <c r="B185" s="51" t="str">
        <f t="shared" si="4"/>
        <v>3</v>
      </c>
      <c r="C185" s="51">
        <v>361</v>
      </c>
      <c r="D185" s="51" t="s">
        <v>212</v>
      </c>
      <c r="E185" s="51">
        <v>361</v>
      </c>
      <c r="F185" s="51" t="s">
        <v>83</v>
      </c>
      <c r="G185" s="52">
        <v>3000</v>
      </c>
      <c r="H185" s="51"/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f t="shared" si="5"/>
        <v>3000</v>
      </c>
      <c r="R185" s="51"/>
    </row>
    <row r="186" spans="1:18" ht="14.45" customHeight="1" x14ac:dyDescent="0.25">
      <c r="A186" s="51">
        <v>323</v>
      </c>
      <c r="B186" s="51" t="str">
        <f t="shared" si="4"/>
        <v>3</v>
      </c>
      <c r="C186" s="51">
        <v>369</v>
      </c>
      <c r="D186" s="51" t="s">
        <v>212</v>
      </c>
      <c r="E186" s="51">
        <v>369</v>
      </c>
      <c r="F186" s="51" t="s">
        <v>89</v>
      </c>
      <c r="G186" s="52">
        <v>0</v>
      </c>
      <c r="H186" s="51"/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f t="shared" si="5"/>
        <v>0</v>
      </c>
      <c r="R186" s="51"/>
    </row>
    <row r="187" spans="1:18" ht="14.45" customHeight="1" x14ac:dyDescent="0.25">
      <c r="A187" s="51">
        <v>325</v>
      </c>
      <c r="B187" s="51" t="str">
        <f t="shared" si="4"/>
        <v>3</v>
      </c>
      <c r="C187" s="51">
        <v>372</v>
      </c>
      <c r="D187" s="51" t="s">
        <v>212</v>
      </c>
      <c r="E187" s="51">
        <v>372</v>
      </c>
      <c r="F187" s="51" t="s">
        <v>91</v>
      </c>
      <c r="G187" s="52">
        <v>2400</v>
      </c>
      <c r="H187" s="51"/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f t="shared" si="5"/>
        <v>2400</v>
      </c>
      <c r="R187" s="51"/>
    </row>
    <row r="188" spans="1:18" ht="14.45" customHeight="1" x14ac:dyDescent="0.25">
      <c r="A188" s="51">
        <v>326</v>
      </c>
      <c r="B188" s="51" t="str">
        <f t="shared" si="4"/>
        <v>3</v>
      </c>
      <c r="C188" s="51">
        <v>374</v>
      </c>
      <c r="D188" s="51" t="s">
        <v>212</v>
      </c>
      <c r="E188" s="51">
        <v>374</v>
      </c>
      <c r="F188" s="51" t="s">
        <v>92</v>
      </c>
      <c r="G188" s="52">
        <v>0</v>
      </c>
      <c r="H188" s="51"/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f t="shared" si="5"/>
        <v>0</v>
      </c>
      <c r="R188" s="51"/>
    </row>
    <row r="189" spans="1:18" ht="14.45" customHeight="1" x14ac:dyDescent="0.25">
      <c r="A189" s="51">
        <v>327</v>
      </c>
      <c r="B189" s="51" t="str">
        <f t="shared" si="4"/>
        <v>3</v>
      </c>
      <c r="C189" s="51">
        <v>375</v>
      </c>
      <c r="D189" s="51" t="s">
        <v>212</v>
      </c>
      <c r="E189" s="51">
        <v>375</v>
      </c>
      <c r="F189" s="51" t="s">
        <v>93</v>
      </c>
      <c r="G189" s="52">
        <v>3000</v>
      </c>
      <c r="H189" s="51"/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f t="shared" si="5"/>
        <v>3000</v>
      </c>
      <c r="R189" s="51"/>
    </row>
    <row r="190" spans="1:18" ht="14.45" customHeight="1" x14ac:dyDescent="0.25">
      <c r="A190" s="51">
        <v>328</v>
      </c>
      <c r="B190" s="51" t="str">
        <f t="shared" si="4"/>
        <v>3</v>
      </c>
      <c r="C190" s="51">
        <v>378</v>
      </c>
      <c r="D190" s="51" t="s">
        <v>212</v>
      </c>
      <c r="E190" s="51">
        <v>378</v>
      </c>
      <c r="F190" s="51" t="s">
        <v>95</v>
      </c>
      <c r="G190" s="52">
        <v>0</v>
      </c>
      <c r="H190" s="51"/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f t="shared" si="5"/>
        <v>0</v>
      </c>
      <c r="R190" s="51"/>
    </row>
    <row r="191" spans="1:18" ht="14.45" customHeight="1" x14ac:dyDescent="0.25">
      <c r="A191" s="51">
        <v>331</v>
      </c>
      <c r="B191" s="51" t="str">
        <f t="shared" si="4"/>
        <v>5</v>
      </c>
      <c r="C191" s="51">
        <v>511</v>
      </c>
      <c r="D191" s="51" t="s">
        <v>212</v>
      </c>
      <c r="E191" s="51">
        <v>511</v>
      </c>
      <c r="F191" s="51" t="s">
        <v>109</v>
      </c>
      <c r="G191" s="52">
        <v>0</v>
      </c>
      <c r="H191" s="51"/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f t="shared" si="5"/>
        <v>0</v>
      </c>
      <c r="R191" s="51"/>
    </row>
    <row r="192" spans="1:18" ht="14.45" customHeight="1" x14ac:dyDescent="0.25">
      <c r="A192" s="51">
        <v>332</v>
      </c>
      <c r="B192" s="51" t="str">
        <f t="shared" si="4"/>
        <v>5</v>
      </c>
      <c r="C192" s="51">
        <v>515</v>
      </c>
      <c r="D192" s="51" t="s">
        <v>212</v>
      </c>
      <c r="E192" s="51">
        <v>515</v>
      </c>
      <c r="F192" s="51" t="s">
        <v>111</v>
      </c>
      <c r="G192" s="52">
        <v>0</v>
      </c>
      <c r="H192" s="51"/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f t="shared" si="5"/>
        <v>0</v>
      </c>
      <c r="R192" s="51"/>
    </row>
    <row r="193" spans="1:18" ht="14.45" customHeight="1" x14ac:dyDescent="0.25">
      <c r="A193" s="51">
        <v>333</v>
      </c>
      <c r="B193" s="51" t="str">
        <f t="shared" si="4"/>
        <v>5</v>
      </c>
      <c r="C193" s="51">
        <v>519</v>
      </c>
      <c r="D193" s="51" t="s">
        <v>212</v>
      </c>
      <c r="E193" s="51">
        <v>519</v>
      </c>
      <c r="F193" s="51" t="s">
        <v>112</v>
      </c>
      <c r="G193" s="52">
        <v>3600</v>
      </c>
      <c r="H193" s="51"/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f t="shared" si="5"/>
        <v>3600</v>
      </c>
      <c r="R193" s="51"/>
    </row>
    <row r="194" spans="1:18" x14ac:dyDescent="0.25">
      <c r="A194" s="51">
        <v>337</v>
      </c>
      <c r="B194" s="51" t="str">
        <f t="shared" si="4"/>
        <v>1</v>
      </c>
      <c r="C194" s="51">
        <v>122</v>
      </c>
      <c r="D194" s="51" t="s">
        <v>213</v>
      </c>
      <c r="E194" s="51">
        <v>122</v>
      </c>
      <c r="F194" s="51" t="s">
        <v>12</v>
      </c>
      <c r="G194" s="52"/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f t="shared" si="5"/>
        <v>0</v>
      </c>
      <c r="R194" s="51"/>
    </row>
    <row r="195" spans="1:18" ht="14.45" customHeight="1" x14ac:dyDescent="0.25">
      <c r="A195" s="51">
        <v>340</v>
      </c>
      <c r="B195" s="51" t="str">
        <f t="shared" si="4"/>
        <v>2</v>
      </c>
      <c r="C195" s="51">
        <v>211</v>
      </c>
      <c r="D195" s="51" t="s">
        <v>213</v>
      </c>
      <c r="E195" s="51">
        <v>211</v>
      </c>
      <c r="F195" s="51" t="s">
        <v>19</v>
      </c>
      <c r="G195" s="52">
        <v>6000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f t="shared" si="5"/>
        <v>6000</v>
      </c>
      <c r="R195" s="51"/>
    </row>
    <row r="196" spans="1:18" ht="14.45" customHeight="1" x14ac:dyDescent="0.25">
      <c r="A196" s="51">
        <v>341</v>
      </c>
      <c r="B196" s="51" t="str">
        <f t="shared" si="4"/>
        <v>2</v>
      </c>
      <c r="C196" s="51">
        <v>212</v>
      </c>
      <c r="D196" s="51" t="s">
        <v>213</v>
      </c>
      <c r="E196" s="51">
        <v>212</v>
      </c>
      <c r="F196" s="51" t="s">
        <v>20</v>
      </c>
      <c r="G196" s="52">
        <v>4000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f t="shared" si="5"/>
        <v>4000</v>
      </c>
      <c r="R196" s="51"/>
    </row>
    <row r="197" spans="1:18" ht="14.45" customHeight="1" x14ac:dyDescent="0.25">
      <c r="A197" s="51">
        <v>342</v>
      </c>
      <c r="B197" s="51" t="str">
        <f t="shared" si="4"/>
        <v>2</v>
      </c>
      <c r="C197" s="51">
        <v>214</v>
      </c>
      <c r="D197" s="51" t="s">
        <v>213</v>
      </c>
      <c r="E197" s="51">
        <v>214</v>
      </c>
      <c r="F197" s="51" t="s">
        <v>22</v>
      </c>
      <c r="G197" s="52">
        <v>1000</v>
      </c>
      <c r="H197" s="51"/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f t="shared" si="5"/>
        <v>1000</v>
      </c>
      <c r="R197" s="51"/>
    </row>
    <row r="198" spans="1:18" ht="14.45" customHeight="1" x14ac:dyDescent="0.25">
      <c r="A198" s="51">
        <v>344</v>
      </c>
      <c r="B198" s="51" t="str">
        <f t="shared" ref="B198:B261" si="6">MID(C198,1,1)</f>
        <v>2</v>
      </c>
      <c r="C198" s="51">
        <v>221</v>
      </c>
      <c r="D198" s="51" t="s">
        <v>213</v>
      </c>
      <c r="E198" s="51">
        <v>221</v>
      </c>
      <c r="F198" s="51" t="s">
        <v>27</v>
      </c>
      <c r="G198" s="52">
        <v>12000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f t="shared" ref="Q198:Q261" si="7">SUM(G198:P198)</f>
        <v>12000</v>
      </c>
      <c r="R198" s="51"/>
    </row>
    <row r="199" spans="1:18" ht="14.45" customHeight="1" x14ac:dyDescent="0.25">
      <c r="A199" s="51">
        <v>345</v>
      </c>
      <c r="B199" s="51" t="str">
        <f t="shared" si="6"/>
        <v>2</v>
      </c>
      <c r="C199" s="51">
        <v>223</v>
      </c>
      <c r="D199" s="51" t="s">
        <v>371</v>
      </c>
      <c r="E199" s="51">
        <v>223</v>
      </c>
      <c r="F199" s="51" t="s">
        <v>29</v>
      </c>
      <c r="G199" s="52">
        <v>5000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f t="shared" si="7"/>
        <v>5000</v>
      </c>
      <c r="R199" s="51"/>
    </row>
    <row r="200" spans="1:18" ht="14.45" customHeight="1" x14ac:dyDescent="0.25">
      <c r="A200" s="51">
        <v>347</v>
      </c>
      <c r="B200" s="51" t="str">
        <f t="shared" si="6"/>
        <v>2</v>
      </c>
      <c r="C200" s="51">
        <v>243</v>
      </c>
      <c r="D200" s="51" t="s">
        <v>213</v>
      </c>
      <c r="E200" s="51">
        <v>243</v>
      </c>
      <c r="F200" s="51" t="s">
        <v>33</v>
      </c>
      <c r="G200" s="52">
        <v>6000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f t="shared" si="7"/>
        <v>6000</v>
      </c>
      <c r="R200" s="51"/>
    </row>
    <row r="201" spans="1:18" ht="14.45" customHeight="1" x14ac:dyDescent="0.25">
      <c r="A201" s="51">
        <v>348</v>
      </c>
      <c r="B201" s="51" t="str">
        <f t="shared" si="6"/>
        <v>2</v>
      </c>
      <c r="C201" s="51">
        <v>244</v>
      </c>
      <c r="D201" s="51" t="s">
        <v>213</v>
      </c>
      <c r="E201" s="51">
        <v>244</v>
      </c>
      <c r="F201" s="51" t="s">
        <v>34</v>
      </c>
      <c r="G201" s="52">
        <v>3000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f t="shared" si="7"/>
        <v>3000</v>
      </c>
      <c r="R201" s="51"/>
    </row>
    <row r="202" spans="1:18" ht="14.45" customHeight="1" x14ac:dyDescent="0.25">
      <c r="A202" s="51">
        <v>349</v>
      </c>
      <c r="B202" s="51" t="str">
        <f t="shared" si="6"/>
        <v>2</v>
      </c>
      <c r="C202" s="51">
        <v>247</v>
      </c>
      <c r="D202" s="51" t="s">
        <v>213</v>
      </c>
      <c r="E202" s="51">
        <v>247</v>
      </c>
      <c r="F202" s="51" t="s">
        <v>37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f t="shared" si="7"/>
        <v>0</v>
      </c>
      <c r="R202" s="51"/>
    </row>
    <row r="203" spans="1:18" ht="14.45" customHeight="1" x14ac:dyDescent="0.25">
      <c r="A203" s="51">
        <v>350</v>
      </c>
      <c r="B203" s="51" t="str">
        <f t="shared" si="6"/>
        <v>2</v>
      </c>
      <c r="C203" s="51">
        <v>249</v>
      </c>
      <c r="D203" s="51" t="s">
        <v>213</v>
      </c>
      <c r="E203" s="51">
        <v>249</v>
      </c>
      <c r="F203" s="51" t="s">
        <v>39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f t="shared" si="7"/>
        <v>0</v>
      </c>
      <c r="R203" s="51"/>
    </row>
    <row r="204" spans="1:18" ht="14.45" customHeight="1" x14ac:dyDescent="0.25">
      <c r="A204" s="51">
        <v>352</v>
      </c>
      <c r="B204" s="51" t="str">
        <f t="shared" si="6"/>
        <v>2</v>
      </c>
      <c r="C204" s="51">
        <v>261</v>
      </c>
      <c r="D204" s="51" t="s">
        <v>213</v>
      </c>
      <c r="E204" s="51">
        <v>261</v>
      </c>
      <c r="F204" s="51" t="s">
        <v>43</v>
      </c>
      <c r="G204" s="52">
        <v>27000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f t="shared" si="7"/>
        <v>27000</v>
      </c>
      <c r="R204" s="51"/>
    </row>
    <row r="205" spans="1:18" ht="14.45" customHeight="1" x14ac:dyDescent="0.25">
      <c r="A205" s="51">
        <v>354</v>
      </c>
      <c r="B205" s="51" t="str">
        <f t="shared" si="6"/>
        <v>2</v>
      </c>
      <c r="C205" s="51">
        <v>271</v>
      </c>
      <c r="D205" s="51" t="s">
        <v>213</v>
      </c>
      <c r="E205" s="51">
        <v>271</v>
      </c>
      <c r="F205" s="51" t="s">
        <v>44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f t="shared" si="7"/>
        <v>0</v>
      </c>
      <c r="R205" s="51"/>
    </row>
    <row r="206" spans="1:18" ht="14.45" customHeight="1" x14ac:dyDescent="0.25">
      <c r="A206" s="51">
        <v>355</v>
      </c>
      <c r="B206" s="51" t="str">
        <f t="shared" si="6"/>
        <v>2</v>
      </c>
      <c r="C206" s="51">
        <v>273</v>
      </c>
      <c r="D206" s="51" t="s">
        <v>213</v>
      </c>
      <c r="E206" s="51">
        <v>273</v>
      </c>
      <c r="F206" s="51" t="s">
        <v>46</v>
      </c>
      <c r="G206" s="52">
        <v>100000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f t="shared" si="7"/>
        <v>100000</v>
      </c>
      <c r="R206" s="51"/>
    </row>
    <row r="207" spans="1:18" ht="14.45" customHeight="1" x14ac:dyDescent="0.25">
      <c r="A207" s="51">
        <v>357</v>
      </c>
      <c r="B207" s="51" t="str">
        <f t="shared" si="6"/>
        <v>2</v>
      </c>
      <c r="C207" s="51">
        <v>294</v>
      </c>
      <c r="D207" s="51" t="s">
        <v>213</v>
      </c>
      <c r="E207" s="51">
        <v>294</v>
      </c>
      <c r="F207" s="51" t="s">
        <v>52</v>
      </c>
      <c r="G207" s="52">
        <v>1000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f t="shared" si="7"/>
        <v>1000</v>
      </c>
      <c r="R207" s="51"/>
    </row>
    <row r="208" spans="1:18" ht="14.45" customHeight="1" x14ac:dyDescent="0.25">
      <c r="A208" s="51">
        <v>360</v>
      </c>
      <c r="B208" s="51" t="str">
        <f t="shared" si="6"/>
        <v>3</v>
      </c>
      <c r="C208" s="51">
        <v>313</v>
      </c>
      <c r="D208" s="51" t="s">
        <v>371</v>
      </c>
      <c r="E208" s="51">
        <v>313</v>
      </c>
      <c r="F208" s="51" t="s">
        <v>57</v>
      </c>
      <c r="G208" s="52">
        <f>12000+6000</f>
        <v>18000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f t="shared" si="7"/>
        <v>18000</v>
      </c>
      <c r="R208" s="51"/>
    </row>
    <row r="209" spans="1:18" ht="14.45" customHeight="1" x14ac:dyDescent="0.25">
      <c r="A209" s="51">
        <v>362</v>
      </c>
      <c r="B209" s="51" t="str">
        <f t="shared" si="6"/>
        <v>3</v>
      </c>
      <c r="C209" s="51">
        <v>322</v>
      </c>
      <c r="D209" s="51" t="s">
        <v>213</v>
      </c>
      <c r="E209" s="51">
        <v>322</v>
      </c>
      <c r="F209" s="51" t="s">
        <v>64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f t="shared" si="7"/>
        <v>0</v>
      </c>
      <c r="R209" s="51"/>
    </row>
    <row r="210" spans="1:18" ht="14.45" customHeight="1" x14ac:dyDescent="0.25">
      <c r="A210" s="51">
        <v>364</v>
      </c>
      <c r="B210" s="51" t="str">
        <f t="shared" si="6"/>
        <v>3</v>
      </c>
      <c r="C210" s="51">
        <v>347</v>
      </c>
      <c r="D210" s="51" t="s">
        <v>213</v>
      </c>
      <c r="E210" s="51">
        <v>347</v>
      </c>
      <c r="F210" s="51" t="s">
        <v>75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f t="shared" si="7"/>
        <v>0</v>
      </c>
      <c r="R210" s="51"/>
    </row>
    <row r="211" spans="1:18" ht="14.45" customHeight="1" x14ac:dyDescent="0.25">
      <c r="A211" s="51">
        <v>366</v>
      </c>
      <c r="B211" s="51" t="str">
        <f t="shared" si="6"/>
        <v>3</v>
      </c>
      <c r="C211" s="51">
        <v>351</v>
      </c>
      <c r="D211" s="51" t="s">
        <v>213</v>
      </c>
      <c r="E211" s="51">
        <v>351</v>
      </c>
      <c r="F211" s="51" t="s">
        <v>76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f t="shared" si="7"/>
        <v>0</v>
      </c>
      <c r="R211" s="51"/>
    </row>
    <row r="212" spans="1:18" ht="14.45" customHeight="1" x14ac:dyDescent="0.25">
      <c r="A212" s="51">
        <v>367</v>
      </c>
      <c r="B212" s="51" t="str">
        <f t="shared" si="6"/>
        <v>3</v>
      </c>
      <c r="C212" s="51">
        <v>353</v>
      </c>
      <c r="D212" s="51" t="s">
        <v>213</v>
      </c>
      <c r="E212" s="51">
        <v>353</v>
      </c>
      <c r="F212" s="51" t="s">
        <v>78</v>
      </c>
      <c r="G212" s="52">
        <v>1500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f t="shared" si="7"/>
        <v>1500</v>
      </c>
      <c r="R212" s="51"/>
    </row>
    <row r="213" spans="1:18" ht="14.45" customHeight="1" x14ac:dyDescent="0.25">
      <c r="A213" s="51">
        <v>369</v>
      </c>
      <c r="B213" s="51" t="str">
        <f t="shared" si="6"/>
        <v>3</v>
      </c>
      <c r="C213" s="51">
        <v>372</v>
      </c>
      <c r="D213" s="51" t="s">
        <v>213</v>
      </c>
      <c r="E213" s="51">
        <v>372</v>
      </c>
      <c r="F213" s="51" t="s">
        <v>91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f t="shared" si="7"/>
        <v>0</v>
      </c>
      <c r="R213" s="51"/>
    </row>
    <row r="214" spans="1:18" ht="14.45" customHeight="1" x14ac:dyDescent="0.25">
      <c r="A214" s="51">
        <v>370</v>
      </c>
      <c r="B214" s="51" t="str">
        <f t="shared" si="6"/>
        <v>3</v>
      </c>
      <c r="C214" s="51">
        <v>375</v>
      </c>
      <c r="D214" s="51" t="s">
        <v>213</v>
      </c>
      <c r="E214" s="51">
        <v>375</v>
      </c>
      <c r="F214" s="51" t="s">
        <v>93</v>
      </c>
      <c r="G214" s="52">
        <v>24000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f t="shared" si="7"/>
        <v>24000</v>
      </c>
      <c r="R214" s="51"/>
    </row>
    <row r="215" spans="1:18" ht="14.45" customHeight="1" x14ac:dyDescent="0.25">
      <c r="A215" s="51">
        <v>372</v>
      </c>
      <c r="B215" s="51" t="str">
        <f t="shared" si="6"/>
        <v>3</v>
      </c>
      <c r="C215" s="51">
        <v>383</v>
      </c>
      <c r="D215" s="51" t="s">
        <v>213</v>
      </c>
      <c r="E215" s="51">
        <v>383</v>
      </c>
      <c r="F215" s="51" t="s">
        <v>99</v>
      </c>
      <c r="G215" s="52">
        <v>4000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f t="shared" si="7"/>
        <v>4000</v>
      </c>
      <c r="R215" s="51"/>
    </row>
    <row r="216" spans="1:18" ht="14.45" customHeight="1" x14ac:dyDescent="0.25">
      <c r="A216" s="51">
        <v>375</v>
      </c>
      <c r="B216" s="51" t="str">
        <f t="shared" si="6"/>
        <v>5</v>
      </c>
      <c r="C216" s="51">
        <v>511</v>
      </c>
      <c r="D216" s="51" t="s">
        <v>213</v>
      </c>
      <c r="E216" s="51">
        <v>511</v>
      </c>
      <c r="F216" s="51" t="s">
        <v>109</v>
      </c>
      <c r="G216" s="52">
        <v>25000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f t="shared" si="7"/>
        <v>25000</v>
      </c>
      <c r="R216" s="51"/>
    </row>
    <row r="217" spans="1:18" ht="14.45" customHeight="1" x14ac:dyDescent="0.25">
      <c r="A217" s="51">
        <v>376</v>
      </c>
      <c r="B217" s="51" t="str">
        <f t="shared" si="6"/>
        <v>5</v>
      </c>
      <c r="C217" s="51">
        <v>515</v>
      </c>
      <c r="D217" s="51" t="s">
        <v>213</v>
      </c>
      <c r="E217" s="51">
        <v>515</v>
      </c>
      <c r="F217" s="51" t="s">
        <v>111</v>
      </c>
      <c r="G217" s="52">
        <v>15000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f t="shared" si="7"/>
        <v>15000</v>
      </c>
      <c r="R217" s="51"/>
    </row>
    <row r="218" spans="1:18" ht="14.45" customHeight="1" x14ac:dyDescent="0.25">
      <c r="A218" s="51">
        <v>378</v>
      </c>
      <c r="B218" s="51" t="str">
        <f t="shared" si="6"/>
        <v>5</v>
      </c>
      <c r="C218" s="51">
        <v>522</v>
      </c>
      <c r="D218" s="51" t="s">
        <v>213</v>
      </c>
      <c r="E218" s="51">
        <v>522</v>
      </c>
      <c r="F218" s="51" t="s">
        <v>114</v>
      </c>
      <c r="G218" s="52">
        <v>50000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f t="shared" si="7"/>
        <v>50000</v>
      </c>
      <c r="R218" s="51"/>
    </row>
    <row r="219" spans="1:18" x14ac:dyDescent="0.25">
      <c r="A219" s="51">
        <v>382</v>
      </c>
      <c r="B219" s="51" t="str">
        <f t="shared" si="6"/>
        <v>1</v>
      </c>
      <c r="C219" s="51">
        <v>122</v>
      </c>
      <c r="D219" s="51" t="s">
        <v>214</v>
      </c>
      <c r="E219" s="51">
        <v>122</v>
      </c>
      <c r="F219" s="51" t="s">
        <v>12</v>
      </c>
      <c r="G219" s="52"/>
      <c r="H219" s="51"/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f t="shared" si="7"/>
        <v>0</v>
      </c>
      <c r="R219" s="51"/>
    </row>
    <row r="220" spans="1:18" ht="14.45" customHeight="1" x14ac:dyDescent="0.25">
      <c r="A220" s="51">
        <v>385</v>
      </c>
      <c r="B220" s="51" t="str">
        <f t="shared" si="6"/>
        <v>2</v>
      </c>
      <c r="C220" s="51">
        <v>211</v>
      </c>
      <c r="D220" s="51" t="s">
        <v>214</v>
      </c>
      <c r="E220" s="51">
        <v>211</v>
      </c>
      <c r="F220" s="51" t="s">
        <v>19</v>
      </c>
      <c r="G220" s="52">
        <v>6000</v>
      </c>
      <c r="H220" s="51"/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f t="shared" si="7"/>
        <v>6000</v>
      </c>
      <c r="R220" s="51"/>
    </row>
    <row r="221" spans="1:18" ht="14.45" customHeight="1" x14ac:dyDescent="0.25">
      <c r="A221" s="51">
        <v>386</v>
      </c>
      <c r="B221" s="51" t="str">
        <f t="shared" si="6"/>
        <v>2</v>
      </c>
      <c r="C221" s="51">
        <v>212</v>
      </c>
      <c r="D221" s="51" t="s">
        <v>214</v>
      </c>
      <c r="E221" s="51">
        <v>212</v>
      </c>
      <c r="F221" s="51" t="s">
        <v>20</v>
      </c>
      <c r="G221" s="52">
        <v>6000</v>
      </c>
      <c r="H221" s="51"/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f t="shared" si="7"/>
        <v>6000</v>
      </c>
      <c r="R221" s="51"/>
    </row>
    <row r="222" spans="1:18" ht="14.45" customHeight="1" x14ac:dyDescent="0.25">
      <c r="A222" s="51">
        <v>387</v>
      </c>
      <c r="B222" s="51" t="str">
        <f t="shared" si="6"/>
        <v>2</v>
      </c>
      <c r="C222" s="51">
        <v>214</v>
      </c>
      <c r="D222" s="51" t="s">
        <v>214</v>
      </c>
      <c r="E222" s="51">
        <v>214</v>
      </c>
      <c r="F222" s="51" t="s">
        <v>22</v>
      </c>
      <c r="G222" s="52">
        <v>1000</v>
      </c>
      <c r="H222" s="51"/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f t="shared" si="7"/>
        <v>1000</v>
      </c>
      <c r="R222" s="51"/>
    </row>
    <row r="223" spans="1:18" ht="14.45" customHeight="1" x14ac:dyDescent="0.25">
      <c r="A223" s="51">
        <v>388</v>
      </c>
      <c r="B223" s="51" t="str">
        <f t="shared" si="6"/>
        <v>2</v>
      </c>
      <c r="C223" s="51">
        <v>215</v>
      </c>
      <c r="D223" s="51" t="s">
        <v>214</v>
      </c>
      <c r="E223" s="51">
        <v>215</v>
      </c>
      <c r="F223" s="51" t="s">
        <v>23</v>
      </c>
      <c r="G223" s="52">
        <v>7500</v>
      </c>
      <c r="H223" s="51"/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f t="shared" si="7"/>
        <v>7500</v>
      </c>
      <c r="R223" s="51"/>
    </row>
    <row r="224" spans="1:18" ht="14.45" customHeight="1" x14ac:dyDescent="0.25">
      <c r="A224" s="51">
        <v>389</v>
      </c>
      <c r="B224" s="51" t="str">
        <f t="shared" si="6"/>
        <v>2</v>
      </c>
      <c r="C224" s="51">
        <v>216</v>
      </c>
      <c r="D224" s="51" t="s">
        <v>214</v>
      </c>
      <c r="E224" s="51">
        <v>216</v>
      </c>
      <c r="F224" s="51" t="s">
        <v>24</v>
      </c>
      <c r="G224" s="52">
        <v>60000</v>
      </c>
      <c r="H224" s="51"/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f t="shared" si="7"/>
        <v>60000</v>
      </c>
      <c r="R224" s="51"/>
    </row>
    <row r="225" spans="1:18" ht="14.45" customHeight="1" x14ac:dyDescent="0.25">
      <c r="A225" s="51">
        <v>391</v>
      </c>
      <c r="B225" s="51" t="str">
        <f t="shared" si="6"/>
        <v>2</v>
      </c>
      <c r="C225" s="51">
        <v>221</v>
      </c>
      <c r="D225" s="51" t="s">
        <v>214</v>
      </c>
      <c r="E225" s="51">
        <v>221</v>
      </c>
      <c r="F225" s="51" t="s">
        <v>27</v>
      </c>
      <c r="G225" s="52">
        <v>10000</v>
      </c>
      <c r="H225" s="51"/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f t="shared" si="7"/>
        <v>10000</v>
      </c>
      <c r="R225" s="51"/>
    </row>
    <row r="226" spans="1:18" ht="14.45" customHeight="1" x14ac:dyDescent="0.25">
      <c r="A226" s="51">
        <v>392</v>
      </c>
      <c r="B226" s="51" t="str">
        <f t="shared" si="6"/>
        <v>2</v>
      </c>
      <c r="C226" s="51">
        <v>223</v>
      </c>
      <c r="D226" s="51" t="s">
        <v>214</v>
      </c>
      <c r="E226" s="51">
        <v>223</v>
      </c>
      <c r="F226" s="51" t="s">
        <v>29</v>
      </c>
      <c r="G226" s="52">
        <v>1500</v>
      </c>
      <c r="H226" s="51"/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f t="shared" si="7"/>
        <v>1500</v>
      </c>
      <c r="R226" s="51"/>
    </row>
    <row r="227" spans="1:18" ht="14.45" customHeight="1" x14ac:dyDescent="0.25">
      <c r="A227" s="51">
        <v>394</v>
      </c>
      <c r="B227" s="51" t="str">
        <f t="shared" si="6"/>
        <v>2</v>
      </c>
      <c r="C227" s="51">
        <v>261</v>
      </c>
      <c r="D227" s="51" t="s">
        <v>214</v>
      </c>
      <c r="E227" s="51">
        <v>261</v>
      </c>
      <c r="F227" s="51" t="s">
        <v>43</v>
      </c>
      <c r="G227" s="52">
        <v>12000</v>
      </c>
      <c r="H227" s="51"/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f t="shared" si="7"/>
        <v>12000</v>
      </c>
      <c r="R227" s="51"/>
    </row>
    <row r="228" spans="1:18" ht="14.45" customHeight="1" x14ac:dyDescent="0.25">
      <c r="A228" s="51">
        <v>396</v>
      </c>
      <c r="B228" s="51" t="str">
        <f t="shared" si="6"/>
        <v>2</v>
      </c>
      <c r="C228" s="51">
        <v>271</v>
      </c>
      <c r="D228" s="51" t="s">
        <v>214</v>
      </c>
      <c r="E228" s="51">
        <v>271</v>
      </c>
      <c r="F228" s="51" t="s">
        <v>44</v>
      </c>
      <c r="G228" s="52">
        <v>0</v>
      </c>
      <c r="H228" s="51"/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f t="shared" si="7"/>
        <v>0</v>
      </c>
      <c r="R228" s="51"/>
    </row>
    <row r="229" spans="1:18" ht="14.45" customHeight="1" x14ac:dyDescent="0.25">
      <c r="A229" s="51">
        <v>398</v>
      </c>
      <c r="B229" s="51" t="str">
        <f t="shared" si="6"/>
        <v>2</v>
      </c>
      <c r="C229" s="51">
        <v>296</v>
      </c>
      <c r="D229" s="51" t="s">
        <v>214</v>
      </c>
      <c r="E229" s="51">
        <v>296</v>
      </c>
      <c r="F229" s="51" t="s">
        <v>53</v>
      </c>
      <c r="G229" s="52">
        <v>6000</v>
      </c>
      <c r="H229" s="51"/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f t="shared" si="7"/>
        <v>6000</v>
      </c>
      <c r="R229" s="51"/>
    </row>
    <row r="230" spans="1:18" ht="14.45" customHeight="1" x14ac:dyDescent="0.25">
      <c r="A230" s="51">
        <v>401</v>
      </c>
      <c r="B230" s="51" t="str">
        <f t="shared" si="6"/>
        <v>3</v>
      </c>
      <c r="C230" s="51">
        <v>334</v>
      </c>
      <c r="D230" s="51" t="s">
        <v>214</v>
      </c>
      <c r="E230" s="51">
        <v>334</v>
      </c>
      <c r="F230" s="51" t="s">
        <v>69</v>
      </c>
      <c r="G230" s="52">
        <v>10000</v>
      </c>
      <c r="H230" s="51"/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f t="shared" si="7"/>
        <v>10000</v>
      </c>
      <c r="R230" s="51"/>
    </row>
    <row r="231" spans="1:18" ht="14.45" customHeight="1" x14ac:dyDescent="0.25">
      <c r="A231" s="51">
        <v>403</v>
      </c>
      <c r="B231" s="51" t="str">
        <f t="shared" si="6"/>
        <v>3</v>
      </c>
      <c r="C231" s="51">
        <v>353</v>
      </c>
      <c r="D231" s="51" t="s">
        <v>214</v>
      </c>
      <c r="E231" s="51">
        <v>353</v>
      </c>
      <c r="F231" s="51" t="s">
        <v>78</v>
      </c>
      <c r="G231" s="52">
        <v>3000</v>
      </c>
      <c r="H231" s="51"/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f t="shared" si="7"/>
        <v>3000</v>
      </c>
      <c r="R231" s="51"/>
    </row>
    <row r="232" spans="1:18" ht="14.45" customHeight="1" x14ac:dyDescent="0.25">
      <c r="A232" s="51">
        <v>404</v>
      </c>
      <c r="B232" s="51" t="str">
        <f t="shared" si="6"/>
        <v>3</v>
      </c>
      <c r="C232" s="51">
        <v>355</v>
      </c>
      <c r="D232" s="51" t="s">
        <v>214</v>
      </c>
      <c r="E232" s="51">
        <v>355</v>
      </c>
      <c r="F232" s="51" t="s">
        <v>79</v>
      </c>
      <c r="G232" s="52">
        <v>20000</v>
      </c>
      <c r="H232" s="51"/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f t="shared" si="7"/>
        <v>20000</v>
      </c>
      <c r="R232" s="51"/>
    </row>
    <row r="233" spans="1:18" ht="14.45" customHeight="1" x14ac:dyDescent="0.25">
      <c r="A233" s="51">
        <v>406</v>
      </c>
      <c r="B233" s="51" t="str">
        <f t="shared" si="6"/>
        <v>3</v>
      </c>
      <c r="C233" s="51">
        <v>372</v>
      </c>
      <c r="D233" s="51" t="s">
        <v>214</v>
      </c>
      <c r="E233" s="51">
        <v>372</v>
      </c>
      <c r="F233" s="51" t="s">
        <v>91</v>
      </c>
      <c r="G233" s="52">
        <v>10000</v>
      </c>
      <c r="H233" s="51"/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f t="shared" si="7"/>
        <v>10000</v>
      </c>
      <c r="R233" s="51"/>
    </row>
    <row r="234" spans="1:18" ht="14.45" customHeight="1" x14ac:dyDescent="0.25">
      <c r="A234" s="51">
        <v>407</v>
      </c>
      <c r="B234" s="51" t="str">
        <f t="shared" si="6"/>
        <v>3</v>
      </c>
      <c r="C234" s="51">
        <v>375</v>
      </c>
      <c r="D234" s="51" t="s">
        <v>214</v>
      </c>
      <c r="E234" s="51">
        <v>375</v>
      </c>
      <c r="F234" s="51" t="s">
        <v>93</v>
      </c>
      <c r="G234" s="52">
        <v>10000</v>
      </c>
      <c r="H234" s="51"/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f t="shared" si="7"/>
        <v>10000</v>
      </c>
      <c r="R234" s="51"/>
    </row>
    <row r="235" spans="1:18" ht="14.45" customHeight="1" x14ac:dyDescent="0.25">
      <c r="A235" s="51">
        <v>410</v>
      </c>
      <c r="B235" s="51" t="str">
        <f t="shared" si="6"/>
        <v>5</v>
      </c>
      <c r="C235" s="51">
        <v>515</v>
      </c>
      <c r="D235" s="51" t="s">
        <v>214</v>
      </c>
      <c r="E235" s="51">
        <v>515</v>
      </c>
      <c r="F235" s="51" t="s">
        <v>111</v>
      </c>
      <c r="G235" s="52">
        <v>15000</v>
      </c>
      <c r="H235" s="51"/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f t="shared" si="7"/>
        <v>15000</v>
      </c>
      <c r="R235" s="51"/>
    </row>
    <row r="236" spans="1:18" ht="14.45" customHeight="1" x14ac:dyDescent="0.25">
      <c r="A236" s="51">
        <v>412</v>
      </c>
      <c r="B236" s="51" t="str">
        <f t="shared" si="6"/>
        <v>5</v>
      </c>
      <c r="C236" s="51">
        <v>523</v>
      </c>
      <c r="D236" s="51" t="s">
        <v>214</v>
      </c>
      <c r="E236" s="51">
        <v>523</v>
      </c>
      <c r="F236" s="51" t="s">
        <v>115</v>
      </c>
      <c r="G236" s="52">
        <v>0</v>
      </c>
      <c r="H236" s="51"/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f t="shared" si="7"/>
        <v>0</v>
      </c>
      <c r="R236" s="51"/>
    </row>
    <row r="237" spans="1:18" ht="14.45" customHeight="1" x14ac:dyDescent="0.25">
      <c r="A237" s="51">
        <v>416</v>
      </c>
      <c r="B237" s="51" t="str">
        <f t="shared" si="6"/>
        <v>2</v>
      </c>
      <c r="C237" s="51">
        <v>242</v>
      </c>
      <c r="D237" s="51" t="s">
        <v>215</v>
      </c>
      <c r="E237" s="51">
        <v>242</v>
      </c>
      <c r="F237" s="51" t="s">
        <v>32</v>
      </c>
      <c r="G237" s="52">
        <v>23000</v>
      </c>
      <c r="H237" s="51"/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f t="shared" si="7"/>
        <v>23000</v>
      </c>
      <c r="R237" s="51"/>
    </row>
    <row r="238" spans="1:18" ht="14.45" customHeight="1" x14ac:dyDescent="0.25">
      <c r="A238" s="51">
        <v>417</v>
      </c>
      <c r="B238" s="51" t="str">
        <f t="shared" si="6"/>
        <v>2</v>
      </c>
      <c r="C238" s="51">
        <v>243</v>
      </c>
      <c r="D238" s="51" t="s">
        <v>215</v>
      </c>
      <c r="E238" s="51">
        <v>243</v>
      </c>
      <c r="F238" s="51" t="s">
        <v>33</v>
      </c>
      <c r="G238" s="52">
        <v>4500</v>
      </c>
      <c r="H238" s="51"/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f t="shared" si="7"/>
        <v>4500</v>
      </c>
      <c r="R238" s="51"/>
    </row>
    <row r="239" spans="1:18" ht="14.45" customHeight="1" x14ac:dyDescent="0.25">
      <c r="A239" s="51">
        <v>418</v>
      </c>
      <c r="B239" s="51" t="str">
        <f t="shared" si="6"/>
        <v>2</v>
      </c>
      <c r="C239" s="51">
        <v>249</v>
      </c>
      <c r="D239" s="51" t="s">
        <v>215</v>
      </c>
      <c r="E239" s="51">
        <v>249</v>
      </c>
      <c r="F239" s="51" t="s">
        <v>39</v>
      </c>
      <c r="G239" s="52">
        <v>5000</v>
      </c>
      <c r="H239" s="51"/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f t="shared" si="7"/>
        <v>5000</v>
      </c>
      <c r="R239" s="51"/>
    </row>
    <row r="240" spans="1:18" ht="14.45" customHeight="1" x14ac:dyDescent="0.25">
      <c r="A240" s="51">
        <v>420</v>
      </c>
      <c r="B240" s="51" t="str">
        <f t="shared" si="6"/>
        <v>2</v>
      </c>
      <c r="C240" s="51">
        <v>252</v>
      </c>
      <c r="D240" s="51" t="s">
        <v>215</v>
      </c>
      <c r="E240" s="51">
        <v>252</v>
      </c>
      <c r="F240" s="51" t="s">
        <v>40</v>
      </c>
      <c r="G240" s="52">
        <v>95200</v>
      </c>
      <c r="H240" s="51"/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f t="shared" si="7"/>
        <v>95200</v>
      </c>
      <c r="R240" s="51"/>
    </row>
    <row r="241" spans="1:18" ht="14.45" customHeight="1" x14ac:dyDescent="0.25">
      <c r="A241" s="51">
        <v>422</v>
      </c>
      <c r="B241" s="51" t="str">
        <f t="shared" si="6"/>
        <v>2</v>
      </c>
      <c r="C241" s="51">
        <v>261</v>
      </c>
      <c r="D241" s="51" t="s">
        <v>215</v>
      </c>
      <c r="E241" s="51">
        <v>261</v>
      </c>
      <c r="F241" s="51" t="s">
        <v>43</v>
      </c>
      <c r="G241" s="72">
        <v>130000</v>
      </c>
      <c r="H241" s="51"/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f t="shared" si="7"/>
        <v>130000</v>
      </c>
      <c r="R241" s="51"/>
    </row>
    <row r="242" spans="1:18" ht="14.45" customHeight="1" x14ac:dyDescent="0.25">
      <c r="A242" s="51">
        <v>424</v>
      </c>
      <c r="B242" s="51" t="str">
        <f t="shared" si="6"/>
        <v>2</v>
      </c>
      <c r="C242" s="51">
        <v>272</v>
      </c>
      <c r="D242" s="51" t="s">
        <v>215</v>
      </c>
      <c r="E242" s="51">
        <v>272</v>
      </c>
      <c r="F242" s="51" t="s">
        <v>45</v>
      </c>
      <c r="G242" s="52">
        <v>15000</v>
      </c>
      <c r="H242" s="51"/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f t="shared" si="7"/>
        <v>15000</v>
      </c>
      <c r="R242" s="51"/>
    </row>
    <row r="243" spans="1:18" ht="14.45" customHeight="1" x14ac:dyDescent="0.25">
      <c r="A243" s="51">
        <v>426</v>
      </c>
      <c r="B243" s="51" t="str">
        <f t="shared" si="6"/>
        <v>2</v>
      </c>
      <c r="C243" s="51">
        <v>291</v>
      </c>
      <c r="D243" s="51" t="s">
        <v>215</v>
      </c>
      <c r="E243" s="51">
        <v>291</v>
      </c>
      <c r="F243" s="51" t="s">
        <v>49</v>
      </c>
      <c r="G243" s="52">
        <v>15700</v>
      </c>
      <c r="H243" s="51"/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f t="shared" si="7"/>
        <v>15700</v>
      </c>
      <c r="R243" s="51"/>
    </row>
    <row r="244" spans="1:18" ht="14.45" customHeight="1" x14ac:dyDescent="0.25">
      <c r="A244" s="51">
        <v>427</v>
      </c>
      <c r="B244" s="51" t="str">
        <f t="shared" si="6"/>
        <v>2</v>
      </c>
      <c r="C244" s="51">
        <v>296</v>
      </c>
      <c r="D244" s="51" t="s">
        <v>215</v>
      </c>
      <c r="E244" s="51">
        <v>296</v>
      </c>
      <c r="F244" s="51" t="s">
        <v>53</v>
      </c>
      <c r="G244" s="52">
        <v>50000</v>
      </c>
      <c r="H244" s="51"/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f t="shared" si="7"/>
        <v>50000</v>
      </c>
      <c r="R244" s="51"/>
    </row>
    <row r="245" spans="1:18" ht="14.45" customHeight="1" x14ac:dyDescent="0.25">
      <c r="A245" s="51">
        <v>428</v>
      </c>
      <c r="B245" s="51" t="str">
        <f t="shared" si="6"/>
        <v>2</v>
      </c>
      <c r="C245" s="51">
        <v>298</v>
      </c>
      <c r="D245" s="51" t="s">
        <v>215</v>
      </c>
      <c r="E245" s="51">
        <v>298</v>
      </c>
      <c r="F245" s="51" t="s">
        <v>54</v>
      </c>
      <c r="G245" s="52">
        <v>23800</v>
      </c>
      <c r="H245" s="51"/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f t="shared" si="7"/>
        <v>23800</v>
      </c>
      <c r="R245" s="51"/>
    </row>
    <row r="246" spans="1:18" ht="14.45" customHeight="1" x14ac:dyDescent="0.25">
      <c r="A246" s="51">
        <v>431</v>
      </c>
      <c r="B246" s="51" t="str">
        <f t="shared" si="6"/>
        <v>3</v>
      </c>
      <c r="C246" s="51">
        <v>355</v>
      </c>
      <c r="D246" s="51" t="s">
        <v>215</v>
      </c>
      <c r="E246" s="51">
        <v>355</v>
      </c>
      <c r="F246" s="51" t="s">
        <v>79</v>
      </c>
      <c r="G246" s="52">
        <v>70000</v>
      </c>
      <c r="H246" s="51"/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f t="shared" si="7"/>
        <v>70000</v>
      </c>
      <c r="R246" s="51"/>
    </row>
    <row r="247" spans="1:18" ht="14.45" customHeight="1" x14ac:dyDescent="0.25">
      <c r="A247" s="51">
        <v>432</v>
      </c>
      <c r="B247" s="51" t="str">
        <f t="shared" si="6"/>
        <v>3</v>
      </c>
      <c r="C247" s="51">
        <v>357</v>
      </c>
      <c r="D247" s="51" t="s">
        <v>215</v>
      </c>
      <c r="E247" s="51">
        <v>357</v>
      </c>
      <c r="F247" s="51" t="s">
        <v>80</v>
      </c>
      <c r="G247" s="52">
        <v>50000</v>
      </c>
      <c r="H247" s="51"/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f t="shared" si="7"/>
        <v>50000</v>
      </c>
      <c r="R247" s="51"/>
    </row>
    <row r="248" spans="1:18" ht="14.45" customHeight="1" x14ac:dyDescent="0.25">
      <c r="A248" s="51">
        <v>435</v>
      </c>
      <c r="B248" s="51" t="str">
        <f t="shared" si="6"/>
        <v>5</v>
      </c>
      <c r="C248" s="51">
        <v>567</v>
      </c>
      <c r="D248" s="51" t="s">
        <v>215</v>
      </c>
      <c r="E248" s="51">
        <v>567</v>
      </c>
      <c r="F248" s="51" t="s">
        <v>120</v>
      </c>
      <c r="G248" s="52">
        <v>60000</v>
      </c>
      <c r="H248" s="51"/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f t="shared" si="7"/>
        <v>60000</v>
      </c>
      <c r="R248" s="51"/>
    </row>
    <row r="249" spans="1:18" ht="14.45" customHeight="1" x14ac:dyDescent="0.25">
      <c r="A249" s="51">
        <v>437</v>
      </c>
      <c r="B249" s="51" t="str">
        <f t="shared" si="6"/>
        <v>5</v>
      </c>
      <c r="C249" s="51">
        <v>578</v>
      </c>
      <c r="D249" s="51" t="s">
        <v>215</v>
      </c>
      <c r="E249" s="51">
        <v>578</v>
      </c>
      <c r="F249" s="51" t="s">
        <v>121</v>
      </c>
      <c r="G249" s="52">
        <v>92000</v>
      </c>
      <c r="H249" s="51"/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f t="shared" si="7"/>
        <v>92000</v>
      </c>
      <c r="R249" s="51"/>
    </row>
    <row r="250" spans="1:18" x14ac:dyDescent="0.25">
      <c r="A250" s="51">
        <v>441</v>
      </c>
      <c r="B250" s="51" t="str">
        <f t="shared" si="6"/>
        <v>1</v>
      </c>
      <c r="C250" s="51">
        <v>122</v>
      </c>
      <c r="D250" s="51" t="s">
        <v>216</v>
      </c>
      <c r="E250" s="51">
        <v>122</v>
      </c>
      <c r="F250" s="51" t="s">
        <v>12</v>
      </c>
      <c r="G250" s="52"/>
      <c r="H250" s="51"/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f t="shared" si="7"/>
        <v>0</v>
      </c>
      <c r="R250" s="51"/>
    </row>
    <row r="251" spans="1:18" ht="14.45" customHeight="1" x14ac:dyDescent="0.25">
      <c r="A251" s="51">
        <v>444</v>
      </c>
      <c r="B251" s="51" t="str">
        <f t="shared" si="6"/>
        <v>2</v>
      </c>
      <c r="C251" s="51">
        <v>211</v>
      </c>
      <c r="D251" s="51" t="s">
        <v>216</v>
      </c>
      <c r="E251" s="51">
        <v>211</v>
      </c>
      <c r="F251" s="51" t="s">
        <v>19</v>
      </c>
      <c r="G251" s="52">
        <v>6000</v>
      </c>
      <c r="H251" s="51"/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f t="shared" si="7"/>
        <v>6000</v>
      </c>
      <c r="R251" s="51"/>
    </row>
    <row r="252" spans="1:18" ht="14.45" customHeight="1" x14ac:dyDescent="0.25">
      <c r="A252" s="51">
        <v>445</v>
      </c>
      <c r="B252" s="51" t="str">
        <f t="shared" si="6"/>
        <v>2</v>
      </c>
      <c r="C252" s="51">
        <v>212</v>
      </c>
      <c r="D252" s="51" t="s">
        <v>216</v>
      </c>
      <c r="E252" s="51">
        <v>212</v>
      </c>
      <c r="F252" s="51" t="s">
        <v>20</v>
      </c>
      <c r="G252" s="52">
        <f>800*12</f>
        <v>9600</v>
      </c>
      <c r="H252" s="51"/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f t="shared" si="7"/>
        <v>9600</v>
      </c>
      <c r="R252" s="51"/>
    </row>
    <row r="253" spans="1:18" ht="14.45" customHeight="1" x14ac:dyDescent="0.25">
      <c r="A253" s="51">
        <v>446</v>
      </c>
      <c r="B253" s="51" t="str">
        <f t="shared" si="6"/>
        <v>2</v>
      </c>
      <c r="C253" s="51">
        <v>214</v>
      </c>
      <c r="D253" s="51" t="s">
        <v>216</v>
      </c>
      <c r="E253" s="51">
        <v>214</v>
      </c>
      <c r="F253" s="51" t="s">
        <v>22</v>
      </c>
      <c r="G253" s="52">
        <v>800</v>
      </c>
      <c r="H253" s="51"/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f t="shared" si="7"/>
        <v>800</v>
      </c>
      <c r="R253" s="51"/>
    </row>
    <row r="254" spans="1:18" ht="14.45" customHeight="1" x14ac:dyDescent="0.25">
      <c r="A254" s="51">
        <v>447</v>
      </c>
      <c r="B254" s="51" t="str">
        <f t="shared" si="6"/>
        <v>2</v>
      </c>
      <c r="C254" s="51">
        <v>216</v>
      </c>
      <c r="D254" s="51" t="s">
        <v>216</v>
      </c>
      <c r="E254" s="51">
        <v>216</v>
      </c>
      <c r="F254" s="51" t="s">
        <v>24</v>
      </c>
      <c r="G254" s="52">
        <v>7000</v>
      </c>
      <c r="H254" s="51"/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f t="shared" si="7"/>
        <v>7000</v>
      </c>
      <c r="R254" s="51"/>
    </row>
    <row r="255" spans="1:18" ht="14.45" customHeight="1" x14ac:dyDescent="0.25">
      <c r="A255" s="51">
        <v>449</v>
      </c>
      <c r="B255" s="51" t="str">
        <f t="shared" si="6"/>
        <v>2</v>
      </c>
      <c r="C255" s="51">
        <v>261</v>
      </c>
      <c r="D255" s="51" t="s">
        <v>216</v>
      </c>
      <c r="E255" s="51">
        <v>261</v>
      </c>
      <c r="F255" s="51" t="s">
        <v>43</v>
      </c>
      <c r="G255" s="52">
        <v>100000</v>
      </c>
      <c r="H255" s="51"/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f t="shared" si="7"/>
        <v>100000</v>
      </c>
      <c r="R255" s="51"/>
    </row>
    <row r="256" spans="1:18" ht="14.45" customHeight="1" x14ac:dyDescent="0.25">
      <c r="A256" s="51">
        <v>451</v>
      </c>
      <c r="B256" s="51" t="str">
        <f t="shared" si="6"/>
        <v>2</v>
      </c>
      <c r="C256" s="51">
        <v>271</v>
      </c>
      <c r="D256" s="51" t="s">
        <v>216</v>
      </c>
      <c r="E256" s="51">
        <v>271</v>
      </c>
      <c r="F256" s="51" t="s">
        <v>44</v>
      </c>
      <c r="G256" s="52">
        <v>0</v>
      </c>
      <c r="H256" s="51"/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f t="shared" si="7"/>
        <v>0</v>
      </c>
      <c r="R256" s="51"/>
    </row>
    <row r="257" spans="1:18" ht="14.45" customHeight="1" x14ac:dyDescent="0.25">
      <c r="A257" s="51">
        <v>454</v>
      </c>
      <c r="B257" s="51" t="str">
        <f t="shared" si="6"/>
        <v>3</v>
      </c>
      <c r="C257" s="51">
        <v>351</v>
      </c>
      <c r="D257" s="51" t="s">
        <v>216</v>
      </c>
      <c r="E257" s="51">
        <v>351</v>
      </c>
      <c r="F257" s="51" t="s">
        <v>76</v>
      </c>
      <c r="G257" s="52">
        <v>20000</v>
      </c>
      <c r="H257" s="51"/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f t="shared" si="7"/>
        <v>20000</v>
      </c>
      <c r="R257" s="51"/>
    </row>
    <row r="258" spans="1:18" ht="14.45" customHeight="1" x14ac:dyDescent="0.25">
      <c r="A258" s="51">
        <v>455</v>
      </c>
      <c r="B258" s="51" t="str">
        <f t="shared" si="6"/>
        <v>3</v>
      </c>
      <c r="C258" s="51">
        <v>353</v>
      </c>
      <c r="D258" s="51" t="s">
        <v>216</v>
      </c>
      <c r="E258" s="51">
        <v>353</v>
      </c>
      <c r="F258" s="51" t="s">
        <v>78</v>
      </c>
      <c r="G258" s="52">
        <v>3000</v>
      </c>
      <c r="H258" s="51"/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f t="shared" si="7"/>
        <v>3000</v>
      </c>
      <c r="R258" s="51"/>
    </row>
    <row r="259" spans="1:18" ht="14.45" customHeight="1" x14ac:dyDescent="0.25">
      <c r="A259" s="51">
        <v>456</v>
      </c>
      <c r="B259" s="51" t="str">
        <f t="shared" si="6"/>
        <v>3</v>
      </c>
      <c r="C259" s="51">
        <v>355</v>
      </c>
      <c r="D259" s="51" t="s">
        <v>216</v>
      </c>
      <c r="E259" s="51">
        <v>355</v>
      </c>
      <c r="F259" s="51" t="s">
        <v>79</v>
      </c>
      <c r="G259" s="52">
        <v>25000</v>
      </c>
      <c r="H259" s="51"/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f t="shared" si="7"/>
        <v>25000</v>
      </c>
      <c r="R259" s="51"/>
    </row>
    <row r="260" spans="1:18" ht="14.45" customHeight="1" x14ac:dyDescent="0.25">
      <c r="A260" s="51">
        <v>458</v>
      </c>
      <c r="B260" s="51" t="str">
        <f t="shared" si="6"/>
        <v>3</v>
      </c>
      <c r="C260" s="51">
        <v>361</v>
      </c>
      <c r="D260" s="51" t="s">
        <v>216</v>
      </c>
      <c r="E260" s="51">
        <v>361</v>
      </c>
      <c r="F260" s="51" t="s">
        <v>83</v>
      </c>
      <c r="G260" s="52">
        <v>0</v>
      </c>
      <c r="H260" s="51"/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f t="shared" si="7"/>
        <v>0</v>
      </c>
      <c r="R260" s="51"/>
    </row>
    <row r="261" spans="1:18" ht="14.45" customHeight="1" x14ac:dyDescent="0.25">
      <c r="A261" s="51">
        <v>460</v>
      </c>
      <c r="B261" s="51" t="str">
        <f t="shared" si="6"/>
        <v>3</v>
      </c>
      <c r="C261" s="51">
        <v>372</v>
      </c>
      <c r="D261" s="51" t="s">
        <v>216</v>
      </c>
      <c r="E261" s="51">
        <v>372</v>
      </c>
      <c r="F261" s="51" t="s">
        <v>91</v>
      </c>
      <c r="G261" s="52">
        <v>5000</v>
      </c>
      <c r="H261" s="51"/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f t="shared" si="7"/>
        <v>5000</v>
      </c>
      <c r="R261" s="51"/>
    </row>
    <row r="262" spans="1:18" ht="14.45" customHeight="1" x14ac:dyDescent="0.25">
      <c r="A262" s="51">
        <v>461</v>
      </c>
      <c r="B262" s="51" t="str">
        <f t="shared" ref="B262:B325" si="8">MID(C262,1,1)</f>
        <v>3</v>
      </c>
      <c r="C262" s="51">
        <v>375</v>
      </c>
      <c r="D262" s="51" t="s">
        <v>216</v>
      </c>
      <c r="E262" s="51">
        <v>375</v>
      </c>
      <c r="F262" s="51" t="s">
        <v>93</v>
      </c>
      <c r="G262" s="52">
        <v>5000</v>
      </c>
      <c r="H262" s="51"/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f t="shared" ref="Q262:Q325" si="9">SUM(G262:P262)</f>
        <v>5000</v>
      </c>
      <c r="R262" s="51"/>
    </row>
    <row r="263" spans="1:18" ht="14.45" customHeight="1" x14ac:dyDescent="0.25">
      <c r="A263" s="51">
        <v>464</v>
      </c>
      <c r="B263" s="51" t="str">
        <f t="shared" si="8"/>
        <v>5</v>
      </c>
      <c r="C263" s="51">
        <v>511</v>
      </c>
      <c r="D263" s="51" t="s">
        <v>216</v>
      </c>
      <c r="E263" s="51">
        <v>511</v>
      </c>
      <c r="F263" s="51" t="s">
        <v>109</v>
      </c>
      <c r="G263" s="52">
        <v>6000</v>
      </c>
      <c r="H263" s="51"/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f t="shared" si="9"/>
        <v>6000</v>
      </c>
      <c r="R263" s="51"/>
    </row>
    <row r="264" spans="1:18" ht="14.45" customHeight="1" x14ac:dyDescent="0.25">
      <c r="A264" s="51">
        <v>465</v>
      </c>
      <c r="B264" s="51" t="str">
        <f t="shared" si="8"/>
        <v>5</v>
      </c>
      <c r="C264" s="51">
        <v>515</v>
      </c>
      <c r="D264" s="51" t="s">
        <v>216</v>
      </c>
      <c r="E264" s="51">
        <v>515</v>
      </c>
      <c r="F264" s="51" t="s">
        <v>111</v>
      </c>
      <c r="G264" s="52">
        <v>8000</v>
      </c>
      <c r="H264" s="51"/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f t="shared" si="9"/>
        <v>8000</v>
      </c>
      <c r="R264" s="51"/>
    </row>
    <row r="265" spans="1:18" x14ac:dyDescent="0.25">
      <c r="A265" s="51">
        <v>469</v>
      </c>
      <c r="B265" s="51" t="str">
        <f t="shared" si="8"/>
        <v>1</v>
      </c>
      <c r="C265" s="51">
        <v>122</v>
      </c>
      <c r="D265" s="51" t="s">
        <v>217</v>
      </c>
      <c r="E265" s="51">
        <v>122</v>
      </c>
      <c r="F265" s="51" t="s">
        <v>12</v>
      </c>
      <c r="G265" s="52"/>
      <c r="H265" s="51"/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f t="shared" si="9"/>
        <v>0</v>
      </c>
      <c r="R265" s="51"/>
    </row>
    <row r="266" spans="1:18" ht="14.45" customHeight="1" x14ac:dyDescent="0.25">
      <c r="A266" s="51">
        <v>472</v>
      </c>
      <c r="B266" s="51" t="str">
        <f t="shared" si="8"/>
        <v>2</v>
      </c>
      <c r="C266" s="51">
        <v>211</v>
      </c>
      <c r="D266" s="51" t="s">
        <v>217</v>
      </c>
      <c r="E266" s="51">
        <v>211</v>
      </c>
      <c r="F266" s="51" t="s">
        <v>19</v>
      </c>
      <c r="G266" s="52">
        <v>6500</v>
      </c>
      <c r="H266" s="51"/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f t="shared" si="9"/>
        <v>6500</v>
      </c>
      <c r="R266" s="51"/>
    </row>
    <row r="267" spans="1:18" ht="14.45" customHeight="1" x14ac:dyDescent="0.25">
      <c r="A267" s="51">
        <v>473</v>
      </c>
      <c r="B267" s="51" t="str">
        <f t="shared" si="8"/>
        <v>2</v>
      </c>
      <c r="C267" s="51">
        <v>216</v>
      </c>
      <c r="D267" s="51" t="s">
        <v>217</v>
      </c>
      <c r="E267" s="51">
        <v>216</v>
      </c>
      <c r="F267" s="51" t="s">
        <v>24</v>
      </c>
      <c r="G267" s="52">
        <v>8000</v>
      </c>
      <c r="H267" s="51"/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f t="shared" si="9"/>
        <v>8000</v>
      </c>
      <c r="R267" s="51"/>
    </row>
    <row r="268" spans="1:18" ht="14.45" customHeight="1" x14ac:dyDescent="0.25">
      <c r="A268" s="51">
        <v>475</v>
      </c>
      <c r="B268" s="51" t="str">
        <f t="shared" si="8"/>
        <v>2</v>
      </c>
      <c r="C268" s="51">
        <v>249</v>
      </c>
      <c r="D268" s="51" t="s">
        <v>217</v>
      </c>
      <c r="E268" s="51">
        <v>249</v>
      </c>
      <c r="F268" s="51" t="s">
        <v>39</v>
      </c>
      <c r="G268" s="52">
        <v>8000</v>
      </c>
      <c r="H268" s="51"/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f t="shared" si="9"/>
        <v>8000</v>
      </c>
      <c r="R268" s="51"/>
    </row>
    <row r="269" spans="1:18" ht="14.45" customHeight="1" x14ac:dyDescent="0.25">
      <c r="A269" s="51">
        <v>477</v>
      </c>
      <c r="B269" s="51" t="str">
        <f t="shared" si="8"/>
        <v>2</v>
      </c>
      <c r="C269" s="51">
        <v>261</v>
      </c>
      <c r="D269" s="51" t="s">
        <v>217</v>
      </c>
      <c r="E269" s="51">
        <v>261</v>
      </c>
      <c r="F269" s="51" t="s">
        <v>43</v>
      </c>
      <c r="G269" s="52">
        <v>38700</v>
      </c>
      <c r="H269" s="51"/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f t="shared" si="9"/>
        <v>38700</v>
      </c>
      <c r="R269" s="51"/>
    </row>
    <row r="270" spans="1:18" ht="14.45" customHeight="1" x14ac:dyDescent="0.25">
      <c r="A270" s="51">
        <v>479</v>
      </c>
      <c r="B270" s="51" t="str">
        <f t="shared" si="8"/>
        <v>2</v>
      </c>
      <c r="C270" s="51">
        <v>271</v>
      </c>
      <c r="D270" s="51" t="s">
        <v>217</v>
      </c>
      <c r="E270" s="51">
        <v>271</v>
      </c>
      <c r="F270" s="51" t="s">
        <v>44</v>
      </c>
      <c r="G270" s="52">
        <v>0</v>
      </c>
      <c r="H270" s="51"/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f t="shared" si="9"/>
        <v>0</v>
      </c>
      <c r="R270" s="51"/>
    </row>
    <row r="271" spans="1:18" ht="14.45" customHeight="1" x14ac:dyDescent="0.25">
      <c r="A271" s="51">
        <v>481</v>
      </c>
      <c r="B271" s="51" t="str">
        <f t="shared" si="8"/>
        <v>2</v>
      </c>
      <c r="C271" s="51">
        <v>291</v>
      </c>
      <c r="D271" s="51" t="s">
        <v>217</v>
      </c>
      <c r="E271" s="51">
        <v>291</v>
      </c>
      <c r="F271" s="51" t="s">
        <v>49</v>
      </c>
      <c r="G271" s="52">
        <v>16000</v>
      </c>
      <c r="H271" s="51"/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f t="shared" si="9"/>
        <v>16000</v>
      </c>
      <c r="R271" s="51"/>
    </row>
    <row r="272" spans="1:18" ht="14.45" customHeight="1" x14ac:dyDescent="0.25">
      <c r="A272" s="51">
        <v>482</v>
      </c>
      <c r="B272" s="51" t="str">
        <f t="shared" si="8"/>
        <v>2</v>
      </c>
      <c r="C272" s="51">
        <v>296</v>
      </c>
      <c r="D272" s="51" t="s">
        <v>217</v>
      </c>
      <c r="E272" s="51">
        <v>296</v>
      </c>
      <c r="F272" s="51" t="s">
        <v>53</v>
      </c>
      <c r="G272" s="52">
        <v>5000</v>
      </c>
      <c r="H272" s="51"/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f t="shared" si="9"/>
        <v>5000</v>
      </c>
      <c r="R272" s="51"/>
    </row>
    <row r="273" spans="1:18" ht="14.45" customHeight="1" x14ac:dyDescent="0.25">
      <c r="A273" s="51">
        <v>485</v>
      </c>
      <c r="B273" s="51" t="str">
        <f t="shared" si="8"/>
        <v>3</v>
      </c>
      <c r="C273" s="51">
        <v>312</v>
      </c>
      <c r="D273" s="51" t="s">
        <v>217</v>
      </c>
      <c r="E273" s="51">
        <v>312</v>
      </c>
      <c r="F273" s="51" t="s">
        <v>56</v>
      </c>
      <c r="G273" s="52">
        <v>60000</v>
      </c>
      <c r="H273" s="51"/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f t="shared" si="9"/>
        <v>60000</v>
      </c>
      <c r="R273" s="51"/>
    </row>
    <row r="274" spans="1:18" ht="14.45" customHeight="1" x14ac:dyDescent="0.25">
      <c r="A274" s="51">
        <v>486</v>
      </c>
      <c r="B274" s="51" t="str">
        <f t="shared" si="8"/>
        <v>3</v>
      </c>
      <c r="C274" s="51">
        <v>314</v>
      </c>
      <c r="D274" s="51" t="s">
        <v>217</v>
      </c>
      <c r="E274" s="51">
        <v>314</v>
      </c>
      <c r="F274" s="51" t="s">
        <v>58</v>
      </c>
      <c r="G274" s="52">
        <v>9600</v>
      </c>
      <c r="H274" s="51"/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f t="shared" si="9"/>
        <v>9600</v>
      </c>
      <c r="R274" s="51"/>
    </row>
    <row r="275" spans="1:18" ht="14.45" customHeight="1" x14ac:dyDescent="0.25">
      <c r="A275" s="51">
        <v>488</v>
      </c>
      <c r="B275" s="51" t="str">
        <f t="shared" si="8"/>
        <v>3</v>
      </c>
      <c r="C275" s="51">
        <v>355</v>
      </c>
      <c r="D275" s="51" t="s">
        <v>217</v>
      </c>
      <c r="E275" s="51">
        <v>355</v>
      </c>
      <c r="F275" s="51" t="s">
        <v>79</v>
      </c>
      <c r="G275" s="52">
        <v>5000</v>
      </c>
      <c r="H275" s="51"/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f t="shared" si="9"/>
        <v>5000</v>
      </c>
      <c r="R275" s="51"/>
    </row>
    <row r="276" spans="1:18" ht="14.45" customHeight="1" x14ac:dyDescent="0.25">
      <c r="A276" s="51">
        <v>489</v>
      </c>
      <c r="B276" s="51" t="str">
        <f t="shared" si="8"/>
        <v>3</v>
      </c>
      <c r="C276" s="51">
        <v>359</v>
      </c>
      <c r="D276" s="51" t="s">
        <v>217</v>
      </c>
      <c r="E276" s="51">
        <v>359</v>
      </c>
      <c r="F276" s="51" t="s">
        <v>82</v>
      </c>
      <c r="G276" s="52">
        <v>2000</v>
      </c>
      <c r="H276" s="51"/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f t="shared" si="9"/>
        <v>2000</v>
      </c>
      <c r="R276" s="51"/>
    </row>
    <row r="277" spans="1:18" ht="14.45" customHeight="1" x14ac:dyDescent="0.25">
      <c r="A277" s="51">
        <v>491</v>
      </c>
      <c r="B277" s="51" t="str">
        <f t="shared" si="8"/>
        <v>3</v>
      </c>
      <c r="C277" s="51">
        <v>372</v>
      </c>
      <c r="D277" s="51" t="s">
        <v>217</v>
      </c>
      <c r="E277" s="51">
        <v>372</v>
      </c>
      <c r="F277" s="51" t="s">
        <v>91</v>
      </c>
      <c r="G277" s="52">
        <v>5000</v>
      </c>
      <c r="H277" s="51"/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f t="shared" si="9"/>
        <v>5000</v>
      </c>
      <c r="R277" s="51"/>
    </row>
    <row r="278" spans="1:18" ht="14.45" customHeight="1" x14ac:dyDescent="0.25">
      <c r="A278" s="51">
        <v>492</v>
      </c>
      <c r="B278" s="51" t="str">
        <f t="shared" si="8"/>
        <v>3</v>
      </c>
      <c r="C278" s="51">
        <v>375</v>
      </c>
      <c r="D278" s="51" t="s">
        <v>217</v>
      </c>
      <c r="E278" s="51">
        <v>375</v>
      </c>
      <c r="F278" s="51" t="s">
        <v>93</v>
      </c>
      <c r="G278" s="52">
        <v>10000</v>
      </c>
      <c r="H278" s="51"/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f t="shared" si="9"/>
        <v>10000</v>
      </c>
      <c r="R278" s="51"/>
    </row>
    <row r="279" spans="1:18" ht="14.45" customHeight="1" x14ac:dyDescent="0.25">
      <c r="A279" s="51">
        <v>495</v>
      </c>
      <c r="B279" s="51" t="str">
        <f t="shared" si="8"/>
        <v>5</v>
      </c>
      <c r="C279" s="51">
        <v>511</v>
      </c>
      <c r="D279" s="51" t="s">
        <v>217</v>
      </c>
      <c r="E279" s="51">
        <v>511</v>
      </c>
      <c r="F279" s="51" t="s">
        <v>109</v>
      </c>
      <c r="G279" s="52">
        <v>26500</v>
      </c>
      <c r="H279" s="51"/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f t="shared" si="9"/>
        <v>26500</v>
      </c>
      <c r="R279" s="51"/>
    </row>
    <row r="280" spans="1:18" ht="14.45" customHeight="1" x14ac:dyDescent="0.25">
      <c r="A280" s="51">
        <v>496</v>
      </c>
      <c r="B280" s="51" t="str">
        <f t="shared" si="8"/>
        <v>5</v>
      </c>
      <c r="C280" s="51">
        <v>515</v>
      </c>
      <c r="D280" s="51" t="s">
        <v>217</v>
      </c>
      <c r="E280" s="51">
        <v>515</v>
      </c>
      <c r="F280" s="51" t="s">
        <v>111</v>
      </c>
      <c r="G280" s="52">
        <v>10000</v>
      </c>
      <c r="H280" s="51"/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f t="shared" si="9"/>
        <v>10000</v>
      </c>
      <c r="R280" s="51"/>
    </row>
    <row r="281" spans="1:18" ht="14.45" customHeight="1" x14ac:dyDescent="0.25">
      <c r="A281" s="51">
        <v>498</v>
      </c>
      <c r="B281" s="51" t="str">
        <f t="shared" si="8"/>
        <v>5</v>
      </c>
      <c r="C281" s="51">
        <v>567</v>
      </c>
      <c r="D281" s="51" t="s">
        <v>217</v>
      </c>
      <c r="E281" s="51">
        <v>567</v>
      </c>
      <c r="F281" s="51" t="s">
        <v>120</v>
      </c>
      <c r="G281" s="52">
        <v>31400</v>
      </c>
      <c r="H281" s="51"/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f t="shared" si="9"/>
        <v>31400</v>
      </c>
      <c r="R281" s="51"/>
    </row>
    <row r="282" spans="1:18" ht="14.45" customHeight="1" x14ac:dyDescent="0.25">
      <c r="A282" s="51">
        <v>501</v>
      </c>
      <c r="B282" s="51" t="str">
        <f t="shared" si="8"/>
        <v>6</v>
      </c>
      <c r="C282" s="51">
        <v>629</v>
      </c>
      <c r="D282" s="51" t="s">
        <v>217</v>
      </c>
      <c r="E282" s="51">
        <v>629</v>
      </c>
      <c r="F282" s="51" t="s">
        <v>124</v>
      </c>
      <c r="G282" s="52">
        <v>0</v>
      </c>
      <c r="H282" s="51"/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f t="shared" si="9"/>
        <v>0</v>
      </c>
      <c r="R282" s="51"/>
    </row>
    <row r="283" spans="1:18" x14ac:dyDescent="0.25">
      <c r="A283" s="51">
        <v>504</v>
      </c>
      <c r="B283" s="51" t="str">
        <f t="shared" si="8"/>
        <v>1</v>
      </c>
      <c r="C283" s="51">
        <v>122</v>
      </c>
      <c r="D283" s="51" t="s">
        <v>218</v>
      </c>
      <c r="E283" s="51">
        <v>122</v>
      </c>
      <c r="F283" s="51" t="s">
        <v>12</v>
      </c>
      <c r="G283" s="52"/>
      <c r="H283" s="51"/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f t="shared" si="9"/>
        <v>0</v>
      </c>
      <c r="R283" s="51"/>
    </row>
    <row r="284" spans="1:18" ht="14.45" customHeight="1" x14ac:dyDescent="0.25">
      <c r="A284" s="51">
        <v>507</v>
      </c>
      <c r="B284" s="51" t="str">
        <f t="shared" si="8"/>
        <v>2</v>
      </c>
      <c r="C284" s="51">
        <v>211</v>
      </c>
      <c r="D284" s="51" t="s">
        <v>218</v>
      </c>
      <c r="E284" s="51">
        <v>211</v>
      </c>
      <c r="F284" s="51" t="s">
        <v>19</v>
      </c>
      <c r="G284" s="52">
        <v>15000</v>
      </c>
      <c r="H284" s="51"/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f t="shared" si="9"/>
        <v>15000</v>
      </c>
      <c r="R284" s="51"/>
    </row>
    <row r="285" spans="1:18" ht="14.45" customHeight="1" x14ac:dyDescent="0.25">
      <c r="A285" s="51">
        <v>508</v>
      </c>
      <c r="B285" s="51" t="str">
        <f t="shared" si="8"/>
        <v>2</v>
      </c>
      <c r="C285" s="51">
        <v>212</v>
      </c>
      <c r="D285" s="51" t="s">
        <v>218</v>
      </c>
      <c r="E285" s="51">
        <v>212</v>
      </c>
      <c r="F285" s="51" t="s">
        <v>20</v>
      </c>
      <c r="G285" s="52">
        <v>6000</v>
      </c>
      <c r="H285" s="51"/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f t="shared" si="9"/>
        <v>6000</v>
      </c>
      <c r="R285" s="51"/>
    </row>
    <row r="286" spans="1:18" ht="14.45" customHeight="1" x14ac:dyDescent="0.25">
      <c r="A286" s="51">
        <v>509</v>
      </c>
      <c r="B286" s="51" t="str">
        <f t="shared" si="8"/>
        <v>2</v>
      </c>
      <c r="C286" s="51">
        <v>218</v>
      </c>
      <c r="D286" s="51" t="s">
        <v>218</v>
      </c>
      <c r="E286" s="51">
        <v>218</v>
      </c>
      <c r="F286" s="51" t="s">
        <v>26</v>
      </c>
      <c r="G286" s="52">
        <v>10000</v>
      </c>
      <c r="H286" s="51"/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f t="shared" si="9"/>
        <v>10000</v>
      </c>
      <c r="R286" s="51"/>
    </row>
    <row r="287" spans="1:18" ht="14.45" customHeight="1" x14ac:dyDescent="0.25">
      <c r="A287" s="51">
        <v>511</v>
      </c>
      <c r="B287" s="51" t="str">
        <f t="shared" si="8"/>
        <v>2</v>
      </c>
      <c r="C287" s="51">
        <v>261</v>
      </c>
      <c r="D287" s="51" t="s">
        <v>218</v>
      </c>
      <c r="E287" s="51">
        <v>261</v>
      </c>
      <c r="F287" s="51" t="s">
        <v>43</v>
      </c>
      <c r="G287" s="52">
        <v>9600</v>
      </c>
      <c r="H287" s="51"/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f t="shared" si="9"/>
        <v>9600</v>
      </c>
      <c r="R287" s="51"/>
    </row>
    <row r="288" spans="1:18" ht="14.45" customHeight="1" x14ac:dyDescent="0.25">
      <c r="A288" s="51">
        <v>513</v>
      </c>
      <c r="B288" s="51" t="str">
        <f t="shared" si="8"/>
        <v>2</v>
      </c>
      <c r="C288" s="51">
        <v>294</v>
      </c>
      <c r="D288" s="51" t="s">
        <v>218</v>
      </c>
      <c r="E288" s="51">
        <v>294</v>
      </c>
      <c r="F288" s="51" t="s">
        <v>52</v>
      </c>
      <c r="G288" s="52">
        <v>2000</v>
      </c>
      <c r="H288" s="51"/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f t="shared" si="9"/>
        <v>2000</v>
      </c>
      <c r="R288" s="51"/>
    </row>
    <row r="289" spans="1:18" ht="14.45" customHeight="1" x14ac:dyDescent="0.25">
      <c r="A289" s="51">
        <v>516</v>
      </c>
      <c r="B289" s="51" t="str">
        <f t="shared" si="8"/>
        <v>3</v>
      </c>
      <c r="C289" s="51">
        <v>314</v>
      </c>
      <c r="D289" s="51" t="s">
        <v>218</v>
      </c>
      <c r="E289" s="51">
        <v>314</v>
      </c>
      <c r="F289" s="51" t="s">
        <v>58</v>
      </c>
      <c r="G289" s="52">
        <v>18000</v>
      </c>
      <c r="H289" s="51"/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f t="shared" si="9"/>
        <v>18000</v>
      </c>
      <c r="R289" s="51"/>
    </row>
    <row r="290" spans="1:18" ht="14.45" customHeight="1" x14ac:dyDescent="0.25">
      <c r="A290" s="51">
        <v>518</v>
      </c>
      <c r="B290" s="51" t="str">
        <f t="shared" si="8"/>
        <v>3</v>
      </c>
      <c r="C290" s="51">
        <v>323</v>
      </c>
      <c r="D290" s="51" t="s">
        <v>218</v>
      </c>
      <c r="E290" s="51">
        <v>323</v>
      </c>
      <c r="F290" s="51" t="s">
        <v>65</v>
      </c>
      <c r="G290" s="52">
        <v>15000</v>
      </c>
      <c r="H290" s="51"/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f t="shared" si="9"/>
        <v>15000</v>
      </c>
      <c r="R290" s="51"/>
    </row>
    <row r="291" spans="1:18" ht="14.45" customHeight="1" x14ac:dyDescent="0.25">
      <c r="A291" s="51">
        <v>520</v>
      </c>
      <c r="B291" s="51" t="str">
        <f t="shared" si="8"/>
        <v>3</v>
      </c>
      <c r="C291" s="51">
        <v>353</v>
      </c>
      <c r="D291" s="51" t="s">
        <v>218</v>
      </c>
      <c r="E291" s="51">
        <v>353</v>
      </c>
      <c r="F291" s="51" t="s">
        <v>78</v>
      </c>
      <c r="G291" s="52">
        <v>5000</v>
      </c>
      <c r="H291" s="51"/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f t="shared" si="9"/>
        <v>5000</v>
      </c>
      <c r="R291" s="51"/>
    </row>
    <row r="292" spans="1:18" ht="14.45" customHeight="1" x14ac:dyDescent="0.25">
      <c r="A292" s="51">
        <v>522</v>
      </c>
      <c r="B292" s="51" t="str">
        <f t="shared" si="8"/>
        <v>3</v>
      </c>
      <c r="C292" s="51">
        <v>375</v>
      </c>
      <c r="D292" s="51" t="s">
        <v>218</v>
      </c>
      <c r="E292" s="51">
        <v>375</v>
      </c>
      <c r="F292" s="51" t="s">
        <v>93</v>
      </c>
      <c r="G292" s="52">
        <v>2000</v>
      </c>
      <c r="H292" s="51"/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f t="shared" si="9"/>
        <v>2000</v>
      </c>
      <c r="R292" s="51"/>
    </row>
    <row r="293" spans="1:18" ht="14.45" customHeight="1" x14ac:dyDescent="0.25">
      <c r="A293" s="51">
        <v>524</v>
      </c>
      <c r="B293" s="51" t="str">
        <f t="shared" si="8"/>
        <v>3</v>
      </c>
      <c r="C293" s="51">
        <v>382</v>
      </c>
      <c r="D293" s="51" t="s">
        <v>218</v>
      </c>
      <c r="E293" s="51">
        <v>382</v>
      </c>
      <c r="F293" s="51" t="s">
        <v>98</v>
      </c>
      <c r="G293" s="52">
        <v>8000</v>
      </c>
      <c r="H293" s="51"/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f t="shared" si="9"/>
        <v>8000</v>
      </c>
      <c r="R293" s="51"/>
    </row>
    <row r="294" spans="1:18" ht="14.45" customHeight="1" x14ac:dyDescent="0.25">
      <c r="A294" s="51">
        <v>527</v>
      </c>
      <c r="B294" s="51" t="str">
        <f t="shared" si="8"/>
        <v>5</v>
      </c>
      <c r="C294" s="51">
        <v>511</v>
      </c>
      <c r="D294" s="51" t="s">
        <v>218</v>
      </c>
      <c r="E294" s="51">
        <v>511</v>
      </c>
      <c r="F294" s="51" t="s">
        <v>109</v>
      </c>
      <c r="G294" s="52">
        <v>12000</v>
      </c>
      <c r="H294" s="51"/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f t="shared" si="9"/>
        <v>12000</v>
      </c>
      <c r="R294" s="51"/>
    </row>
    <row r="295" spans="1:18" ht="14.45" customHeight="1" x14ac:dyDescent="0.25">
      <c r="A295" s="51">
        <v>528</v>
      </c>
      <c r="B295" s="51" t="str">
        <f t="shared" si="8"/>
        <v>5</v>
      </c>
      <c r="C295" s="51">
        <v>515</v>
      </c>
      <c r="D295" s="51" t="s">
        <v>218</v>
      </c>
      <c r="E295" s="51">
        <v>515</v>
      </c>
      <c r="F295" s="51" t="s">
        <v>111</v>
      </c>
      <c r="G295" s="52">
        <v>12000</v>
      </c>
      <c r="H295" s="51"/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f t="shared" si="9"/>
        <v>12000</v>
      </c>
      <c r="R295" s="51"/>
    </row>
    <row r="296" spans="1:18" ht="14.45" customHeight="1" x14ac:dyDescent="0.25">
      <c r="A296" s="51">
        <v>531</v>
      </c>
      <c r="B296" s="51" t="str">
        <f t="shared" si="8"/>
        <v>2</v>
      </c>
      <c r="C296" s="51">
        <v>211</v>
      </c>
      <c r="D296" s="51" t="s">
        <v>219</v>
      </c>
      <c r="E296" s="51">
        <v>211</v>
      </c>
      <c r="F296" s="51" t="s">
        <v>19</v>
      </c>
      <c r="G296" s="52">
        <v>12000</v>
      </c>
      <c r="H296" s="51"/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f t="shared" si="9"/>
        <v>12000</v>
      </c>
      <c r="R296" s="51"/>
    </row>
    <row r="297" spans="1:18" ht="14.45" customHeight="1" x14ac:dyDescent="0.25">
      <c r="A297" s="51">
        <v>532</v>
      </c>
      <c r="B297" s="51" t="str">
        <f t="shared" si="8"/>
        <v>2</v>
      </c>
      <c r="C297" s="51">
        <v>212</v>
      </c>
      <c r="D297" s="51" t="s">
        <v>219</v>
      </c>
      <c r="E297" s="51">
        <v>212</v>
      </c>
      <c r="F297" s="51" t="s">
        <v>20</v>
      </c>
      <c r="G297" s="52">
        <f>500*12</f>
        <v>6000</v>
      </c>
      <c r="H297" s="51"/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f t="shared" si="9"/>
        <v>6000</v>
      </c>
      <c r="R297" s="51"/>
    </row>
    <row r="298" spans="1:18" ht="14.45" customHeight="1" x14ac:dyDescent="0.25">
      <c r="A298" s="51">
        <v>533</v>
      </c>
      <c r="B298" s="51" t="str">
        <f t="shared" si="8"/>
        <v>2</v>
      </c>
      <c r="C298" s="51">
        <v>214</v>
      </c>
      <c r="D298" s="51" t="s">
        <v>219</v>
      </c>
      <c r="E298" s="51">
        <v>214</v>
      </c>
      <c r="F298" s="51" t="s">
        <v>22</v>
      </c>
      <c r="G298" s="52">
        <v>1500</v>
      </c>
      <c r="H298" s="51"/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f t="shared" si="9"/>
        <v>1500</v>
      </c>
      <c r="R298" s="51"/>
    </row>
    <row r="299" spans="1:18" ht="14.45" customHeight="1" x14ac:dyDescent="0.25">
      <c r="A299" s="51">
        <v>534</v>
      </c>
      <c r="B299" s="51" t="str">
        <f t="shared" si="8"/>
        <v>2</v>
      </c>
      <c r="C299" s="51">
        <v>216</v>
      </c>
      <c r="D299" s="51" t="s">
        <v>219</v>
      </c>
      <c r="E299" s="51">
        <v>216</v>
      </c>
      <c r="F299" s="51" t="s">
        <v>24</v>
      </c>
      <c r="G299" s="52">
        <v>10000</v>
      </c>
      <c r="H299" s="51"/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f t="shared" si="9"/>
        <v>10000</v>
      </c>
      <c r="R299" s="51"/>
    </row>
    <row r="300" spans="1:18" ht="14.45" customHeight="1" x14ac:dyDescent="0.25">
      <c r="A300" s="51">
        <v>536</v>
      </c>
      <c r="B300" s="51" t="str">
        <f t="shared" si="8"/>
        <v>2</v>
      </c>
      <c r="C300" s="51">
        <v>221</v>
      </c>
      <c r="D300" s="51" t="s">
        <v>219</v>
      </c>
      <c r="E300" s="51">
        <v>221</v>
      </c>
      <c r="F300" s="51" t="s">
        <v>27</v>
      </c>
      <c r="G300" s="52">
        <v>840000</v>
      </c>
      <c r="H300" s="51"/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f t="shared" si="9"/>
        <v>840000</v>
      </c>
      <c r="R300" s="51"/>
    </row>
    <row r="301" spans="1:18" ht="14.45" customHeight="1" x14ac:dyDescent="0.25">
      <c r="A301" s="51">
        <v>538</v>
      </c>
      <c r="B301" s="51" t="str">
        <f t="shared" si="8"/>
        <v>2</v>
      </c>
      <c r="C301" s="51">
        <v>261</v>
      </c>
      <c r="D301" s="51" t="s">
        <v>219</v>
      </c>
      <c r="E301" s="51">
        <v>261</v>
      </c>
      <c r="F301" s="51" t="s">
        <v>43</v>
      </c>
      <c r="G301" s="52">
        <v>70000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f t="shared" si="9"/>
        <v>70000</v>
      </c>
      <c r="R301" s="51"/>
    </row>
    <row r="302" spans="1:18" ht="14.45" customHeight="1" x14ac:dyDescent="0.25">
      <c r="A302" s="51">
        <v>540</v>
      </c>
      <c r="B302" s="51" t="str">
        <f t="shared" si="8"/>
        <v>2</v>
      </c>
      <c r="C302" s="51">
        <v>272</v>
      </c>
      <c r="D302" s="51" t="s">
        <v>219</v>
      </c>
      <c r="E302" s="51">
        <v>272</v>
      </c>
      <c r="F302" s="51" t="s">
        <v>45</v>
      </c>
      <c r="G302" s="52">
        <v>70000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f t="shared" si="9"/>
        <v>70000</v>
      </c>
      <c r="R302" s="51"/>
    </row>
    <row r="303" spans="1:18" ht="14.45" customHeight="1" x14ac:dyDescent="0.25">
      <c r="A303" s="51">
        <v>543</v>
      </c>
      <c r="B303" s="51" t="str">
        <f t="shared" si="8"/>
        <v>3</v>
      </c>
      <c r="C303" s="51">
        <v>351</v>
      </c>
      <c r="D303" s="51" t="s">
        <v>219</v>
      </c>
      <c r="E303" s="51">
        <v>351</v>
      </c>
      <c r="F303" s="51" t="s">
        <v>76</v>
      </c>
      <c r="G303" s="52">
        <v>10000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f t="shared" si="9"/>
        <v>10000</v>
      </c>
      <c r="R303" s="51"/>
    </row>
    <row r="304" spans="1:18" ht="14.45" customHeight="1" x14ac:dyDescent="0.25">
      <c r="A304" s="51">
        <v>544</v>
      </c>
      <c r="B304" s="51" t="str">
        <f t="shared" si="8"/>
        <v>3</v>
      </c>
      <c r="C304" s="51">
        <v>353</v>
      </c>
      <c r="D304" s="51" t="s">
        <v>219</v>
      </c>
      <c r="E304" s="51">
        <v>353</v>
      </c>
      <c r="F304" s="51" t="s">
        <v>78</v>
      </c>
      <c r="G304" s="52">
        <v>5000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f t="shared" si="9"/>
        <v>5000</v>
      </c>
      <c r="R304" s="51"/>
    </row>
    <row r="305" spans="1:18" ht="14.45" customHeight="1" x14ac:dyDescent="0.25">
      <c r="A305" s="51">
        <v>545</v>
      </c>
      <c r="B305" s="51" t="str">
        <f t="shared" si="8"/>
        <v>3</v>
      </c>
      <c r="C305" s="51">
        <v>358</v>
      </c>
      <c r="D305" s="51" t="s">
        <v>219</v>
      </c>
      <c r="E305" s="51">
        <v>358</v>
      </c>
      <c r="F305" s="51" t="s">
        <v>81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f t="shared" si="9"/>
        <v>0</v>
      </c>
      <c r="R305" s="51"/>
    </row>
    <row r="306" spans="1:18" ht="14.45" customHeight="1" x14ac:dyDescent="0.25">
      <c r="A306" s="51">
        <v>547</v>
      </c>
      <c r="B306" s="51" t="str">
        <f t="shared" si="8"/>
        <v>3</v>
      </c>
      <c r="C306" s="51">
        <v>361</v>
      </c>
      <c r="D306" s="51" t="s">
        <v>219</v>
      </c>
      <c r="E306" s="51">
        <v>361</v>
      </c>
      <c r="F306" s="51" t="s">
        <v>83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f t="shared" si="9"/>
        <v>0</v>
      </c>
      <c r="R306" s="51"/>
    </row>
    <row r="307" spans="1:18" ht="14.45" customHeight="1" x14ac:dyDescent="0.25">
      <c r="A307" s="51">
        <v>548</v>
      </c>
      <c r="B307" s="51" t="str">
        <f t="shared" si="8"/>
        <v>3</v>
      </c>
      <c r="C307" s="51">
        <v>364</v>
      </c>
      <c r="D307" s="51" t="s">
        <v>219</v>
      </c>
      <c r="E307" s="51">
        <v>364</v>
      </c>
      <c r="F307" s="51" t="s">
        <v>86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f t="shared" si="9"/>
        <v>0</v>
      </c>
      <c r="R307" s="51"/>
    </row>
    <row r="308" spans="1:18" ht="14.45" customHeight="1" x14ac:dyDescent="0.25">
      <c r="A308" s="51">
        <v>550</v>
      </c>
      <c r="B308" s="51" t="str">
        <f t="shared" si="8"/>
        <v>3</v>
      </c>
      <c r="C308" s="51">
        <v>372</v>
      </c>
      <c r="D308" s="51" t="s">
        <v>219</v>
      </c>
      <c r="E308" s="51">
        <v>372</v>
      </c>
      <c r="F308" s="51" t="s">
        <v>91</v>
      </c>
      <c r="G308" s="52">
        <v>15000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f t="shared" si="9"/>
        <v>15000</v>
      </c>
      <c r="R308" s="51"/>
    </row>
    <row r="309" spans="1:18" ht="14.45" customHeight="1" x14ac:dyDescent="0.25">
      <c r="A309" s="51">
        <v>551</v>
      </c>
      <c r="B309" s="51" t="str">
        <f t="shared" si="8"/>
        <v>3</v>
      </c>
      <c r="C309" s="51">
        <v>375</v>
      </c>
      <c r="D309" s="51" t="s">
        <v>219</v>
      </c>
      <c r="E309" s="51">
        <v>375</v>
      </c>
      <c r="F309" s="51" t="s">
        <v>93</v>
      </c>
      <c r="G309" s="52">
        <v>30000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f t="shared" si="9"/>
        <v>30000</v>
      </c>
      <c r="R309" s="51"/>
    </row>
    <row r="310" spans="1:18" ht="14.45" customHeight="1" x14ac:dyDescent="0.25">
      <c r="A310" s="51">
        <v>553</v>
      </c>
      <c r="B310" s="51" t="str">
        <f t="shared" si="8"/>
        <v>3</v>
      </c>
      <c r="C310" s="51">
        <v>382</v>
      </c>
      <c r="D310" s="51" t="s">
        <v>219</v>
      </c>
      <c r="E310" s="51">
        <v>382</v>
      </c>
      <c r="F310" s="51" t="s">
        <v>98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f t="shared" si="9"/>
        <v>0</v>
      </c>
      <c r="R310" s="51"/>
    </row>
    <row r="311" spans="1:18" ht="14.45" customHeight="1" x14ac:dyDescent="0.25">
      <c r="A311" s="51">
        <v>556</v>
      </c>
      <c r="B311" s="51" t="str">
        <f t="shared" si="8"/>
        <v>5</v>
      </c>
      <c r="C311" s="51">
        <v>511</v>
      </c>
      <c r="D311" s="51" t="s">
        <v>219</v>
      </c>
      <c r="E311" s="51">
        <v>511</v>
      </c>
      <c r="F311" s="51" t="s">
        <v>109</v>
      </c>
      <c r="G311" s="52">
        <v>10000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f t="shared" si="9"/>
        <v>10000</v>
      </c>
      <c r="R311" s="51"/>
    </row>
    <row r="312" spans="1:18" ht="14.45" customHeight="1" x14ac:dyDescent="0.25">
      <c r="A312" s="51">
        <v>557</v>
      </c>
      <c r="B312" s="51" t="str">
        <f t="shared" si="8"/>
        <v>5</v>
      </c>
      <c r="C312" s="51">
        <v>515</v>
      </c>
      <c r="D312" s="51" t="s">
        <v>219</v>
      </c>
      <c r="E312" s="51">
        <v>515</v>
      </c>
      <c r="F312" s="51" t="s">
        <v>111</v>
      </c>
      <c r="G312" s="52">
        <v>10000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f t="shared" si="9"/>
        <v>10000</v>
      </c>
      <c r="R312" s="51"/>
    </row>
    <row r="313" spans="1:18" ht="14.45" customHeight="1" x14ac:dyDescent="0.25">
      <c r="A313" s="51">
        <v>561</v>
      </c>
      <c r="B313" s="51" t="str">
        <f t="shared" si="8"/>
        <v>1</v>
      </c>
      <c r="C313" s="51">
        <v>152</v>
      </c>
      <c r="D313" s="51" t="s">
        <v>220</v>
      </c>
      <c r="E313" s="51">
        <v>152</v>
      </c>
      <c r="F313" s="51" t="s">
        <v>8</v>
      </c>
      <c r="G313" s="52">
        <v>2000000</v>
      </c>
      <c r="H313" s="51"/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99">
        <v>1467397.6820952743</v>
      </c>
      <c r="R313" s="51"/>
    </row>
    <row r="314" spans="1:18" ht="14.45" customHeight="1" x14ac:dyDescent="0.25">
      <c r="A314" s="51">
        <v>564</v>
      </c>
      <c r="B314" s="51" t="str">
        <f t="shared" si="8"/>
        <v>2</v>
      </c>
      <c r="C314" s="51">
        <v>211</v>
      </c>
      <c r="D314" s="51" t="s">
        <v>220</v>
      </c>
      <c r="E314" s="51">
        <v>211</v>
      </c>
      <c r="F314" s="51" t="s">
        <v>19</v>
      </c>
      <c r="G314" s="52">
        <v>12000</v>
      </c>
      <c r="H314" s="51"/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f t="shared" si="9"/>
        <v>12000</v>
      </c>
      <c r="R314" s="51"/>
    </row>
    <row r="315" spans="1:18" ht="14.45" customHeight="1" x14ac:dyDescent="0.25">
      <c r="A315" s="51">
        <v>565</v>
      </c>
      <c r="B315" s="51" t="str">
        <f t="shared" si="8"/>
        <v>2</v>
      </c>
      <c r="C315" s="51">
        <v>212</v>
      </c>
      <c r="D315" s="51" t="s">
        <v>220</v>
      </c>
      <c r="E315" s="51">
        <v>212</v>
      </c>
      <c r="F315" s="51" t="s">
        <v>20</v>
      </c>
      <c r="G315" s="52">
        <v>12000</v>
      </c>
      <c r="H315" s="51"/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f t="shared" si="9"/>
        <v>12000</v>
      </c>
      <c r="R315" s="51"/>
    </row>
    <row r="316" spans="1:18" ht="14.45" customHeight="1" x14ac:dyDescent="0.25">
      <c r="A316" s="51">
        <v>566</v>
      </c>
      <c r="B316" s="51" t="str">
        <f t="shared" si="8"/>
        <v>2</v>
      </c>
      <c r="C316" s="51">
        <v>214</v>
      </c>
      <c r="D316" s="51" t="s">
        <v>220</v>
      </c>
      <c r="E316" s="51">
        <v>214</v>
      </c>
      <c r="F316" s="51" t="s">
        <v>22</v>
      </c>
      <c r="G316" s="52">
        <v>1500</v>
      </c>
      <c r="H316" s="51"/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f t="shared" si="9"/>
        <v>1500</v>
      </c>
      <c r="R316" s="51"/>
    </row>
    <row r="317" spans="1:18" ht="14.45" customHeight="1" x14ac:dyDescent="0.25">
      <c r="A317" s="51">
        <v>567</v>
      </c>
      <c r="B317" s="51" t="str">
        <f t="shared" si="8"/>
        <v>2</v>
      </c>
      <c r="C317" s="51">
        <v>215</v>
      </c>
      <c r="D317" s="51" t="s">
        <v>220</v>
      </c>
      <c r="E317" s="51">
        <v>215</v>
      </c>
      <c r="F317" s="51" t="s">
        <v>23</v>
      </c>
      <c r="G317" s="52">
        <v>5000</v>
      </c>
      <c r="H317" s="51"/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f t="shared" si="9"/>
        <v>5000</v>
      </c>
      <c r="R317" s="51"/>
    </row>
    <row r="318" spans="1:18" ht="14.45" customHeight="1" x14ac:dyDescent="0.25">
      <c r="A318" s="51">
        <v>568</v>
      </c>
      <c r="B318" s="51" t="str">
        <f t="shared" si="8"/>
        <v>2</v>
      </c>
      <c r="C318" s="51">
        <v>216</v>
      </c>
      <c r="D318" s="51" t="s">
        <v>220</v>
      </c>
      <c r="E318" s="51">
        <v>216</v>
      </c>
      <c r="F318" s="51" t="s">
        <v>24</v>
      </c>
      <c r="G318" s="52">
        <v>0</v>
      </c>
      <c r="H318" s="51"/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f t="shared" si="9"/>
        <v>0</v>
      </c>
      <c r="R318" s="51"/>
    </row>
    <row r="319" spans="1:18" ht="14.45" customHeight="1" x14ac:dyDescent="0.25">
      <c r="A319" s="51">
        <v>570</v>
      </c>
      <c r="B319" s="51" t="str">
        <f t="shared" si="8"/>
        <v>2</v>
      </c>
      <c r="C319" s="51">
        <v>221</v>
      </c>
      <c r="D319" s="51" t="s">
        <v>220</v>
      </c>
      <c r="E319" s="51">
        <v>221</v>
      </c>
      <c r="F319" s="51" t="s">
        <v>27</v>
      </c>
      <c r="G319" s="52">
        <v>30000</v>
      </c>
      <c r="H319" s="51"/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f t="shared" si="9"/>
        <v>30000</v>
      </c>
      <c r="R319" s="51"/>
    </row>
    <row r="320" spans="1:18" ht="14.45" customHeight="1" x14ac:dyDescent="0.25">
      <c r="A320" s="51">
        <v>572</v>
      </c>
      <c r="B320" s="51" t="str">
        <f t="shared" si="8"/>
        <v>2</v>
      </c>
      <c r="C320" s="51">
        <v>253</v>
      </c>
      <c r="D320" s="51" t="s">
        <v>220</v>
      </c>
      <c r="E320" s="51">
        <v>253</v>
      </c>
      <c r="F320" s="51" t="s">
        <v>41</v>
      </c>
      <c r="G320" s="52">
        <v>0</v>
      </c>
      <c r="H320" s="51"/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f t="shared" si="9"/>
        <v>0</v>
      </c>
      <c r="R320" s="51"/>
    </row>
    <row r="321" spans="1:18" ht="14.45" customHeight="1" x14ac:dyDescent="0.25">
      <c r="A321" s="51">
        <v>573</v>
      </c>
      <c r="B321" s="51" t="str">
        <f t="shared" si="8"/>
        <v>2</v>
      </c>
      <c r="C321" s="51">
        <v>254</v>
      </c>
      <c r="D321" s="51" t="s">
        <v>220</v>
      </c>
      <c r="E321" s="51">
        <v>254</v>
      </c>
      <c r="F321" s="51" t="s">
        <v>42</v>
      </c>
      <c r="G321" s="52">
        <v>0</v>
      </c>
      <c r="H321" s="51"/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f t="shared" si="9"/>
        <v>0</v>
      </c>
      <c r="R321" s="51"/>
    </row>
    <row r="322" spans="1:18" ht="14.45" customHeight="1" x14ac:dyDescent="0.25">
      <c r="A322" s="51">
        <v>575</v>
      </c>
      <c r="B322" s="51" t="str">
        <f t="shared" si="8"/>
        <v>2</v>
      </c>
      <c r="C322" s="51">
        <v>261</v>
      </c>
      <c r="D322" s="51" t="s">
        <v>220</v>
      </c>
      <c r="E322" s="51">
        <v>261</v>
      </c>
      <c r="F322" s="51" t="s">
        <v>43</v>
      </c>
      <c r="G322" s="52">
        <v>60000</v>
      </c>
      <c r="H322" s="51"/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f t="shared" si="9"/>
        <v>60000</v>
      </c>
      <c r="R322" s="51"/>
    </row>
    <row r="323" spans="1:18" ht="14.45" customHeight="1" x14ac:dyDescent="0.25">
      <c r="A323" s="51">
        <v>577</v>
      </c>
      <c r="B323" s="51" t="str">
        <f t="shared" si="8"/>
        <v>2</v>
      </c>
      <c r="C323" s="51">
        <v>271</v>
      </c>
      <c r="D323" s="51" t="s">
        <v>220</v>
      </c>
      <c r="E323" s="51">
        <v>271</v>
      </c>
      <c r="F323" s="51" t="s">
        <v>44</v>
      </c>
      <c r="G323" s="52">
        <v>0</v>
      </c>
      <c r="H323" s="51"/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f t="shared" si="9"/>
        <v>0</v>
      </c>
      <c r="R323" s="51"/>
    </row>
    <row r="324" spans="1:18" ht="14.45" customHeight="1" x14ac:dyDescent="0.25">
      <c r="A324" s="51">
        <v>579</v>
      </c>
      <c r="B324" s="51" t="str">
        <f t="shared" si="8"/>
        <v>2</v>
      </c>
      <c r="C324" s="51">
        <v>296</v>
      </c>
      <c r="D324" s="51" t="s">
        <v>220</v>
      </c>
      <c r="E324" s="51">
        <v>296</v>
      </c>
      <c r="F324" s="51" t="s">
        <v>53</v>
      </c>
      <c r="G324" s="52">
        <v>20000</v>
      </c>
      <c r="H324" s="51"/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f t="shared" si="9"/>
        <v>20000</v>
      </c>
      <c r="R324" s="51"/>
    </row>
    <row r="325" spans="1:18" ht="14.45" customHeight="1" x14ac:dyDescent="0.25">
      <c r="A325" s="51">
        <v>582</v>
      </c>
      <c r="B325" s="51" t="str">
        <f t="shared" si="8"/>
        <v>3</v>
      </c>
      <c r="C325" s="51">
        <v>315</v>
      </c>
      <c r="D325" s="51" t="s">
        <v>220</v>
      </c>
      <c r="E325" s="51">
        <v>315</v>
      </c>
      <c r="F325" s="51" t="s">
        <v>59</v>
      </c>
      <c r="G325" s="52">
        <v>18000</v>
      </c>
      <c r="H325" s="51"/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f t="shared" si="9"/>
        <v>18000</v>
      </c>
      <c r="R325" s="51"/>
    </row>
    <row r="326" spans="1:18" ht="14.45" customHeight="1" x14ac:dyDescent="0.25">
      <c r="A326" s="51">
        <v>583</v>
      </c>
      <c r="B326" s="51" t="str">
        <f t="shared" ref="B326:B389" si="10">MID(C326,1,1)</f>
        <v>3</v>
      </c>
      <c r="C326" s="51">
        <v>318</v>
      </c>
      <c r="D326" s="51" t="s">
        <v>220</v>
      </c>
      <c r="E326" s="51">
        <v>318</v>
      </c>
      <c r="F326" s="51" t="s">
        <v>62</v>
      </c>
      <c r="G326" s="52">
        <v>4800</v>
      </c>
      <c r="H326" s="51"/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f t="shared" ref="Q326:Q389" si="11">SUM(G326:P326)</f>
        <v>4800</v>
      </c>
      <c r="R326" s="51"/>
    </row>
    <row r="327" spans="1:18" ht="14.45" customHeight="1" x14ac:dyDescent="0.25">
      <c r="A327" s="51">
        <v>585</v>
      </c>
      <c r="B327" s="51" t="str">
        <f t="shared" si="10"/>
        <v>3</v>
      </c>
      <c r="C327" s="51">
        <v>331</v>
      </c>
      <c r="D327" s="51" t="s">
        <v>220</v>
      </c>
      <c r="E327" s="51">
        <v>331</v>
      </c>
      <c r="F327" s="51" t="s">
        <v>67</v>
      </c>
      <c r="G327" s="52">
        <v>360000</v>
      </c>
      <c r="H327" s="51"/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f t="shared" si="11"/>
        <v>360000</v>
      </c>
      <c r="R327" s="51"/>
    </row>
    <row r="328" spans="1:18" ht="14.45" customHeight="1" x14ac:dyDescent="0.25">
      <c r="A328" s="51">
        <v>586</v>
      </c>
      <c r="B328" s="51" t="str">
        <f t="shared" si="10"/>
        <v>3</v>
      </c>
      <c r="C328" s="51">
        <v>334</v>
      </c>
      <c r="D328" s="51" t="s">
        <v>220</v>
      </c>
      <c r="E328" s="51">
        <v>334</v>
      </c>
      <c r="F328" s="51" t="s">
        <v>69</v>
      </c>
      <c r="G328" s="52">
        <v>0</v>
      </c>
      <c r="H328" s="51"/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f t="shared" si="11"/>
        <v>0</v>
      </c>
      <c r="R328" s="51"/>
    </row>
    <row r="329" spans="1:18" ht="14.45" customHeight="1" x14ac:dyDescent="0.25">
      <c r="A329" s="51">
        <v>588</v>
      </c>
      <c r="B329" s="51" t="str">
        <f t="shared" si="10"/>
        <v>3</v>
      </c>
      <c r="C329" s="51">
        <v>351</v>
      </c>
      <c r="D329" s="51" t="s">
        <v>220</v>
      </c>
      <c r="E329" s="51">
        <v>351</v>
      </c>
      <c r="F329" s="51" t="s">
        <v>76</v>
      </c>
      <c r="G329" s="52">
        <v>0</v>
      </c>
      <c r="H329" s="51"/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f t="shared" si="11"/>
        <v>0</v>
      </c>
      <c r="R329" s="51"/>
    </row>
    <row r="330" spans="1:18" ht="14.45" customHeight="1" x14ac:dyDescent="0.25">
      <c r="A330" s="51">
        <v>589</v>
      </c>
      <c r="B330" s="51" t="str">
        <f t="shared" si="10"/>
        <v>3</v>
      </c>
      <c r="C330" s="51">
        <v>353</v>
      </c>
      <c r="D330" s="51" t="s">
        <v>220</v>
      </c>
      <c r="E330" s="51">
        <v>353</v>
      </c>
      <c r="F330" s="51" t="s">
        <v>78</v>
      </c>
      <c r="G330" s="52">
        <v>6000</v>
      </c>
      <c r="H330" s="51"/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f t="shared" si="11"/>
        <v>6000</v>
      </c>
      <c r="R330" s="51"/>
    </row>
    <row r="331" spans="1:18" ht="14.45" customHeight="1" x14ac:dyDescent="0.25">
      <c r="A331" s="51">
        <v>590</v>
      </c>
      <c r="B331" s="51" t="str">
        <f t="shared" si="10"/>
        <v>3</v>
      </c>
      <c r="C331" s="51">
        <v>355</v>
      </c>
      <c r="D331" s="51" t="s">
        <v>220</v>
      </c>
      <c r="E331" s="51">
        <v>355</v>
      </c>
      <c r="F331" s="51" t="s">
        <v>79</v>
      </c>
      <c r="G331" s="52">
        <v>10000</v>
      </c>
      <c r="H331" s="51"/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f t="shared" si="11"/>
        <v>10000</v>
      </c>
      <c r="R331" s="51"/>
    </row>
    <row r="332" spans="1:18" ht="14.45" customHeight="1" x14ac:dyDescent="0.25">
      <c r="A332" s="51">
        <v>592</v>
      </c>
      <c r="B332" s="51" t="str">
        <f t="shared" si="10"/>
        <v>3</v>
      </c>
      <c r="C332" s="51">
        <v>361</v>
      </c>
      <c r="D332" s="51" t="s">
        <v>220</v>
      </c>
      <c r="E332" s="51">
        <v>361</v>
      </c>
      <c r="F332" s="51" t="s">
        <v>83</v>
      </c>
      <c r="G332" s="52">
        <v>0</v>
      </c>
      <c r="H332" s="51"/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f t="shared" si="11"/>
        <v>0</v>
      </c>
      <c r="R332" s="51"/>
    </row>
    <row r="333" spans="1:18" ht="14.45" customHeight="1" x14ac:dyDescent="0.25">
      <c r="A333" s="51">
        <v>594</v>
      </c>
      <c r="B333" s="51" t="str">
        <f t="shared" si="10"/>
        <v>3</v>
      </c>
      <c r="C333" s="51">
        <v>371</v>
      </c>
      <c r="D333" s="51" t="s">
        <v>220</v>
      </c>
      <c r="E333" s="51">
        <v>371</v>
      </c>
      <c r="F333" s="51" t="s">
        <v>90</v>
      </c>
      <c r="G333" s="52">
        <v>15000</v>
      </c>
      <c r="H333" s="51"/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f t="shared" si="11"/>
        <v>15000</v>
      </c>
      <c r="R333" s="51"/>
    </row>
    <row r="334" spans="1:18" ht="14.45" customHeight="1" x14ac:dyDescent="0.25">
      <c r="A334" s="51">
        <v>595</v>
      </c>
      <c r="B334" s="51" t="str">
        <f t="shared" si="10"/>
        <v>3</v>
      </c>
      <c r="C334" s="51">
        <v>372</v>
      </c>
      <c r="D334" s="51" t="s">
        <v>220</v>
      </c>
      <c r="E334" s="51">
        <v>372</v>
      </c>
      <c r="F334" s="51" t="s">
        <v>91</v>
      </c>
      <c r="G334" s="52">
        <v>0</v>
      </c>
      <c r="H334" s="51"/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f t="shared" si="11"/>
        <v>0</v>
      </c>
      <c r="R334" s="51"/>
    </row>
    <row r="335" spans="1:18" ht="14.45" customHeight="1" x14ac:dyDescent="0.25">
      <c r="A335" s="51">
        <v>596</v>
      </c>
      <c r="B335" s="51" t="str">
        <f t="shared" si="10"/>
        <v>3</v>
      </c>
      <c r="C335" s="51">
        <v>375</v>
      </c>
      <c r="D335" s="51" t="s">
        <v>220</v>
      </c>
      <c r="E335" s="51">
        <v>375</v>
      </c>
      <c r="F335" s="51" t="s">
        <v>93</v>
      </c>
      <c r="G335" s="52">
        <v>30000</v>
      </c>
      <c r="H335" s="51"/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f t="shared" si="11"/>
        <v>30000</v>
      </c>
      <c r="R335" s="51"/>
    </row>
    <row r="336" spans="1:18" ht="14.45" customHeight="1" x14ac:dyDescent="0.25">
      <c r="A336" s="51">
        <v>597</v>
      </c>
      <c r="B336" s="51" t="str">
        <f t="shared" si="10"/>
        <v>3</v>
      </c>
      <c r="C336" s="51">
        <v>376</v>
      </c>
      <c r="D336" s="51" t="s">
        <v>220</v>
      </c>
      <c r="E336" s="51">
        <v>376</v>
      </c>
      <c r="F336" s="51" t="s">
        <v>94</v>
      </c>
      <c r="G336" s="52">
        <v>1000</v>
      </c>
      <c r="H336" s="51"/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f t="shared" si="11"/>
        <v>1000</v>
      </c>
      <c r="R336" s="51"/>
    </row>
    <row r="337" spans="1:18" ht="14.45" customHeight="1" x14ac:dyDescent="0.25">
      <c r="A337" s="51">
        <v>599</v>
      </c>
      <c r="B337" s="51" t="str">
        <f t="shared" si="10"/>
        <v>3</v>
      </c>
      <c r="C337" s="51">
        <v>381</v>
      </c>
      <c r="D337" s="51" t="s">
        <v>220</v>
      </c>
      <c r="E337" s="51">
        <v>381</v>
      </c>
      <c r="F337" s="51" t="s">
        <v>97</v>
      </c>
      <c r="G337" s="52">
        <v>0</v>
      </c>
      <c r="H337" s="51"/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f t="shared" si="11"/>
        <v>0</v>
      </c>
      <c r="R337" s="51"/>
    </row>
    <row r="338" spans="1:18" ht="14.45" customHeight="1" x14ac:dyDescent="0.25">
      <c r="A338" s="51">
        <v>602</v>
      </c>
      <c r="B338" s="51" t="str">
        <f t="shared" si="10"/>
        <v>5</v>
      </c>
      <c r="C338" s="51">
        <v>511</v>
      </c>
      <c r="D338" s="51" t="s">
        <v>220</v>
      </c>
      <c r="E338" s="51">
        <v>511</v>
      </c>
      <c r="F338" s="51" t="s">
        <v>109</v>
      </c>
      <c r="G338" s="52">
        <v>0</v>
      </c>
      <c r="H338" s="51"/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f t="shared" si="11"/>
        <v>0</v>
      </c>
      <c r="R338" s="51"/>
    </row>
    <row r="339" spans="1:18" x14ac:dyDescent="0.25">
      <c r="A339" s="51">
        <v>606</v>
      </c>
      <c r="B339" s="51" t="str">
        <f t="shared" si="10"/>
        <v>1</v>
      </c>
      <c r="C339" s="51">
        <v>122</v>
      </c>
      <c r="D339" s="51" t="s">
        <v>221</v>
      </c>
      <c r="E339" s="51">
        <v>122</v>
      </c>
      <c r="F339" s="51" t="s">
        <v>12</v>
      </c>
      <c r="G339" s="52"/>
      <c r="H339" s="51"/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f t="shared" si="11"/>
        <v>0</v>
      </c>
      <c r="R339" s="51"/>
    </row>
    <row r="340" spans="1:18" ht="14.45" customHeight="1" x14ac:dyDescent="0.25">
      <c r="A340" s="51">
        <v>609</v>
      </c>
      <c r="B340" s="51" t="str">
        <f t="shared" si="10"/>
        <v>2</v>
      </c>
      <c r="C340" s="51">
        <v>211</v>
      </c>
      <c r="D340" s="51" t="s">
        <v>221</v>
      </c>
      <c r="E340" s="51">
        <v>211</v>
      </c>
      <c r="F340" s="51" t="s">
        <v>19</v>
      </c>
      <c r="G340" s="52">
        <v>8000</v>
      </c>
      <c r="H340" s="51"/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f t="shared" si="11"/>
        <v>8000</v>
      </c>
      <c r="R340" s="51"/>
    </row>
    <row r="341" spans="1:18" ht="14.45" customHeight="1" x14ac:dyDescent="0.25">
      <c r="A341" s="51">
        <v>610</v>
      </c>
      <c r="B341" s="51" t="str">
        <f t="shared" si="10"/>
        <v>2</v>
      </c>
      <c r="C341" s="51">
        <v>212</v>
      </c>
      <c r="D341" s="51" t="s">
        <v>221</v>
      </c>
      <c r="E341" s="51">
        <v>212</v>
      </c>
      <c r="F341" s="51" t="s">
        <v>20</v>
      </c>
      <c r="G341" s="52">
        <v>8000</v>
      </c>
      <c r="H341" s="51"/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f t="shared" si="11"/>
        <v>8000</v>
      </c>
      <c r="R341" s="51"/>
    </row>
    <row r="342" spans="1:18" ht="14.45" customHeight="1" x14ac:dyDescent="0.25">
      <c r="A342" s="51">
        <v>611</v>
      </c>
      <c r="B342" s="51" t="str">
        <f t="shared" si="10"/>
        <v>2</v>
      </c>
      <c r="C342" s="51">
        <v>214</v>
      </c>
      <c r="D342" s="51" t="s">
        <v>221</v>
      </c>
      <c r="E342" s="51">
        <v>214</v>
      </c>
      <c r="F342" s="51" t="s">
        <v>22</v>
      </c>
      <c r="G342" s="52">
        <v>800</v>
      </c>
      <c r="H342" s="51"/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f t="shared" si="11"/>
        <v>800</v>
      </c>
      <c r="R342" s="51"/>
    </row>
    <row r="343" spans="1:18" ht="14.45" customHeight="1" x14ac:dyDescent="0.25">
      <c r="A343" s="51">
        <v>612</v>
      </c>
      <c r="B343" s="51" t="str">
        <f t="shared" si="10"/>
        <v>2</v>
      </c>
      <c r="C343" s="51">
        <v>216</v>
      </c>
      <c r="D343" s="51" t="s">
        <v>221</v>
      </c>
      <c r="E343" s="51">
        <v>216</v>
      </c>
      <c r="F343" s="51" t="s">
        <v>24</v>
      </c>
      <c r="G343" s="52">
        <v>0</v>
      </c>
      <c r="H343" s="51"/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f t="shared" si="11"/>
        <v>0</v>
      </c>
      <c r="R343" s="51"/>
    </row>
    <row r="344" spans="1:18" ht="14.45" customHeight="1" x14ac:dyDescent="0.25">
      <c r="A344" s="51">
        <v>614</v>
      </c>
      <c r="B344" s="51" t="str">
        <f t="shared" si="10"/>
        <v>2</v>
      </c>
      <c r="C344" s="51">
        <v>249</v>
      </c>
      <c r="D344" s="51" t="s">
        <v>221</v>
      </c>
      <c r="E344" s="51">
        <v>249</v>
      </c>
      <c r="F344" s="51" t="s">
        <v>39</v>
      </c>
      <c r="G344" s="52">
        <v>30000</v>
      </c>
      <c r="H344" s="51"/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f t="shared" si="11"/>
        <v>30000</v>
      </c>
      <c r="R344" s="51"/>
    </row>
    <row r="345" spans="1:18" ht="14.45" customHeight="1" x14ac:dyDescent="0.25">
      <c r="A345" s="51">
        <v>616</v>
      </c>
      <c r="B345" s="51" t="str">
        <f t="shared" si="10"/>
        <v>2</v>
      </c>
      <c r="C345" s="51">
        <v>261</v>
      </c>
      <c r="D345" s="51" t="s">
        <v>221</v>
      </c>
      <c r="E345" s="51">
        <v>261</v>
      </c>
      <c r="F345" s="51" t="s">
        <v>43</v>
      </c>
      <c r="G345" s="52">
        <v>50000</v>
      </c>
      <c r="H345" s="51"/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f t="shared" si="11"/>
        <v>50000</v>
      </c>
      <c r="R345" s="51"/>
    </row>
    <row r="346" spans="1:18" ht="14.45" customHeight="1" x14ac:dyDescent="0.25">
      <c r="A346" s="51">
        <v>618</v>
      </c>
      <c r="B346" s="51" t="str">
        <f t="shared" si="10"/>
        <v>2</v>
      </c>
      <c r="C346" s="51">
        <v>271</v>
      </c>
      <c r="D346" s="51" t="s">
        <v>221</v>
      </c>
      <c r="E346" s="51">
        <v>271</v>
      </c>
      <c r="F346" s="51" t="s">
        <v>44</v>
      </c>
      <c r="G346" s="52">
        <v>0</v>
      </c>
      <c r="H346" s="51"/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f t="shared" si="11"/>
        <v>0</v>
      </c>
      <c r="R346" s="51"/>
    </row>
    <row r="347" spans="1:18" ht="14.45" customHeight="1" x14ac:dyDescent="0.25">
      <c r="A347" s="51">
        <v>620</v>
      </c>
      <c r="B347" s="51" t="str">
        <f t="shared" si="10"/>
        <v>2</v>
      </c>
      <c r="C347" s="51">
        <v>296</v>
      </c>
      <c r="D347" s="51" t="s">
        <v>221</v>
      </c>
      <c r="E347" s="51">
        <v>296</v>
      </c>
      <c r="F347" s="51" t="s">
        <v>54</v>
      </c>
      <c r="G347" s="52">
        <v>35000</v>
      </c>
      <c r="H347" s="51"/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f t="shared" si="11"/>
        <v>35000</v>
      </c>
      <c r="R347" s="51"/>
    </row>
    <row r="348" spans="1:18" ht="14.45" customHeight="1" x14ac:dyDescent="0.25">
      <c r="A348" s="51">
        <v>623</v>
      </c>
      <c r="B348" s="51" t="str">
        <f t="shared" si="10"/>
        <v>3</v>
      </c>
      <c r="C348" s="51">
        <v>314</v>
      </c>
      <c r="D348" s="51" t="s">
        <v>221</v>
      </c>
      <c r="E348" s="51">
        <v>314</v>
      </c>
      <c r="F348" s="51" t="s">
        <v>58</v>
      </c>
      <c r="G348" s="52">
        <v>12000</v>
      </c>
      <c r="H348" s="51"/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f t="shared" si="11"/>
        <v>12000</v>
      </c>
      <c r="R348" s="51"/>
    </row>
    <row r="349" spans="1:18" ht="14.45" customHeight="1" x14ac:dyDescent="0.25">
      <c r="A349" s="51">
        <v>625</v>
      </c>
      <c r="B349" s="51" t="str">
        <f t="shared" si="10"/>
        <v>3</v>
      </c>
      <c r="C349" s="51">
        <v>334</v>
      </c>
      <c r="D349" s="51" t="s">
        <v>221</v>
      </c>
      <c r="E349" s="51">
        <v>334</v>
      </c>
      <c r="F349" s="51" t="s">
        <v>69</v>
      </c>
      <c r="G349" s="52">
        <v>10000</v>
      </c>
      <c r="H349" s="51"/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f t="shared" si="11"/>
        <v>10000</v>
      </c>
      <c r="R349" s="51"/>
    </row>
    <row r="350" spans="1:18" ht="14.45" customHeight="1" x14ac:dyDescent="0.25">
      <c r="A350" s="51">
        <v>627</v>
      </c>
      <c r="B350" s="51" t="str">
        <f t="shared" si="10"/>
        <v>3</v>
      </c>
      <c r="C350" s="51">
        <v>351</v>
      </c>
      <c r="D350" s="51" t="s">
        <v>221</v>
      </c>
      <c r="E350" s="51">
        <v>351</v>
      </c>
      <c r="F350" s="51" t="s">
        <v>76</v>
      </c>
      <c r="G350" s="52">
        <v>10000</v>
      </c>
      <c r="H350" s="51"/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f t="shared" si="11"/>
        <v>10000</v>
      </c>
      <c r="R350" s="51"/>
    </row>
    <row r="351" spans="1:18" ht="14.45" customHeight="1" x14ac:dyDescent="0.25">
      <c r="A351" s="51">
        <v>628</v>
      </c>
      <c r="B351" s="51" t="str">
        <f t="shared" si="10"/>
        <v>3</v>
      </c>
      <c r="C351" s="51">
        <v>353</v>
      </c>
      <c r="D351" s="51" t="s">
        <v>221</v>
      </c>
      <c r="E351" s="51">
        <v>353</v>
      </c>
      <c r="F351" s="51" t="s">
        <v>78</v>
      </c>
      <c r="G351" s="52">
        <v>1500</v>
      </c>
      <c r="H351" s="51"/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f t="shared" si="11"/>
        <v>1500</v>
      </c>
      <c r="R351" s="51"/>
    </row>
    <row r="352" spans="1:18" ht="14.45" customHeight="1" x14ac:dyDescent="0.25">
      <c r="A352" s="51">
        <v>629</v>
      </c>
      <c r="B352" s="51" t="str">
        <f t="shared" si="10"/>
        <v>3</v>
      </c>
      <c r="C352" s="51">
        <v>355</v>
      </c>
      <c r="D352" s="51" t="s">
        <v>221</v>
      </c>
      <c r="E352" s="51">
        <v>355</v>
      </c>
      <c r="F352" s="51" t="s">
        <v>79</v>
      </c>
      <c r="G352" s="52">
        <v>25000</v>
      </c>
      <c r="H352" s="51"/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f t="shared" si="11"/>
        <v>25000</v>
      </c>
      <c r="R352" s="51"/>
    </row>
    <row r="353" spans="1:18" ht="14.45" customHeight="1" x14ac:dyDescent="0.25">
      <c r="A353" s="51">
        <v>631</v>
      </c>
      <c r="B353" s="51" t="str">
        <f t="shared" si="10"/>
        <v>3</v>
      </c>
      <c r="C353" s="51">
        <v>361</v>
      </c>
      <c r="D353" s="51" t="s">
        <v>221</v>
      </c>
      <c r="E353" s="51">
        <v>361</v>
      </c>
      <c r="F353" s="51" t="s">
        <v>83</v>
      </c>
      <c r="G353" s="52">
        <v>20000</v>
      </c>
      <c r="H353" s="51"/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f t="shared" si="11"/>
        <v>20000</v>
      </c>
      <c r="R353" s="51"/>
    </row>
    <row r="354" spans="1:18" ht="14.45" customHeight="1" x14ac:dyDescent="0.25">
      <c r="A354" s="51">
        <v>633</v>
      </c>
      <c r="B354" s="51" t="str">
        <f t="shared" si="10"/>
        <v>3</v>
      </c>
      <c r="C354" s="51">
        <v>372</v>
      </c>
      <c r="D354" s="51" t="s">
        <v>221</v>
      </c>
      <c r="E354" s="51">
        <v>372</v>
      </c>
      <c r="F354" s="51" t="s">
        <v>91</v>
      </c>
      <c r="G354" s="52">
        <v>5000</v>
      </c>
      <c r="H354" s="51"/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f t="shared" si="11"/>
        <v>5000</v>
      </c>
      <c r="R354" s="51"/>
    </row>
    <row r="355" spans="1:18" ht="14.45" customHeight="1" x14ac:dyDescent="0.25">
      <c r="A355" s="51">
        <v>634</v>
      </c>
      <c r="B355" s="51" t="str">
        <f t="shared" si="10"/>
        <v>3</v>
      </c>
      <c r="C355" s="51">
        <v>375</v>
      </c>
      <c r="D355" s="51" t="s">
        <v>221</v>
      </c>
      <c r="E355" s="51">
        <v>375</v>
      </c>
      <c r="F355" s="51" t="s">
        <v>93</v>
      </c>
      <c r="G355" s="52">
        <v>5000</v>
      </c>
      <c r="H355" s="51"/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f t="shared" si="11"/>
        <v>5000</v>
      </c>
      <c r="R355" s="51"/>
    </row>
    <row r="356" spans="1:18" ht="14.45" customHeight="1" x14ac:dyDescent="0.25">
      <c r="A356" s="51">
        <v>637</v>
      </c>
      <c r="B356" s="51" t="str">
        <f t="shared" si="10"/>
        <v>5</v>
      </c>
      <c r="C356" s="51">
        <v>511</v>
      </c>
      <c r="D356" s="51" t="s">
        <v>221</v>
      </c>
      <c r="E356" s="51">
        <v>511</v>
      </c>
      <c r="F356" s="51" t="s">
        <v>109</v>
      </c>
      <c r="G356" s="52">
        <v>0</v>
      </c>
      <c r="H356" s="51"/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f t="shared" si="11"/>
        <v>0</v>
      </c>
      <c r="R356" s="51"/>
    </row>
    <row r="357" spans="1:18" ht="14.45" customHeight="1" x14ac:dyDescent="0.25">
      <c r="A357" s="51">
        <v>638</v>
      </c>
      <c r="B357" s="51" t="str">
        <f t="shared" si="10"/>
        <v>5</v>
      </c>
      <c r="C357" s="51">
        <v>515</v>
      </c>
      <c r="D357" s="51" t="s">
        <v>221</v>
      </c>
      <c r="E357" s="51">
        <v>515</v>
      </c>
      <c r="F357" s="51" t="s">
        <v>111</v>
      </c>
      <c r="G357" s="52">
        <v>8000</v>
      </c>
      <c r="H357" s="51"/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f t="shared" si="11"/>
        <v>8000</v>
      </c>
      <c r="R357" s="51"/>
    </row>
    <row r="358" spans="1:18" x14ac:dyDescent="0.25">
      <c r="A358" s="51">
        <v>641</v>
      </c>
      <c r="B358" s="51" t="str">
        <f t="shared" si="10"/>
        <v>1</v>
      </c>
      <c r="C358" s="51">
        <v>122</v>
      </c>
      <c r="D358" s="51" t="s">
        <v>142</v>
      </c>
      <c r="E358" s="51">
        <v>122</v>
      </c>
      <c r="F358" s="51" t="s">
        <v>12</v>
      </c>
      <c r="G358" s="52"/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f t="shared" si="11"/>
        <v>0</v>
      </c>
      <c r="R358" s="51"/>
    </row>
    <row r="359" spans="1:18" ht="14.45" customHeight="1" x14ac:dyDescent="0.25">
      <c r="A359" s="51">
        <v>644</v>
      </c>
      <c r="B359" s="51" t="str">
        <f t="shared" si="10"/>
        <v>2</v>
      </c>
      <c r="C359" s="51">
        <v>211</v>
      </c>
      <c r="D359" s="51" t="s">
        <v>142</v>
      </c>
      <c r="E359" s="51">
        <v>211</v>
      </c>
      <c r="F359" s="51" t="s">
        <v>19</v>
      </c>
      <c r="G359" s="52">
        <v>12000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f t="shared" si="11"/>
        <v>12000</v>
      </c>
      <c r="R359" s="51"/>
    </row>
    <row r="360" spans="1:18" ht="14.45" customHeight="1" x14ac:dyDescent="0.25">
      <c r="A360" s="51">
        <v>645</v>
      </c>
      <c r="B360" s="51" t="str">
        <f t="shared" si="10"/>
        <v>2</v>
      </c>
      <c r="C360" s="51">
        <v>212</v>
      </c>
      <c r="D360" s="51" t="s">
        <v>142</v>
      </c>
      <c r="E360" s="51">
        <v>212</v>
      </c>
      <c r="F360" s="51" t="s">
        <v>20</v>
      </c>
      <c r="G360" s="52">
        <v>17000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f t="shared" si="11"/>
        <v>17000</v>
      </c>
      <c r="R360" s="51"/>
    </row>
    <row r="361" spans="1:18" ht="14.45" customHeight="1" x14ac:dyDescent="0.25">
      <c r="A361" s="51">
        <v>646</v>
      </c>
      <c r="B361" s="51" t="str">
        <f t="shared" si="10"/>
        <v>2</v>
      </c>
      <c r="C361" s="51">
        <v>214</v>
      </c>
      <c r="D361" s="51" t="s">
        <v>142</v>
      </c>
      <c r="E361" s="51">
        <v>214</v>
      </c>
      <c r="F361" s="51" t="s">
        <v>22</v>
      </c>
      <c r="G361" s="52">
        <v>2000</v>
      </c>
      <c r="H361" s="51"/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f t="shared" si="11"/>
        <v>2000</v>
      </c>
      <c r="R361" s="51"/>
    </row>
    <row r="362" spans="1:18" ht="14.45" customHeight="1" x14ac:dyDescent="0.25">
      <c r="A362" s="51">
        <v>647</v>
      </c>
      <c r="B362" s="51" t="str">
        <f t="shared" si="10"/>
        <v>2</v>
      </c>
      <c r="C362" s="51">
        <v>215</v>
      </c>
      <c r="D362" s="51" t="s">
        <v>142</v>
      </c>
      <c r="E362" s="51">
        <v>215</v>
      </c>
      <c r="F362" s="51" t="s">
        <v>23</v>
      </c>
      <c r="G362" s="52">
        <v>80000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f t="shared" si="11"/>
        <v>80000</v>
      </c>
      <c r="R362" s="51"/>
    </row>
    <row r="363" spans="1:18" ht="14.45" customHeight="1" x14ac:dyDescent="0.25">
      <c r="A363" s="51">
        <v>649</v>
      </c>
      <c r="B363" s="51" t="str">
        <f t="shared" si="10"/>
        <v>2</v>
      </c>
      <c r="C363" s="51">
        <v>221</v>
      </c>
      <c r="D363" s="51" t="s">
        <v>142</v>
      </c>
      <c r="E363" s="51">
        <v>221</v>
      </c>
      <c r="F363" s="51" t="s">
        <v>27</v>
      </c>
      <c r="G363" s="52">
        <v>35000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f t="shared" si="11"/>
        <v>35000</v>
      </c>
      <c r="R363" s="51"/>
    </row>
    <row r="364" spans="1:18" ht="14.45" customHeight="1" x14ac:dyDescent="0.25">
      <c r="A364" s="51">
        <v>651</v>
      </c>
      <c r="B364" s="51" t="str">
        <f t="shared" si="10"/>
        <v>2</v>
      </c>
      <c r="C364" s="51">
        <v>261</v>
      </c>
      <c r="D364" s="51" t="s">
        <v>142</v>
      </c>
      <c r="E364" s="51">
        <v>261</v>
      </c>
      <c r="F364" s="51" t="s">
        <v>43</v>
      </c>
      <c r="G364" s="52">
        <v>12000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f t="shared" si="11"/>
        <v>12000</v>
      </c>
      <c r="R364" s="51"/>
    </row>
    <row r="365" spans="1:18" ht="14.45" customHeight="1" x14ac:dyDescent="0.25">
      <c r="A365" s="51">
        <v>654</v>
      </c>
      <c r="B365" s="51" t="str">
        <f t="shared" si="10"/>
        <v>3</v>
      </c>
      <c r="C365" s="51">
        <v>317</v>
      </c>
      <c r="D365" s="51" t="s">
        <v>142</v>
      </c>
      <c r="E365" s="51">
        <v>317</v>
      </c>
      <c r="F365" s="51" t="s">
        <v>61</v>
      </c>
      <c r="G365" s="52">
        <v>2400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f t="shared" si="11"/>
        <v>2400</v>
      </c>
      <c r="R365" s="51"/>
    </row>
    <row r="366" spans="1:18" ht="14.45" customHeight="1" x14ac:dyDescent="0.25">
      <c r="A366" s="51">
        <v>656</v>
      </c>
      <c r="B366" s="51" t="str">
        <f t="shared" si="10"/>
        <v>3</v>
      </c>
      <c r="C366" s="51">
        <v>334</v>
      </c>
      <c r="D366" s="51" t="s">
        <v>142</v>
      </c>
      <c r="E366" s="51">
        <v>334</v>
      </c>
      <c r="F366" s="51" t="s">
        <v>69</v>
      </c>
      <c r="G366" s="52">
        <v>8000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f t="shared" si="11"/>
        <v>8000</v>
      </c>
      <c r="R366" s="51"/>
    </row>
    <row r="367" spans="1:18" ht="14.45" customHeight="1" x14ac:dyDescent="0.25">
      <c r="A367" s="51">
        <v>658</v>
      </c>
      <c r="B367" s="51" t="str">
        <f t="shared" si="10"/>
        <v>3</v>
      </c>
      <c r="C367" s="51">
        <v>351</v>
      </c>
      <c r="D367" s="51" t="s">
        <v>142</v>
      </c>
      <c r="E367" s="51">
        <v>351</v>
      </c>
      <c r="F367" s="51" t="s">
        <v>76</v>
      </c>
      <c r="G367" s="52">
        <v>6000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f t="shared" si="11"/>
        <v>6000</v>
      </c>
      <c r="R367" s="51"/>
    </row>
    <row r="368" spans="1:18" ht="14.45" customHeight="1" x14ac:dyDescent="0.25">
      <c r="A368" s="51">
        <v>659</v>
      </c>
      <c r="B368" s="51" t="str">
        <f t="shared" si="10"/>
        <v>3</v>
      </c>
      <c r="C368" s="51">
        <v>352</v>
      </c>
      <c r="D368" s="51" t="s">
        <v>142</v>
      </c>
      <c r="E368" s="51">
        <v>352</v>
      </c>
      <c r="F368" s="51" t="s">
        <v>77</v>
      </c>
      <c r="G368" s="52">
        <v>5000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f t="shared" si="11"/>
        <v>5000</v>
      </c>
      <c r="R368" s="51"/>
    </row>
    <row r="369" spans="1:18" ht="14.45" customHeight="1" x14ac:dyDescent="0.25">
      <c r="A369" s="51">
        <v>660</v>
      </c>
      <c r="B369" s="51" t="str">
        <f t="shared" si="10"/>
        <v>3</v>
      </c>
      <c r="C369" s="51">
        <v>353</v>
      </c>
      <c r="D369" s="51" t="s">
        <v>142</v>
      </c>
      <c r="E369" s="51">
        <v>353</v>
      </c>
      <c r="F369" s="51" t="s">
        <v>78</v>
      </c>
      <c r="G369" s="52">
        <v>6000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f t="shared" si="11"/>
        <v>6000</v>
      </c>
      <c r="R369" s="51"/>
    </row>
    <row r="370" spans="1:18" ht="14.45" customHeight="1" x14ac:dyDescent="0.25">
      <c r="A370" s="51">
        <v>662</v>
      </c>
      <c r="B370" s="51" t="str">
        <f t="shared" si="10"/>
        <v>3</v>
      </c>
      <c r="C370" s="51">
        <v>361</v>
      </c>
      <c r="D370" s="51" t="s">
        <v>142</v>
      </c>
      <c r="E370" s="51">
        <v>361</v>
      </c>
      <c r="F370" s="51" t="s">
        <v>83</v>
      </c>
      <c r="G370" s="52">
        <v>48000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f t="shared" si="11"/>
        <v>48000</v>
      </c>
      <c r="R370" s="51"/>
    </row>
    <row r="371" spans="1:18" ht="14.45" customHeight="1" x14ac:dyDescent="0.25">
      <c r="A371" s="51">
        <v>664</v>
      </c>
      <c r="B371" s="51" t="str">
        <f t="shared" si="10"/>
        <v>3</v>
      </c>
      <c r="C371" s="51">
        <v>371</v>
      </c>
      <c r="D371" s="51" t="s">
        <v>142</v>
      </c>
      <c r="E371" s="51">
        <v>371</v>
      </c>
      <c r="F371" s="51" t="s">
        <v>90</v>
      </c>
      <c r="G371" s="52">
        <v>21000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f t="shared" si="11"/>
        <v>21000</v>
      </c>
      <c r="R371" s="51"/>
    </row>
    <row r="372" spans="1:18" ht="14.45" customHeight="1" x14ac:dyDescent="0.25">
      <c r="A372" s="51">
        <v>665</v>
      </c>
      <c r="B372" s="51" t="str">
        <f t="shared" si="10"/>
        <v>3</v>
      </c>
      <c r="C372" s="51">
        <v>372</v>
      </c>
      <c r="D372" s="51" t="s">
        <v>142</v>
      </c>
      <c r="E372" s="51">
        <v>372</v>
      </c>
      <c r="F372" s="51" t="s">
        <v>91</v>
      </c>
      <c r="G372" s="52">
        <v>30000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f t="shared" si="11"/>
        <v>30000</v>
      </c>
      <c r="R372" s="51"/>
    </row>
    <row r="373" spans="1:18" ht="14.45" customHeight="1" x14ac:dyDescent="0.25">
      <c r="A373" s="51">
        <v>666</v>
      </c>
      <c r="B373" s="51" t="str">
        <f t="shared" si="10"/>
        <v>3</v>
      </c>
      <c r="C373" s="51">
        <v>375</v>
      </c>
      <c r="D373" s="51" t="s">
        <v>142</v>
      </c>
      <c r="E373" s="51">
        <v>375</v>
      </c>
      <c r="F373" s="51" t="s">
        <v>93</v>
      </c>
      <c r="G373" s="52">
        <v>65000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f t="shared" si="11"/>
        <v>65000</v>
      </c>
      <c r="R373" s="51"/>
    </row>
    <row r="374" spans="1:18" ht="14.45" customHeight="1" x14ac:dyDescent="0.25">
      <c r="A374" s="51">
        <v>667</v>
      </c>
      <c r="B374" s="51" t="str">
        <f t="shared" si="10"/>
        <v>3</v>
      </c>
      <c r="C374" s="51">
        <v>379</v>
      </c>
      <c r="D374" s="51" t="s">
        <v>142</v>
      </c>
      <c r="E374" s="51">
        <v>379</v>
      </c>
      <c r="F374" s="51" t="s">
        <v>96</v>
      </c>
      <c r="G374" s="52">
        <v>48000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f t="shared" si="11"/>
        <v>48000</v>
      </c>
      <c r="R374" s="51"/>
    </row>
    <row r="375" spans="1:18" ht="14.45" customHeight="1" x14ac:dyDescent="0.25">
      <c r="A375" s="51">
        <v>669</v>
      </c>
      <c r="B375" s="51" t="str">
        <f t="shared" si="10"/>
        <v>3</v>
      </c>
      <c r="C375" s="51">
        <v>383</v>
      </c>
      <c r="D375" s="51" t="s">
        <v>142</v>
      </c>
      <c r="E375" s="51">
        <v>383</v>
      </c>
      <c r="F375" s="51" t="s">
        <v>99</v>
      </c>
      <c r="G375" s="52">
        <v>10800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f t="shared" si="11"/>
        <v>10800</v>
      </c>
      <c r="R375" s="51"/>
    </row>
    <row r="376" spans="1:18" ht="14.45" customHeight="1" x14ac:dyDescent="0.25">
      <c r="A376" s="51">
        <v>670</v>
      </c>
      <c r="B376" s="51" t="str">
        <f t="shared" si="10"/>
        <v>3</v>
      </c>
      <c r="C376" s="51">
        <v>384</v>
      </c>
      <c r="D376" s="51" t="s">
        <v>142</v>
      </c>
      <c r="E376" s="51">
        <v>384</v>
      </c>
      <c r="F376" s="51" t="s">
        <v>100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f t="shared" si="11"/>
        <v>0</v>
      </c>
      <c r="R376" s="51"/>
    </row>
    <row r="377" spans="1:18" ht="14.45" customHeight="1" x14ac:dyDescent="0.25">
      <c r="A377" s="51">
        <v>673</v>
      </c>
      <c r="B377" s="51" t="str">
        <f t="shared" si="10"/>
        <v>5</v>
      </c>
      <c r="C377" s="51">
        <v>511</v>
      </c>
      <c r="D377" s="51" t="s">
        <v>142</v>
      </c>
      <c r="E377" s="51">
        <v>511</v>
      </c>
      <c r="F377" s="51" t="s">
        <v>109</v>
      </c>
      <c r="G377" s="52">
        <v>6000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f t="shared" si="11"/>
        <v>6000</v>
      </c>
      <c r="R377" s="51"/>
    </row>
    <row r="378" spans="1:18" ht="14.45" customHeight="1" x14ac:dyDescent="0.25">
      <c r="A378" s="51">
        <v>674</v>
      </c>
      <c r="B378" s="51" t="str">
        <f t="shared" si="10"/>
        <v>5</v>
      </c>
      <c r="C378" s="51">
        <v>515</v>
      </c>
      <c r="D378" s="51" t="s">
        <v>142</v>
      </c>
      <c r="E378" s="51">
        <v>515</v>
      </c>
      <c r="F378" s="51" t="s">
        <v>111</v>
      </c>
      <c r="G378" s="52">
        <v>7000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f t="shared" si="11"/>
        <v>7000</v>
      </c>
      <c r="R378" s="51"/>
    </row>
    <row r="379" spans="1:18" ht="14.45" customHeight="1" x14ac:dyDescent="0.25">
      <c r="A379" s="51">
        <v>676</v>
      </c>
      <c r="B379" s="51" t="str">
        <f t="shared" si="10"/>
        <v>5</v>
      </c>
      <c r="C379" s="51">
        <v>523</v>
      </c>
      <c r="D379" s="51" t="s">
        <v>142</v>
      </c>
      <c r="E379" s="51">
        <v>523</v>
      </c>
      <c r="F379" s="51" t="s">
        <v>115</v>
      </c>
      <c r="G379" s="52">
        <v>10000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f t="shared" si="11"/>
        <v>10000</v>
      </c>
      <c r="R379" s="51"/>
    </row>
    <row r="380" spans="1:18" x14ac:dyDescent="0.25">
      <c r="A380" s="51">
        <v>679</v>
      </c>
      <c r="B380" s="51" t="str">
        <f t="shared" si="10"/>
        <v>1</v>
      </c>
      <c r="C380" s="51">
        <v>122</v>
      </c>
      <c r="D380" s="51" t="s">
        <v>222</v>
      </c>
      <c r="E380" s="51">
        <v>122</v>
      </c>
      <c r="F380" s="51" t="s">
        <v>12</v>
      </c>
      <c r="G380" s="52"/>
      <c r="H380" s="52"/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f t="shared" si="11"/>
        <v>0</v>
      </c>
      <c r="R380" s="51"/>
    </row>
    <row r="381" spans="1:18" ht="14.45" customHeight="1" x14ac:dyDescent="0.25">
      <c r="A381" s="51">
        <v>682</v>
      </c>
      <c r="B381" s="51" t="str">
        <f t="shared" si="10"/>
        <v>2</v>
      </c>
      <c r="C381" s="51">
        <v>211</v>
      </c>
      <c r="D381" s="51" t="s">
        <v>222</v>
      </c>
      <c r="E381" s="51">
        <v>211</v>
      </c>
      <c r="F381" s="51" t="s">
        <v>19</v>
      </c>
      <c r="G381" s="52">
        <v>7500</v>
      </c>
      <c r="H381" s="52"/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f t="shared" si="11"/>
        <v>7500</v>
      </c>
      <c r="R381" s="51"/>
    </row>
    <row r="382" spans="1:18" ht="14.45" customHeight="1" x14ac:dyDescent="0.25">
      <c r="A382" s="51">
        <v>683</v>
      </c>
      <c r="B382" s="51" t="str">
        <f t="shared" si="10"/>
        <v>2</v>
      </c>
      <c r="C382" s="51">
        <v>212</v>
      </c>
      <c r="D382" s="51" t="s">
        <v>222</v>
      </c>
      <c r="E382" s="51">
        <v>212</v>
      </c>
      <c r="F382" s="51" t="s">
        <v>20</v>
      </c>
      <c r="G382" s="52">
        <v>7000</v>
      </c>
      <c r="H382" s="52"/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f t="shared" si="11"/>
        <v>7000</v>
      </c>
      <c r="R382" s="51"/>
    </row>
    <row r="383" spans="1:18" ht="14.45" customHeight="1" x14ac:dyDescent="0.25">
      <c r="A383" s="51">
        <v>684</v>
      </c>
      <c r="B383" s="51" t="str">
        <f t="shared" si="10"/>
        <v>2</v>
      </c>
      <c r="C383" s="51">
        <v>214</v>
      </c>
      <c r="D383" s="51" t="s">
        <v>222</v>
      </c>
      <c r="E383" s="51">
        <v>214</v>
      </c>
      <c r="F383" s="51" t="s">
        <v>22</v>
      </c>
      <c r="G383" s="52">
        <v>500</v>
      </c>
      <c r="H383" s="51"/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f t="shared" si="11"/>
        <v>500</v>
      </c>
      <c r="R383" s="51"/>
    </row>
    <row r="384" spans="1:18" ht="14.45" customHeight="1" x14ac:dyDescent="0.25">
      <c r="A384" s="51">
        <v>686</v>
      </c>
      <c r="B384" s="51" t="str">
        <f t="shared" si="10"/>
        <v>2</v>
      </c>
      <c r="C384" s="51">
        <v>221</v>
      </c>
      <c r="D384" s="51" t="s">
        <v>222</v>
      </c>
      <c r="E384" s="51">
        <v>221</v>
      </c>
      <c r="F384" s="51" t="s">
        <v>27</v>
      </c>
      <c r="G384" s="52">
        <v>1000</v>
      </c>
      <c r="H384" s="52"/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f t="shared" si="11"/>
        <v>1000</v>
      </c>
      <c r="R384" s="51"/>
    </row>
    <row r="385" spans="1:18" ht="14.45" customHeight="1" x14ac:dyDescent="0.25">
      <c r="A385" s="51">
        <v>688</v>
      </c>
      <c r="B385" s="51" t="str">
        <f t="shared" si="10"/>
        <v>2</v>
      </c>
      <c r="C385" s="51">
        <v>261</v>
      </c>
      <c r="D385" s="51" t="s">
        <v>222</v>
      </c>
      <c r="E385" s="51">
        <v>261</v>
      </c>
      <c r="F385" s="51" t="s">
        <v>43</v>
      </c>
      <c r="G385" s="52">
        <v>6000</v>
      </c>
      <c r="H385" s="52"/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f t="shared" si="11"/>
        <v>6000</v>
      </c>
      <c r="R385" s="51"/>
    </row>
    <row r="386" spans="1:18" ht="14.45" customHeight="1" x14ac:dyDescent="0.25">
      <c r="A386" s="51">
        <v>690</v>
      </c>
      <c r="B386" s="51" t="str">
        <f t="shared" si="10"/>
        <v>2</v>
      </c>
      <c r="C386" s="51">
        <v>271</v>
      </c>
      <c r="D386" s="51" t="s">
        <v>222</v>
      </c>
      <c r="E386" s="51">
        <v>271</v>
      </c>
      <c r="F386" s="51" t="s">
        <v>44</v>
      </c>
      <c r="G386" s="52">
        <v>0</v>
      </c>
      <c r="H386" s="52"/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f t="shared" si="11"/>
        <v>0</v>
      </c>
      <c r="R386" s="51"/>
    </row>
    <row r="387" spans="1:18" ht="14.45" customHeight="1" x14ac:dyDescent="0.25">
      <c r="A387" s="51">
        <v>692</v>
      </c>
      <c r="B387" s="51" t="str">
        <f t="shared" si="10"/>
        <v>2</v>
      </c>
      <c r="C387" s="51">
        <v>294</v>
      </c>
      <c r="D387" s="51" t="s">
        <v>222</v>
      </c>
      <c r="E387" s="51">
        <v>294</v>
      </c>
      <c r="F387" s="51" t="s">
        <v>52</v>
      </c>
      <c r="G387" s="52">
        <v>3000</v>
      </c>
      <c r="H387" s="52"/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f t="shared" si="11"/>
        <v>3000</v>
      </c>
      <c r="R387" s="51"/>
    </row>
    <row r="388" spans="1:18" ht="14.45" customHeight="1" x14ac:dyDescent="0.25">
      <c r="A388" s="51">
        <v>695</v>
      </c>
      <c r="B388" s="51" t="str">
        <f t="shared" si="10"/>
        <v>3</v>
      </c>
      <c r="C388" s="51">
        <v>334</v>
      </c>
      <c r="D388" s="51" t="s">
        <v>222</v>
      </c>
      <c r="E388" s="51">
        <v>334</v>
      </c>
      <c r="F388" s="51" t="s">
        <v>69</v>
      </c>
      <c r="G388" s="52">
        <v>5000</v>
      </c>
      <c r="H388" s="52"/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f t="shared" si="11"/>
        <v>5000</v>
      </c>
      <c r="R388" s="51"/>
    </row>
    <row r="389" spans="1:18" ht="14.45" customHeight="1" x14ac:dyDescent="0.25">
      <c r="A389" s="51">
        <v>697</v>
      </c>
      <c r="B389" s="51" t="str">
        <f t="shared" si="10"/>
        <v>3</v>
      </c>
      <c r="C389" s="51">
        <v>353</v>
      </c>
      <c r="D389" s="51" t="s">
        <v>222</v>
      </c>
      <c r="E389" s="51">
        <v>353</v>
      </c>
      <c r="F389" s="51" t="s">
        <v>78</v>
      </c>
      <c r="G389" s="52">
        <v>2000</v>
      </c>
      <c r="H389" s="52"/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f t="shared" si="11"/>
        <v>2000</v>
      </c>
      <c r="R389" s="51"/>
    </row>
    <row r="390" spans="1:18" ht="14.45" customHeight="1" x14ac:dyDescent="0.25">
      <c r="A390" s="51">
        <v>699</v>
      </c>
      <c r="B390" s="51" t="str">
        <f t="shared" ref="B390:B453" si="12">MID(C390,1,1)</f>
        <v>3</v>
      </c>
      <c r="C390" s="51">
        <v>372</v>
      </c>
      <c r="D390" s="51" t="s">
        <v>222</v>
      </c>
      <c r="E390" s="51">
        <v>372</v>
      </c>
      <c r="F390" s="51" t="s">
        <v>91</v>
      </c>
      <c r="G390" s="52">
        <v>2000</v>
      </c>
      <c r="H390" s="52"/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f t="shared" ref="Q390:Q453" si="13">SUM(G390:P390)</f>
        <v>2000</v>
      </c>
      <c r="R390" s="51"/>
    </row>
    <row r="391" spans="1:18" ht="14.45" customHeight="1" x14ac:dyDescent="0.25">
      <c r="A391" s="51">
        <v>700</v>
      </c>
      <c r="B391" s="51" t="str">
        <f t="shared" si="12"/>
        <v>3</v>
      </c>
      <c r="C391" s="51">
        <v>375</v>
      </c>
      <c r="D391" s="51" t="s">
        <v>222</v>
      </c>
      <c r="E391" s="51">
        <v>375</v>
      </c>
      <c r="F391" s="51" t="s">
        <v>93</v>
      </c>
      <c r="G391" s="52">
        <v>6000</v>
      </c>
      <c r="H391" s="52"/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f t="shared" si="13"/>
        <v>6000</v>
      </c>
      <c r="R391" s="51"/>
    </row>
    <row r="392" spans="1:18" ht="14.45" customHeight="1" x14ac:dyDescent="0.25">
      <c r="A392" s="51">
        <v>701</v>
      </c>
      <c r="B392" s="51" t="str">
        <f t="shared" si="12"/>
        <v>3</v>
      </c>
      <c r="C392" s="51">
        <v>379</v>
      </c>
      <c r="D392" s="51" t="s">
        <v>222</v>
      </c>
      <c r="E392" s="51">
        <v>379</v>
      </c>
      <c r="F392" s="51" t="s">
        <v>96</v>
      </c>
      <c r="G392" s="52">
        <v>3000</v>
      </c>
      <c r="H392" s="52"/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f t="shared" si="13"/>
        <v>3000</v>
      </c>
      <c r="R392" s="51"/>
    </row>
    <row r="393" spans="1:18" ht="14.45" customHeight="1" x14ac:dyDescent="0.25">
      <c r="A393" s="51">
        <v>704</v>
      </c>
      <c r="B393" s="51" t="str">
        <f t="shared" si="12"/>
        <v>5</v>
      </c>
      <c r="C393" s="51">
        <v>511</v>
      </c>
      <c r="D393" s="51" t="s">
        <v>222</v>
      </c>
      <c r="E393" s="51">
        <v>511</v>
      </c>
      <c r="F393" s="51" t="s">
        <v>109</v>
      </c>
      <c r="G393" s="52">
        <v>5000</v>
      </c>
      <c r="H393" s="52"/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f t="shared" si="13"/>
        <v>5000</v>
      </c>
      <c r="R393" s="51"/>
    </row>
    <row r="394" spans="1:18" ht="14.45" customHeight="1" x14ac:dyDescent="0.25">
      <c r="A394" s="51">
        <v>705</v>
      </c>
      <c r="B394" s="51" t="str">
        <f t="shared" si="12"/>
        <v>5</v>
      </c>
      <c r="C394" s="51">
        <v>515</v>
      </c>
      <c r="D394" s="51" t="s">
        <v>222</v>
      </c>
      <c r="E394" s="51">
        <v>515</v>
      </c>
      <c r="F394" s="51" t="s">
        <v>111</v>
      </c>
      <c r="G394" s="52">
        <v>8000</v>
      </c>
      <c r="H394" s="52"/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f t="shared" si="13"/>
        <v>8000</v>
      </c>
      <c r="R394" s="51"/>
    </row>
    <row r="395" spans="1:18" x14ac:dyDescent="0.25">
      <c r="A395" s="51">
        <v>709</v>
      </c>
      <c r="B395" s="51" t="str">
        <f t="shared" si="12"/>
        <v>1</v>
      </c>
      <c r="C395" s="51">
        <v>122</v>
      </c>
      <c r="D395" s="51" t="s">
        <v>223</v>
      </c>
      <c r="E395" s="51">
        <v>122</v>
      </c>
      <c r="F395" s="51" t="s">
        <v>12</v>
      </c>
      <c r="G395" s="52"/>
      <c r="H395" s="52"/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f t="shared" si="13"/>
        <v>0</v>
      </c>
      <c r="R395" s="51"/>
    </row>
    <row r="396" spans="1:18" ht="14.45" customHeight="1" x14ac:dyDescent="0.25">
      <c r="A396" s="51">
        <v>712</v>
      </c>
      <c r="B396" s="51" t="str">
        <f t="shared" si="12"/>
        <v>2</v>
      </c>
      <c r="C396" s="51">
        <v>211</v>
      </c>
      <c r="D396" s="51" t="s">
        <v>223</v>
      </c>
      <c r="E396" s="51">
        <v>211</v>
      </c>
      <c r="F396" s="51" t="s">
        <v>19</v>
      </c>
      <c r="G396" s="52">
        <v>6500</v>
      </c>
      <c r="H396" s="52"/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f t="shared" si="13"/>
        <v>6500</v>
      </c>
      <c r="R396" s="51"/>
    </row>
    <row r="397" spans="1:18" ht="14.45" customHeight="1" x14ac:dyDescent="0.25">
      <c r="A397" s="51">
        <v>713</v>
      </c>
      <c r="B397" s="51" t="str">
        <f t="shared" si="12"/>
        <v>2</v>
      </c>
      <c r="C397" s="51">
        <v>212</v>
      </c>
      <c r="D397" s="51" t="s">
        <v>223</v>
      </c>
      <c r="E397" s="51">
        <v>212</v>
      </c>
      <c r="F397" s="51" t="s">
        <v>20</v>
      </c>
      <c r="G397" s="52">
        <v>6000</v>
      </c>
      <c r="H397" s="52"/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f t="shared" si="13"/>
        <v>6000</v>
      </c>
      <c r="R397" s="51"/>
    </row>
    <row r="398" spans="1:18" ht="14.45" customHeight="1" x14ac:dyDescent="0.25">
      <c r="A398" s="51">
        <v>714</v>
      </c>
      <c r="B398" s="51" t="str">
        <f t="shared" si="12"/>
        <v>2</v>
      </c>
      <c r="C398" s="51">
        <v>215</v>
      </c>
      <c r="D398" s="51" t="s">
        <v>223</v>
      </c>
      <c r="E398" s="51">
        <v>215</v>
      </c>
      <c r="F398" s="51" t="s">
        <v>23</v>
      </c>
      <c r="G398" s="52">
        <v>2000</v>
      </c>
      <c r="H398" s="52"/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f t="shared" si="13"/>
        <v>2000</v>
      </c>
      <c r="R398" s="51"/>
    </row>
    <row r="399" spans="1:18" ht="14.45" customHeight="1" x14ac:dyDescent="0.25">
      <c r="A399" s="51">
        <v>715</v>
      </c>
      <c r="B399" s="51" t="str">
        <f t="shared" si="12"/>
        <v>2</v>
      </c>
      <c r="C399" s="51">
        <v>217</v>
      </c>
      <c r="D399" s="51" t="s">
        <v>223</v>
      </c>
      <c r="E399" s="51">
        <v>217</v>
      </c>
      <c r="F399" s="51" t="s">
        <v>25</v>
      </c>
      <c r="G399" s="52">
        <v>3000</v>
      </c>
      <c r="H399" s="52"/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f t="shared" si="13"/>
        <v>3000</v>
      </c>
      <c r="R399" s="51"/>
    </row>
    <row r="400" spans="1:18" ht="14.45" customHeight="1" x14ac:dyDescent="0.25">
      <c r="A400" s="51">
        <v>717</v>
      </c>
      <c r="B400" s="51" t="str">
        <f t="shared" si="12"/>
        <v>2</v>
      </c>
      <c r="C400" s="51">
        <v>221</v>
      </c>
      <c r="D400" s="51" t="s">
        <v>223</v>
      </c>
      <c r="E400" s="51">
        <v>221</v>
      </c>
      <c r="F400" s="51" t="s">
        <v>27</v>
      </c>
      <c r="G400" s="52">
        <v>1000</v>
      </c>
      <c r="H400" s="52"/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f t="shared" si="13"/>
        <v>1000</v>
      </c>
      <c r="R400" s="51"/>
    </row>
    <row r="401" spans="1:18" ht="14.45" customHeight="1" x14ac:dyDescent="0.25">
      <c r="A401" s="51">
        <v>718</v>
      </c>
      <c r="B401" s="51" t="str">
        <f t="shared" si="12"/>
        <v>2</v>
      </c>
      <c r="C401" s="51">
        <v>223</v>
      </c>
      <c r="D401" s="51" t="s">
        <v>223</v>
      </c>
      <c r="E401" s="51">
        <v>223</v>
      </c>
      <c r="F401" s="51" t="s">
        <v>29</v>
      </c>
      <c r="G401" s="52">
        <v>1000</v>
      </c>
      <c r="H401" s="52"/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f t="shared" si="13"/>
        <v>1000</v>
      </c>
      <c r="R401" s="51"/>
    </row>
    <row r="402" spans="1:18" ht="14.45" customHeight="1" x14ac:dyDescent="0.25">
      <c r="A402" s="51">
        <v>720</v>
      </c>
      <c r="B402" s="51" t="str">
        <f t="shared" si="12"/>
        <v>2</v>
      </c>
      <c r="C402" s="51">
        <v>244</v>
      </c>
      <c r="D402" s="51" t="s">
        <v>223</v>
      </c>
      <c r="E402" s="51">
        <v>244</v>
      </c>
      <c r="F402" s="51" t="s">
        <v>34</v>
      </c>
      <c r="G402" s="52">
        <v>1000</v>
      </c>
      <c r="H402" s="52"/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f t="shared" si="13"/>
        <v>1000</v>
      </c>
      <c r="R402" s="51"/>
    </row>
    <row r="403" spans="1:18" ht="14.45" customHeight="1" x14ac:dyDescent="0.25">
      <c r="A403" s="51">
        <v>721</v>
      </c>
      <c r="B403" s="51" t="str">
        <f t="shared" si="12"/>
        <v>2</v>
      </c>
      <c r="C403" s="51">
        <v>246</v>
      </c>
      <c r="D403" s="51" t="s">
        <v>223</v>
      </c>
      <c r="E403" s="51">
        <v>246</v>
      </c>
      <c r="F403" s="51" t="s">
        <v>36</v>
      </c>
      <c r="G403" s="52">
        <v>0</v>
      </c>
      <c r="H403" s="52"/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f t="shared" si="13"/>
        <v>0</v>
      </c>
      <c r="R403" s="51"/>
    </row>
    <row r="404" spans="1:18" ht="14.45" customHeight="1" x14ac:dyDescent="0.25">
      <c r="A404" s="51">
        <v>722</v>
      </c>
      <c r="B404" s="51" t="str">
        <f t="shared" si="12"/>
        <v>2</v>
      </c>
      <c r="C404" s="51">
        <v>248</v>
      </c>
      <c r="D404" s="51" t="s">
        <v>223</v>
      </c>
      <c r="E404" s="51">
        <v>248</v>
      </c>
      <c r="F404" s="51" t="s">
        <v>38</v>
      </c>
      <c r="G404" s="52">
        <v>0</v>
      </c>
      <c r="H404" s="52"/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f t="shared" si="13"/>
        <v>0</v>
      </c>
      <c r="R404" s="51"/>
    </row>
    <row r="405" spans="1:18" ht="14.45" customHeight="1" x14ac:dyDescent="0.25">
      <c r="A405" s="51">
        <v>724</v>
      </c>
      <c r="B405" s="51" t="str">
        <f t="shared" si="12"/>
        <v>2</v>
      </c>
      <c r="C405" s="51">
        <v>261</v>
      </c>
      <c r="D405" s="51" t="s">
        <v>223</v>
      </c>
      <c r="E405" s="51">
        <v>261</v>
      </c>
      <c r="F405" s="51" t="s">
        <v>43</v>
      </c>
      <c r="G405" s="52">
        <v>20000</v>
      </c>
      <c r="H405" s="52"/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f t="shared" si="13"/>
        <v>20000</v>
      </c>
      <c r="R405" s="51"/>
    </row>
    <row r="406" spans="1:18" ht="14.45" customHeight="1" x14ac:dyDescent="0.25">
      <c r="A406" s="51">
        <v>726</v>
      </c>
      <c r="B406" s="51" t="str">
        <f t="shared" si="12"/>
        <v>2</v>
      </c>
      <c r="C406" s="51">
        <v>274</v>
      </c>
      <c r="D406" s="51" t="s">
        <v>223</v>
      </c>
      <c r="E406" s="51">
        <v>274</v>
      </c>
      <c r="F406" s="51" t="s">
        <v>47</v>
      </c>
      <c r="G406" s="52">
        <v>1000</v>
      </c>
      <c r="H406" s="52"/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f t="shared" si="13"/>
        <v>1000</v>
      </c>
      <c r="R406" s="51"/>
    </row>
    <row r="407" spans="1:18" ht="14.45" customHeight="1" x14ac:dyDescent="0.25">
      <c r="A407" s="51">
        <v>728</v>
      </c>
      <c r="B407" s="51" t="str">
        <f t="shared" si="12"/>
        <v>2</v>
      </c>
      <c r="C407" s="51">
        <v>296</v>
      </c>
      <c r="D407" s="51" t="s">
        <v>223</v>
      </c>
      <c r="E407" s="51">
        <v>296</v>
      </c>
      <c r="F407" s="51" t="s">
        <v>53</v>
      </c>
      <c r="G407" s="52">
        <v>0</v>
      </c>
      <c r="H407" s="52"/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f t="shared" si="13"/>
        <v>0</v>
      </c>
      <c r="R407" s="51"/>
    </row>
    <row r="408" spans="1:18" ht="14.45" customHeight="1" x14ac:dyDescent="0.25">
      <c r="A408" s="51">
        <v>731</v>
      </c>
      <c r="B408" s="51" t="str">
        <f t="shared" si="12"/>
        <v>3</v>
      </c>
      <c r="C408" s="51">
        <v>315</v>
      </c>
      <c r="D408" s="51" t="s">
        <v>205</v>
      </c>
      <c r="E408" s="51">
        <v>315</v>
      </c>
      <c r="F408" s="51" t="s">
        <v>59</v>
      </c>
      <c r="G408" s="52">
        <v>6000</v>
      </c>
      <c r="H408" s="52"/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f t="shared" si="13"/>
        <v>6000</v>
      </c>
      <c r="R408" s="51"/>
    </row>
    <row r="409" spans="1:18" ht="14.45" customHeight="1" x14ac:dyDescent="0.25">
      <c r="A409" s="51">
        <v>733</v>
      </c>
      <c r="B409" s="51" t="str">
        <f t="shared" si="12"/>
        <v>3</v>
      </c>
      <c r="C409" s="51">
        <v>331</v>
      </c>
      <c r="D409" s="51" t="s">
        <v>192</v>
      </c>
      <c r="E409" s="51">
        <v>331</v>
      </c>
      <c r="F409" s="51" t="s">
        <v>67</v>
      </c>
      <c r="G409" s="52">
        <v>540000</v>
      </c>
      <c r="H409" s="52"/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f t="shared" si="13"/>
        <v>540000</v>
      </c>
      <c r="R409" s="51"/>
    </row>
    <row r="410" spans="1:18" ht="14.45" customHeight="1" x14ac:dyDescent="0.25">
      <c r="A410" s="51">
        <v>734</v>
      </c>
      <c r="B410" s="51" t="str">
        <f t="shared" si="12"/>
        <v>3</v>
      </c>
      <c r="C410" s="51">
        <v>334</v>
      </c>
      <c r="D410" s="51" t="s">
        <v>223</v>
      </c>
      <c r="E410" s="51">
        <v>334</v>
      </c>
      <c r="F410" s="51" t="s">
        <v>69</v>
      </c>
      <c r="G410" s="52">
        <v>10000</v>
      </c>
      <c r="H410" s="52"/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f t="shared" si="13"/>
        <v>10000</v>
      </c>
      <c r="R410" s="51"/>
    </row>
    <row r="411" spans="1:18" ht="14.45" customHeight="1" x14ac:dyDescent="0.25">
      <c r="A411" s="51">
        <v>735</v>
      </c>
      <c r="B411" s="51" t="str">
        <f t="shared" si="12"/>
        <v>3</v>
      </c>
      <c r="C411" s="51">
        <v>336</v>
      </c>
      <c r="D411" s="51" t="s">
        <v>223</v>
      </c>
      <c r="E411" s="51">
        <v>336</v>
      </c>
      <c r="F411" s="51" t="s">
        <v>70</v>
      </c>
      <c r="G411" s="52">
        <v>0</v>
      </c>
      <c r="H411" s="52"/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f t="shared" si="13"/>
        <v>0</v>
      </c>
      <c r="R411" s="51"/>
    </row>
    <row r="412" spans="1:18" ht="14.45" customHeight="1" x14ac:dyDescent="0.25">
      <c r="A412" s="51">
        <v>737</v>
      </c>
      <c r="B412" s="51" t="str">
        <f t="shared" si="12"/>
        <v>3</v>
      </c>
      <c r="C412" s="51">
        <v>371</v>
      </c>
      <c r="D412" s="51" t="s">
        <v>223</v>
      </c>
      <c r="E412" s="51">
        <v>371</v>
      </c>
      <c r="F412" s="51" t="s">
        <v>90</v>
      </c>
      <c r="G412" s="52">
        <v>0</v>
      </c>
      <c r="H412" s="52"/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f t="shared" si="13"/>
        <v>0</v>
      </c>
      <c r="R412" s="51"/>
    </row>
    <row r="413" spans="1:18" ht="14.45" customHeight="1" x14ac:dyDescent="0.25">
      <c r="A413" s="51">
        <v>738</v>
      </c>
      <c r="B413" s="51" t="str">
        <f t="shared" si="12"/>
        <v>3</v>
      </c>
      <c r="C413" s="51">
        <v>372</v>
      </c>
      <c r="D413" s="51" t="s">
        <v>223</v>
      </c>
      <c r="E413" s="51">
        <v>372</v>
      </c>
      <c r="F413" s="51" t="s">
        <v>91</v>
      </c>
      <c r="G413" s="52">
        <v>4000</v>
      </c>
      <c r="H413" s="52"/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f t="shared" si="13"/>
        <v>4000</v>
      </c>
      <c r="R413" s="51"/>
    </row>
    <row r="414" spans="1:18" ht="14.45" customHeight="1" x14ac:dyDescent="0.25">
      <c r="A414" s="51">
        <v>739</v>
      </c>
      <c r="B414" s="51" t="str">
        <f t="shared" si="12"/>
        <v>3</v>
      </c>
      <c r="C414" s="51">
        <v>375</v>
      </c>
      <c r="D414" s="51" t="s">
        <v>223</v>
      </c>
      <c r="E414" s="51">
        <v>375</v>
      </c>
      <c r="F414" s="51" t="s">
        <v>93</v>
      </c>
      <c r="G414" s="52">
        <v>4000</v>
      </c>
      <c r="H414" s="52"/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f t="shared" si="13"/>
        <v>4000</v>
      </c>
      <c r="R414" s="51"/>
    </row>
    <row r="415" spans="1:18" ht="14.45" customHeight="1" x14ac:dyDescent="0.25">
      <c r="A415" s="51">
        <v>740</v>
      </c>
      <c r="B415" s="51" t="str">
        <f t="shared" si="12"/>
        <v>3</v>
      </c>
      <c r="C415" s="51">
        <v>379</v>
      </c>
      <c r="D415" s="51" t="s">
        <v>223</v>
      </c>
      <c r="E415" s="51">
        <v>379</v>
      </c>
      <c r="F415" s="51" t="s">
        <v>96</v>
      </c>
      <c r="G415" s="52">
        <v>0</v>
      </c>
      <c r="H415" s="52"/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f t="shared" si="13"/>
        <v>0</v>
      </c>
      <c r="R415" s="51"/>
    </row>
    <row r="416" spans="1:18" ht="14.45" customHeight="1" x14ac:dyDescent="0.25">
      <c r="A416" s="51">
        <v>742</v>
      </c>
      <c r="B416" s="51" t="str">
        <f t="shared" si="12"/>
        <v>3</v>
      </c>
      <c r="C416" s="51">
        <v>382</v>
      </c>
      <c r="D416" s="51" t="s">
        <v>223</v>
      </c>
      <c r="E416" s="51">
        <v>382</v>
      </c>
      <c r="F416" s="51" t="s">
        <v>98</v>
      </c>
      <c r="G416" s="52">
        <v>10000</v>
      </c>
      <c r="H416" s="52"/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f t="shared" si="13"/>
        <v>10000</v>
      </c>
      <c r="R416" s="51"/>
    </row>
    <row r="417" spans="1:18" ht="14.45" customHeight="1" x14ac:dyDescent="0.25">
      <c r="A417" s="51">
        <v>743</v>
      </c>
      <c r="B417" s="51" t="str">
        <f t="shared" si="12"/>
        <v>3</v>
      </c>
      <c r="C417" s="51">
        <v>383</v>
      </c>
      <c r="D417" s="51" t="s">
        <v>223</v>
      </c>
      <c r="E417" s="51">
        <v>383</v>
      </c>
      <c r="F417" s="51" t="s">
        <v>99</v>
      </c>
      <c r="G417" s="52">
        <v>2000</v>
      </c>
      <c r="H417" s="52"/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f t="shared" si="13"/>
        <v>2000</v>
      </c>
      <c r="R417" s="51"/>
    </row>
    <row r="418" spans="1:18" ht="14.45" customHeight="1" x14ac:dyDescent="0.25">
      <c r="A418" s="51">
        <v>744</v>
      </c>
      <c r="B418" s="51" t="str">
        <f t="shared" si="12"/>
        <v>3</v>
      </c>
      <c r="C418" s="51">
        <v>385</v>
      </c>
      <c r="D418" s="51" t="s">
        <v>223</v>
      </c>
      <c r="E418" s="51">
        <v>385</v>
      </c>
      <c r="F418" s="51" t="s">
        <v>101</v>
      </c>
      <c r="G418" s="52">
        <v>0</v>
      </c>
      <c r="H418" s="52"/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f t="shared" si="13"/>
        <v>0</v>
      </c>
      <c r="R418" s="51"/>
    </row>
    <row r="419" spans="1:18" ht="14.45" customHeight="1" x14ac:dyDescent="0.25">
      <c r="A419" s="51">
        <v>747</v>
      </c>
      <c r="B419" s="51" t="str">
        <f t="shared" si="12"/>
        <v>5</v>
      </c>
      <c r="C419" s="51">
        <v>511</v>
      </c>
      <c r="D419" s="51" t="s">
        <v>223</v>
      </c>
      <c r="E419" s="51">
        <v>511</v>
      </c>
      <c r="F419" s="51" t="s">
        <v>109</v>
      </c>
      <c r="G419" s="52">
        <v>11204</v>
      </c>
      <c r="H419" s="52"/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f t="shared" si="13"/>
        <v>11204</v>
      </c>
      <c r="R419" s="51"/>
    </row>
    <row r="420" spans="1:18" ht="14.45" customHeight="1" x14ac:dyDescent="0.25">
      <c r="A420" s="51">
        <v>749</v>
      </c>
      <c r="B420" s="51" t="str">
        <f t="shared" si="12"/>
        <v>5</v>
      </c>
      <c r="C420" s="51">
        <v>541</v>
      </c>
      <c r="D420" s="51" t="s">
        <v>223</v>
      </c>
      <c r="E420" s="51">
        <v>541</v>
      </c>
      <c r="F420" s="51" t="s">
        <v>117</v>
      </c>
      <c r="G420" s="52">
        <v>0</v>
      </c>
      <c r="H420" s="52"/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f t="shared" si="13"/>
        <v>0</v>
      </c>
      <c r="R420" s="51"/>
    </row>
    <row r="421" spans="1:18" ht="14.45" customHeight="1" x14ac:dyDescent="0.25">
      <c r="A421" s="51">
        <v>751</v>
      </c>
      <c r="B421" s="51" t="str">
        <f t="shared" si="12"/>
        <v>5</v>
      </c>
      <c r="C421" s="51">
        <v>591</v>
      </c>
      <c r="D421" s="51" t="s">
        <v>223</v>
      </c>
      <c r="E421" s="51">
        <v>591</v>
      </c>
      <c r="F421" s="51" t="s">
        <v>122</v>
      </c>
      <c r="G421" s="52">
        <v>5000</v>
      </c>
      <c r="H421" s="52"/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f t="shared" si="13"/>
        <v>5000</v>
      </c>
      <c r="R421" s="51"/>
    </row>
    <row r="422" spans="1:18" ht="14.45" customHeight="1" x14ac:dyDescent="0.25">
      <c r="A422" s="51">
        <v>757</v>
      </c>
      <c r="B422" s="51" t="str">
        <f t="shared" si="12"/>
        <v>1</v>
      </c>
      <c r="C422" s="51">
        <v>113</v>
      </c>
      <c r="D422" s="51" t="s">
        <v>226</v>
      </c>
      <c r="E422" s="51">
        <v>113</v>
      </c>
      <c r="F422" s="51" t="s">
        <v>11</v>
      </c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>
        <f t="shared" si="13"/>
        <v>0</v>
      </c>
      <c r="R422" s="51"/>
    </row>
    <row r="423" spans="1:18" ht="14.45" customHeight="1" x14ac:dyDescent="0.25">
      <c r="A423" s="51">
        <v>766</v>
      </c>
      <c r="B423" s="51" t="str">
        <f t="shared" si="12"/>
        <v>1</v>
      </c>
      <c r="C423" s="51">
        <v>132</v>
      </c>
      <c r="D423" s="51" t="s">
        <v>226</v>
      </c>
      <c r="E423" s="51">
        <v>132</v>
      </c>
      <c r="F423" s="51" t="s">
        <v>13</v>
      </c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>
        <f t="shared" si="13"/>
        <v>0</v>
      </c>
      <c r="R423" s="51"/>
    </row>
    <row r="424" spans="1:18" ht="14.45" customHeight="1" x14ac:dyDescent="0.25">
      <c r="A424" s="51">
        <v>784</v>
      </c>
      <c r="B424" s="51" t="str">
        <f t="shared" si="12"/>
        <v>1</v>
      </c>
      <c r="C424" s="51">
        <v>159</v>
      </c>
      <c r="D424" s="51" t="s">
        <v>226</v>
      </c>
      <c r="E424" s="51">
        <v>159</v>
      </c>
      <c r="F424" s="51" t="s">
        <v>18</v>
      </c>
      <c r="G424" s="52">
        <v>0</v>
      </c>
      <c r="H424" s="52"/>
      <c r="I424" s="52"/>
      <c r="J424" s="52"/>
      <c r="K424" s="52"/>
      <c r="L424" s="52"/>
      <c r="M424" s="52"/>
      <c r="N424" s="52"/>
      <c r="O424" s="52"/>
      <c r="P424" s="52"/>
      <c r="Q424" s="52">
        <f t="shared" si="13"/>
        <v>0</v>
      </c>
      <c r="R424" s="51" t="s">
        <v>312</v>
      </c>
    </row>
    <row r="425" spans="1:18" ht="14.45" customHeight="1" x14ac:dyDescent="0.25">
      <c r="A425" s="51">
        <v>792</v>
      </c>
      <c r="B425" s="51" t="str">
        <f t="shared" si="12"/>
        <v>2</v>
      </c>
      <c r="C425" s="51">
        <v>211</v>
      </c>
      <c r="D425" s="51" t="s">
        <v>226</v>
      </c>
      <c r="E425" s="51">
        <v>211</v>
      </c>
      <c r="F425" s="51" t="s">
        <v>19</v>
      </c>
      <c r="G425" s="52">
        <v>12000</v>
      </c>
      <c r="H425" s="52"/>
      <c r="I425" s="52"/>
      <c r="J425" s="52"/>
      <c r="K425" s="52"/>
      <c r="L425" s="52"/>
      <c r="M425" s="52"/>
      <c r="N425" s="52"/>
      <c r="O425" s="52"/>
      <c r="P425" s="52"/>
      <c r="Q425" s="52">
        <f t="shared" si="13"/>
        <v>12000</v>
      </c>
      <c r="R425" s="51"/>
    </row>
    <row r="426" spans="1:18" ht="14.45" customHeight="1" x14ac:dyDescent="0.25">
      <c r="A426" s="51">
        <v>793</v>
      </c>
      <c r="B426" s="51" t="str">
        <f t="shared" si="12"/>
        <v>2</v>
      </c>
      <c r="C426" s="51">
        <v>212</v>
      </c>
      <c r="D426" s="51" t="s">
        <v>226</v>
      </c>
      <c r="E426" s="51">
        <v>212</v>
      </c>
      <c r="F426" s="51" t="s">
        <v>20</v>
      </c>
      <c r="G426" s="52">
        <v>12000</v>
      </c>
      <c r="H426" s="52"/>
      <c r="I426" s="52"/>
      <c r="J426" s="52"/>
      <c r="K426" s="52"/>
      <c r="L426" s="52"/>
      <c r="M426" s="52"/>
      <c r="N426" s="52"/>
      <c r="O426" s="52"/>
      <c r="P426" s="52"/>
      <c r="Q426" s="52">
        <f t="shared" si="13"/>
        <v>12000</v>
      </c>
      <c r="R426" s="51"/>
    </row>
    <row r="427" spans="1:18" ht="14.45" customHeight="1" x14ac:dyDescent="0.25">
      <c r="A427" s="51">
        <v>795</v>
      </c>
      <c r="B427" s="51" t="str">
        <f t="shared" si="12"/>
        <v>2</v>
      </c>
      <c r="C427" s="51">
        <v>214</v>
      </c>
      <c r="D427" s="51" t="s">
        <v>226</v>
      </c>
      <c r="E427" s="51">
        <v>214</v>
      </c>
      <c r="F427" s="51" t="s">
        <v>22</v>
      </c>
      <c r="G427" s="52">
        <v>1500</v>
      </c>
      <c r="H427" s="51"/>
      <c r="I427" s="52"/>
      <c r="J427" s="52"/>
      <c r="K427" s="52"/>
      <c r="L427" s="52"/>
      <c r="M427" s="52"/>
      <c r="N427" s="52"/>
      <c r="O427" s="52"/>
      <c r="P427" s="52"/>
      <c r="Q427" s="52">
        <f t="shared" si="13"/>
        <v>1500</v>
      </c>
      <c r="R427" s="51"/>
    </row>
    <row r="428" spans="1:18" ht="14.45" customHeight="1" x14ac:dyDescent="0.25">
      <c r="A428" s="51">
        <v>796</v>
      </c>
      <c r="B428" s="51" t="str">
        <f t="shared" si="12"/>
        <v>2</v>
      </c>
      <c r="C428" s="51">
        <v>215</v>
      </c>
      <c r="D428" s="51" t="s">
        <v>226</v>
      </c>
      <c r="E428" s="51">
        <v>215</v>
      </c>
      <c r="F428" s="51" t="s">
        <v>23</v>
      </c>
      <c r="G428" s="52">
        <v>6000</v>
      </c>
      <c r="H428" s="52"/>
      <c r="I428" s="52"/>
      <c r="J428" s="52"/>
      <c r="K428" s="52"/>
      <c r="L428" s="52"/>
      <c r="M428" s="52"/>
      <c r="N428" s="52"/>
      <c r="O428" s="52"/>
      <c r="P428" s="52"/>
      <c r="Q428" s="52">
        <f t="shared" si="13"/>
        <v>6000</v>
      </c>
      <c r="R428" s="51"/>
    </row>
    <row r="429" spans="1:18" ht="14.45" customHeight="1" x14ac:dyDescent="0.25">
      <c r="A429" s="51">
        <v>797</v>
      </c>
      <c r="B429" s="51" t="str">
        <f t="shared" si="12"/>
        <v>2</v>
      </c>
      <c r="C429" s="51">
        <v>216</v>
      </c>
      <c r="D429" s="51" t="s">
        <v>226</v>
      </c>
      <c r="E429" s="51">
        <v>216</v>
      </c>
      <c r="F429" s="51" t="s">
        <v>24</v>
      </c>
      <c r="G429" s="52">
        <v>0</v>
      </c>
      <c r="H429" s="52"/>
      <c r="I429" s="52"/>
      <c r="J429" s="52"/>
      <c r="K429" s="52"/>
      <c r="L429" s="52"/>
      <c r="M429" s="52"/>
      <c r="N429" s="52"/>
      <c r="O429" s="52"/>
      <c r="P429" s="52"/>
      <c r="Q429" s="52">
        <f t="shared" si="13"/>
        <v>0</v>
      </c>
      <c r="R429" s="51"/>
    </row>
    <row r="430" spans="1:18" ht="14.45" customHeight="1" x14ac:dyDescent="0.25">
      <c r="A430" s="51">
        <v>799</v>
      </c>
      <c r="B430" s="51" t="str">
        <f t="shared" si="12"/>
        <v>2</v>
      </c>
      <c r="C430" s="51">
        <v>218</v>
      </c>
      <c r="D430" s="51" t="s">
        <v>226</v>
      </c>
      <c r="E430" s="51">
        <v>218</v>
      </c>
      <c r="F430" s="51" t="s">
        <v>26</v>
      </c>
      <c r="G430" s="52">
        <v>0</v>
      </c>
      <c r="H430" s="52"/>
      <c r="I430" s="52"/>
      <c r="J430" s="52"/>
      <c r="K430" s="52"/>
      <c r="L430" s="52"/>
      <c r="M430" s="52"/>
      <c r="N430" s="52"/>
      <c r="O430" s="52"/>
      <c r="P430" s="52"/>
      <c r="Q430" s="52">
        <f t="shared" si="13"/>
        <v>0</v>
      </c>
      <c r="R430" s="51"/>
    </row>
    <row r="431" spans="1:18" ht="14.45" customHeight="1" x14ac:dyDescent="0.25">
      <c r="A431" s="51">
        <v>801</v>
      </c>
      <c r="B431" s="51" t="str">
        <f t="shared" si="12"/>
        <v>2</v>
      </c>
      <c r="C431" s="51">
        <v>221</v>
      </c>
      <c r="D431" s="51" t="s">
        <v>226</v>
      </c>
      <c r="E431" s="51">
        <v>221</v>
      </c>
      <c r="F431" s="51" t="s">
        <v>27</v>
      </c>
      <c r="G431" s="52">
        <v>100000</v>
      </c>
      <c r="H431" s="52"/>
      <c r="I431" s="52"/>
      <c r="J431" s="52"/>
      <c r="K431" s="52"/>
      <c r="L431" s="52"/>
      <c r="M431" s="52"/>
      <c r="N431" s="52"/>
      <c r="O431" s="52"/>
      <c r="P431" s="52"/>
      <c r="Q431" s="52">
        <f t="shared" si="13"/>
        <v>100000</v>
      </c>
      <c r="R431" s="51"/>
    </row>
    <row r="432" spans="1:18" ht="14.45" customHeight="1" x14ac:dyDescent="0.25">
      <c r="A432" s="51">
        <v>833</v>
      </c>
      <c r="B432" s="51" t="str">
        <f t="shared" si="12"/>
        <v>2</v>
      </c>
      <c r="C432" s="51">
        <v>261</v>
      </c>
      <c r="D432" s="51" t="s">
        <v>226</v>
      </c>
      <c r="E432" s="51">
        <v>261</v>
      </c>
      <c r="F432" s="51" t="s">
        <v>43</v>
      </c>
      <c r="G432" s="52">
        <v>60000</v>
      </c>
      <c r="H432" s="52"/>
      <c r="I432" s="52"/>
      <c r="J432" s="52"/>
      <c r="K432" s="52"/>
      <c r="L432" s="52"/>
      <c r="M432" s="52"/>
      <c r="N432" s="52"/>
      <c r="O432" s="52"/>
      <c r="P432" s="52"/>
      <c r="Q432" s="52">
        <f t="shared" si="13"/>
        <v>60000</v>
      </c>
      <c r="R432" s="51"/>
    </row>
    <row r="433" spans="1:18" ht="14.45" customHeight="1" x14ac:dyDescent="0.25">
      <c r="A433" s="51">
        <v>836</v>
      </c>
      <c r="B433" s="51" t="str">
        <f t="shared" si="12"/>
        <v>2</v>
      </c>
      <c r="C433" s="51">
        <v>271</v>
      </c>
      <c r="D433" s="51" t="s">
        <v>226</v>
      </c>
      <c r="E433" s="51">
        <v>271</v>
      </c>
      <c r="F433" s="51" t="s">
        <v>44</v>
      </c>
      <c r="G433" s="52">
        <v>0</v>
      </c>
      <c r="H433" s="52"/>
      <c r="I433" s="52"/>
      <c r="J433" s="52"/>
      <c r="K433" s="52"/>
      <c r="L433" s="52"/>
      <c r="M433" s="52"/>
      <c r="N433" s="52"/>
      <c r="O433" s="52"/>
      <c r="P433" s="52"/>
      <c r="Q433" s="52">
        <f t="shared" si="13"/>
        <v>0</v>
      </c>
      <c r="R433" s="51"/>
    </row>
    <row r="434" spans="1:18" ht="14.45" customHeight="1" x14ac:dyDescent="0.25">
      <c r="A434" s="51">
        <v>847</v>
      </c>
      <c r="B434" s="51" t="str">
        <f t="shared" si="12"/>
        <v>2</v>
      </c>
      <c r="C434" s="51">
        <v>292</v>
      </c>
      <c r="D434" s="51" t="s">
        <v>226</v>
      </c>
      <c r="E434" s="51">
        <v>292</v>
      </c>
      <c r="F434" s="51" t="s">
        <v>50</v>
      </c>
      <c r="G434" s="52">
        <v>0</v>
      </c>
      <c r="H434" s="52"/>
      <c r="I434" s="52"/>
      <c r="J434" s="52"/>
      <c r="K434" s="52"/>
      <c r="L434" s="52"/>
      <c r="M434" s="52"/>
      <c r="N434" s="52"/>
      <c r="O434" s="52"/>
      <c r="P434" s="52"/>
      <c r="Q434" s="52">
        <f t="shared" si="13"/>
        <v>0</v>
      </c>
      <c r="R434" s="51"/>
    </row>
    <row r="435" spans="1:18" ht="14.45" customHeight="1" x14ac:dyDescent="0.25">
      <c r="A435" s="51">
        <v>849</v>
      </c>
      <c r="B435" s="51" t="str">
        <f t="shared" si="12"/>
        <v>2</v>
      </c>
      <c r="C435" s="51">
        <v>294</v>
      </c>
      <c r="D435" s="51" t="s">
        <v>226</v>
      </c>
      <c r="E435" s="51">
        <v>294</v>
      </c>
      <c r="F435" s="51" t="s">
        <v>52</v>
      </c>
      <c r="G435" s="52">
        <v>2000</v>
      </c>
      <c r="H435" s="52"/>
      <c r="I435" s="52"/>
      <c r="J435" s="52"/>
      <c r="K435" s="52"/>
      <c r="L435" s="52"/>
      <c r="M435" s="52"/>
      <c r="N435" s="52"/>
      <c r="O435" s="52"/>
      <c r="P435" s="52"/>
      <c r="Q435" s="52">
        <f t="shared" si="13"/>
        <v>2000</v>
      </c>
      <c r="R435" s="51"/>
    </row>
    <row r="436" spans="1:18" ht="14.45" customHeight="1" x14ac:dyDescent="0.25">
      <c r="A436" s="51">
        <v>861</v>
      </c>
      <c r="B436" s="51" t="str">
        <f t="shared" si="12"/>
        <v>3</v>
      </c>
      <c r="C436" s="51">
        <v>315</v>
      </c>
      <c r="D436" s="51" t="s">
        <v>226</v>
      </c>
      <c r="E436" s="51">
        <v>315</v>
      </c>
      <c r="F436" s="51" t="s">
        <v>59</v>
      </c>
      <c r="G436" s="52">
        <v>12000</v>
      </c>
      <c r="H436" s="52"/>
      <c r="I436" s="52"/>
      <c r="J436" s="52"/>
      <c r="K436" s="52"/>
      <c r="L436" s="52"/>
      <c r="M436" s="52"/>
      <c r="N436" s="52"/>
      <c r="O436" s="52"/>
      <c r="P436" s="52"/>
      <c r="Q436" s="52">
        <f t="shared" si="13"/>
        <v>12000</v>
      </c>
      <c r="R436" s="51"/>
    </row>
    <row r="437" spans="1:18" ht="14.45" customHeight="1" x14ac:dyDescent="0.25">
      <c r="A437" s="51">
        <v>907</v>
      </c>
      <c r="B437" s="51" t="str">
        <f t="shared" si="12"/>
        <v>3</v>
      </c>
      <c r="C437" s="51">
        <v>361</v>
      </c>
      <c r="D437" s="51" t="s">
        <v>226</v>
      </c>
      <c r="E437" s="51">
        <v>361</v>
      </c>
      <c r="F437" s="51" t="s">
        <v>83</v>
      </c>
      <c r="G437" s="52">
        <v>0</v>
      </c>
      <c r="H437" s="52"/>
      <c r="I437" s="52"/>
      <c r="J437" s="52"/>
      <c r="K437" s="52"/>
      <c r="L437" s="52"/>
      <c r="M437" s="52"/>
      <c r="N437" s="52"/>
      <c r="O437" s="52"/>
      <c r="P437" s="52"/>
      <c r="Q437" s="52">
        <f t="shared" si="13"/>
        <v>0</v>
      </c>
      <c r="R437" s="51"/>
    </row>
    <row r="438" spans="1:18" ht="14.45" customHeight="1" x14ac:dyDescent="0.25">
      <c r="A438" s="51">
        <v>912</v>
      </c>
      <c r="B438" s="51" t="str">
        <f t="shared" si="12"/>
        <v>3</v>
      </c>
      <c r="C438" s="51">
        <v>366</v>
      </c>
      <c r="D438" s="51" t="s">
        <v>226</v>
      </c>
      <c r="E438" s="51">
        <v>366</v>
      </c>
      <c r="F438" s="51" t="s">
        <v>88</v>
      </c>
      <c r="G438" s="52">
        <v>0</v>
      </c>
      <c r="H438" s="52"/>
      <c r="I438" s="52"/>
      <c r="J438" s="52"/>
      <c r="K438" s="52"/>
      <c r="L438" s="52"/>
      <c r="M438" s="52"/>
      <c r="N438" s="52"/>
      <c r="O438" s="52"/>
      <c r="P438" s="52"/>
      <c r="Q438" s="52">
        <f t="shared" si="13"/>
        <v>0</v>
      </c>
      <c r="R438" s="51"/>
    </row>
    <row r="439" spans="1:18" ht="14.45" customHeight="1" x14ac:dyDescent="0.25">
      <c r="A439" s="51">
        <v>915</v>
      </c>
      <c r="B439" s="51" t="str">
        <f t="shared" si="12"/>
        <v>3</v>
      </c>
      <c r="C439" s="51">
        <v>371</v>
      </c>
      <c r="D439" s="51" t="s">
        <v>226</v>
      </c>
      <c r="E439" s="51">
        <v>371</v>
      </c>
      <c r="F439" s="51" t="s">
        <v>90</v>
      </c>
      <c r="G439" s="52">
        <v>30000</v>
      </c>
      <c r="H439" s="52"/>
      <c r="I439" s="52"/>
      <c r="J439" s="52"/>
      <c r="K439" s="52"/>
      <c r="L439" s="52"/>
      <c r="M439" s="52"/>
      <c r="N439" s="52"/>
      <c r="O439" s="52"/>
      <c r="P439" s="52"/>
      <c r="Q439" s="52">
        <f t="shared" si="13"/>
        <v>30000</v>
      </c>
      <c r="R439" s="51"/>
    </row>
    <row r="440" spans="1:18" ht="14.45" customHeight="1" x14ac:dyDescent="0.25">
      <c r="A440" s="51">
        <v>916</v>
      </c>
      <c r="B440" s="51" t="str">
        <f t="shared" si="12"/>
        <v>3</v>
      </c>
      <c r="C440" s="51">
        <v>372</v>
      </c>
      <c r="D440" s="51" t="s">
        <v>226</v>
      </c>
      <c r="E440" s="51">
        <v>372</v>
      </c>
      <c r="F440" s="51" t="s">
        <v>91</v>
      </c>
      <c r="G440" s="52">
        <v>24000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>
        <f t="shared" si="13"/>
        <v>24000</v>
      </c>
      <c r="R440" s="51"/>
    </row>
    <row r="441" spans="1:18" ht="14.45" customHeight="1" x14ac:dyDescent="0.25">
      <c r="A441" s="51">
        <v>919</v>
      </c>
      <c r="B441" s="51" t="str">
        <f t="shared" si="12"/>
        <v>3</v>
      </c>
      <c r="C441" s="51">
        <v>375</v>
      </c>
      <c r="D441" s="51" t="s">
        <v>226</v>
      </c>
      <c r="E441" s="51">
        <v>375</v>
      </c>
      <c r="F441" s="51" t="s">
        <v>93</v>
      </c>
      <c r="G441" s="52">
        <v>121400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>
        <f t="shared" si="13"/>
        <v>121400</v>
      </c>
      <c r="R441" s="51"/>
    </row>
    <row r="442" spans="1:18" ht="14.45" customHeight="1" x14ac:dyDescent="0.25">
      <c r="A442" s="51">
        <v>920</v>
      </c>
      <c r="B442" s="51" t="str">
        <f t="shared" si="12"/>
        <v>3</v>
      </c>
      <c r="C442" s="51">
        <v>376</v>
      </c>
      <c r="D442" s="51" t="s">
        <v>226</v>
      </c>
      <c r="E442" s="51">
        <v>376</v>
      </c>
      <c r="F442" s="51" t="s">
        <v>94</v>
      </c>
      <c r="G442" s="52">
        <v>20000</v>
      </c>
      <c r="H442" s="52"/>
      <c r="I442" s="52"/>
      <c r="J442" s="52"/>
      <c r="K442" s="52"/>
      <c r="L442" s="52"/>
      <c r="M442" s="52"/>
      <c r="N442" s="52"/>
      <c r="O442" s="52"/>
      <c r="P442" s="52"/>
      <c r="Q442" s="52">
        <f t="shared" si="13"/>
        <v>20000</v>
      </c>
      <c r="R442" s="51"/>
    </row>
    <row r="443" spans="1:18" ht="14.45" customHeight="1" x14ac:dyDescent="0.25">
      <c r="A443" s="51">
        <v>925</v>
      </c>
      <c r="B443" s="51" t="str">
        <f t="shared" si="12"/>
        <v>3</v>
      </c>
      <c r="C443" s="51">
        <v>381</v>
      </c>
      <c r="D443" s="51" t="s">
        <v>226</v>
      </c>
      <c r="E443" s="51">
        <v>381</v>
      </c>
      <c r="F443" s="51" t="s">
        <v>97</v>
      </c>
      <c r="G443" s="52">
        <v>80000</v>
      </c>
      <c r="H443" s="52"/>
      <c r="I443" s="52"/>
      <c r="J443" s="52"/>
      <c r="K443" s="52"/>
      <c r="L443" s="52"/>
      <c r="M443" s="52"/>
      <c r="N443" s="52"/>
      <c r="O443" s="52"/>
      <c r="P443" s="52"/>
      <c r="Q443" s="52">
        <f t="shared" si="13"/>
        <v>80000</v>
      </c>
      <c r="R443" s="51"/>
    </row>
    <row r="444" spans="1:18" ht="14.45" customHeight="1" x14ac:dyDescent="0.25">
      <c r="A444" s="51">
        <v>926</v>
      </c>
      <c r="B444" s="51" t="str">
        <f t="shared" si="12"/>
        <v>3</v>
      </c>
      <c r="C444" s="51">
        <v>382</v>
      </c>
      <c r="D444" s="51" t="s">
        <v>226</v>
      </c>
      <c r="E444" s="51">
        <v>382</v>
      </c>
      <c r="F444" s="51" t="s">
        <v>98</v>
      </c>
      <c r="G444" s="52">
        <v>80000</v>
      </c>
      <c r="H444" s="52"/>
      <c r="I444" s="52"/>
      <c r="J444" s="52"/>
      <c r="K444" s="52"/>
      <c r="L444" s="52"/>
      <c r="M444" s="52"/>
      <c r="N444" s="52"/>
      <c r="O444" s="52"/>
      <c r="P444" s="52"/>
      <c r="Q444" s="52">
        <f t="shared" si="13"/>
        <v>80000</v>
      </c>
      <c r="R444" s="51"/>
    </row>
    <row r="445" spans="1:18" ht="14.45" customHeight="1" x14ac:dyDescent="0.25">
      <c r="A445" s="51">
        <v>927</v>
      </c>
      <c r="B445" s="51" t="str">
        <f t="shared" si="12"/>
        <v>3</v>
      </c>
      <c r="C445" s="51">
        <v>383</v>
      </c>
      <c r="D445" s="51" t="s">
        <v>226</v>
      </c>
      <c r="E445" s="51">
        <v>383</v>
      </c>
      <c r="F445" s="51" t="s">
        <v>99</v>
      </c>
      <c r="G445" s="52">
        <v>4000</v>
      </c>
      <c r="H445" s="52"/>
      <c r="I445" s="52"/>
      <c r="J445" s="52"/>
      <c r="K445" s="52"/>
      <c r="L445" s="52"/>
      <c r="M445" s="52"/>
      <c r="N445" s="52"/>
      <c r="O445" s="52"/>
      <c r="P445" s="52"/>
      <c r="Q445" s="52">
        <f t="shared" si="13"/>
        <v>4000</v>
      </c>
      <c r="R445" s="51"/>
    </row>
    <row r="446" spans="1:18" ht="14.45" customHeight="1" x14ac:dyDescent="0.25">
      <c r="A446" s="51">
        <v>929</v>
      </c>
      <c r="B446" s="51" t="str">
        <f t="shared" si="12"/>
        <v>3</v>
      </c>
      <c r="C446" s="51">
        <v>385</v>
      </c>
      <c r="D446" s="51" t="s">
        <v>226</v>
      </c>
      <c r="E446" s="51">
        <v>385</v>
      </c>
      <c r="F446" s="51" t="s">
        <v>101</v>
      </c>
      <c r="G446" s="52">
        <v>0</v>
      </c>
      <c r="H446" s="52"/>
      <c r="I446" s="52"/>
      <c r="J446" s="52"/>
      <c r="K446" s="52"/>
      <c r="L446" s="52"/>
      <c r="M446" s="52"/>
      <c r="N446" s="52"/>
      <c r="O446" s="52"/>
      <c r="P446" s="52"/>
      <c r="Q446" s="52">
        <f t="shared" si="13"/>
        <v>0</v>
      </c>
      <c r="R446" s="51"/>
    </row>
    <row r="447" spans="1:18" ht="14.45" customHeight="1" x14ac:dyDescent="0.25">
      <c r="A447" s="51">
        <v>968</v>
      </c>
      <c r="B447" s="51" t="str">
        <f t="shared" si="12"/>
        <v>4</v>
      </c>
      <c r="C447" s="51">
        <v>441</v>
      </c>
      <c r="D447" s="51" t="s">
        <v>226</v>
      </c>
      <c r="E447" s="51">
        <v>441</v>
      </c>
      <c r="F447" s="92" t="s">
        <v>103</v>
      </c>
      <c r="G447" s="52">
        <v>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>
        <f t="shared" si="13"/>
        <v>0</v>
      </c>
      <c r="R447" s="51"/>
    </row>
    <row r="448" spans="1:18" ht="14.45" customHeight="1" x14ac:dyDescent="0.25">
      <c r="A448" s="51">
        <v>969</v>
      </c>
      <c r="B448" s="51" t="str">
        <f t="shared" si="12"/>
        <v>4</v>
      </c>
      <c r="C448" s="51">
        <v>442</v>
      </c>
      <c r="D448" s="51" t="s">
        <v>226</v>
      </c>
      <c r="E448" s="51">
        <v>442</v>
      </c>
      <c r="F448" s="51" t="s">
        <v>104</v>
      </c>
      <c r="G448" s="52">
        <v>120000</v>
      </c>
      <c r="H448" s="52"/>
      <c r="I448" s="52"/>
      <c r="J448" s="52"/>
      <c r="K448" s="52"/>
      <c r="L448" s="52"/>
      <c r="M448" s="52"/>
      <c r="N448" s="52"/>
      <c r="O448" s="52"/>
      <c r="P448" s="52"/>
      <c r="Q448" s="52">
        <f t="shared" si="13"/>
        <v>120000</v>
      </c>
      <c r="R448" s="51"/>
    </row>
    <row r="449" spans="1:18" ht="14.45" customHeight="1" x14ac:dyDescent="0.25">
      <c r="A449" s="51">
        <v>972</v>
      </c>
      <c r="B449" s="51" t="str">
        <f t="shared" si="12"/>
        <v>4</v>
      </c>
      <c r="C449" s="51">
        <v>445</v>
      </c>
      <c r="D449" s="51" t="s">
        <v>226</v>
      </c>
      <c r="E449" s="51">
        <v>445</v>
      </c>
      <c r="F449" s="51" t="s">
        <v>105</v>
      </c>
      <c r="G449" s="52">
        <v>40000</v>
      </c>
      <c r="H449" s="52"/>
      <c r="I449" s="52"/>
      <c r="J449" s="52"/>
      <c r="K449" s="52"/>
      <c r="L449" s="52"/>
      <c r="M449" s="52"/>
      <c r="N449" s="52"/>
      <c r="O449" s="52"/>
      <c r="P449" s="52"/>
      <c r="Q449" s="52">
        <f t="shared" si="13"/>
        <v>40000</v>
      </c>
      <c r="R449" s="51"/>
    </row>
    <row r="450" spans="1:18" ht="14.45" customHeight="1" x14ac:dyDescent="0.25">
      <c r="A450" s="51">
        <v>975</v>
      </c>
      <c r="B450" s="51" t="str">
        <f t="shared" si="12"/>
        <v>4</v>
      </c>
      <c r="C450" s="51">
        <v>448</v>
      </c>
      <c r="D450" s="51" t="s">
        <v>226</v>
      </c>
      <c r="E450" s="51">
        <v>448</v>
      </c>
      <c r="F450" s="51" t="s">
        <v>107</v>
      </c>
      <c r="G450" s="52">
        <v>150000</v>
      </c>
      <c r="H450" s="52"/>
      <c r="I450" s="52"/>
      <c r="J450" s="52"/>
      <c r="K450" s="52"/>
      <c r="L450" s="52"/>
      <c r="M450" s="52"/>
      <c r="N450" s="52"/>
      <c r="O450" s="52"/>
      <c r="P450" s="52"/>
      <c r="Q450" s="52">
        <f t="shared" si="13"/>
        <v>150000</v>
      </c>
      <c r="R450" s="51"/>
    </row>
    <row r="451" spans="1:18" ht="14.45" customHeight="1" x14ac:dyDescent="0.25">
      <c r="A451" s="51">
        <v>1001</v>
      </c>
      <c r="B451" s="51" t="str">
        <f t="shared" si="12"/>
        <v>5</v>
      </c>
      <c r="C451" s="51">
        <v>511</v>
      </c>
      <c r="D451" s="51" t="s">
        <v>226</v>
      </c>
      <c r="E451" s="51">
        <v>511</v>
      </c>
      <c r="F451" s="51" t="s">
        <v>109</v>
      </c>
      <c r="G451" s="52">
        <v>20000</v>
      </c>
      <c r="H451" s="52"/>
      <c r="I451" s="52"/>
      <c r="J451" s="52"/>
      <c r="K451" s="52"/>
      <c r="L451" s="52"/>
      <c r="M451" s="52"/>
      <c r="N451" s="52"/>
      <c r="O451" s="52"/>
      <c r="P451" s="52"/>
      <c r="Q451" s="52">
        <f t="shared" si="13"/>
        <v>20000</v>
      </c>
      <c r="R451" s="51"/>
    </row>
    <row r="452" spans="1:18" ht="14.45" customHeight="1" x14ac:dyDescent="0.25">
      <c r="A452" s="51">
        <v>1005</v>
      </c>
      <c r="B452" s="51" t="str">
        <f t="shared" si="12"/>
        <v>5</v>
      </c>
      <c r="C452" s="51">
        <v>515</v>
      </c>
      <c r="D452" s="51" t="s">
        <v>226</v>
      </c>
      <c r="E452" s="51">
        <v>515</v>
      </c>
      <c r="F452" s="51" t="s">
        <v>111</v>
      </c>
      <c r="G452" s="52">
        <v>20000</v>
      </c>
      <c r="H452" s="52"/>
      <c r="I452" s="52"/>
      <c r="J452" s="52"/>
      <c r="K452" s="52"/>
      <c r="L452" s="52"/>
      <c r="M452" s="52"/>
      <c r="N452" s="52"/>
      <c r="O452" s="52"/>
      <c r="P452" s="52"/>
      <c r="Q452" s="52">
        <f t="shared" si="13"/>
        <v>20000</v>
      </c>
      <c r="R452" s="51"/>
    </row>
    <row r="453" spans="1:18" ht="14.45" customHeight="1" x14ac:dyDescent="0.25">
      <c r="A453" s="51">
        <v>1061</v>
      </c>
      <c r="B453" s="51" t="str">
        <f t="shared" si="12"/>
        <v>1</v>
      </c>
      <c r="C453" s="51">
        <v>111</v>
      </c>
      <c r="D453" s="51" t="s">
        <v>225</v>
      </c>
      <c r="E453" s="51">
        <v>111</v>
      </c>
      <c r="F453" s="51" t="s">
        <v>10</v>
      </c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>
        <f t="shared" si="13"/>
        <v>0</v>
      </c>
      <c r="R453" s="51"/>
    </row>
    <row r="454" spans="1:18" ht="14.45" customHeight="1" x14ac:dyDescent="0.25">
      <c r="A454" s="51">
        <v>1063</v>
      </c>
      <c r="B454" s="51" t="str">
        <f t="shared" ref="B454:B517" si="14">MID(C454,1,1)</f>
        <v>1</v>
      </c>
      <c r="C454" s="51">
        <v>132</v>
      </c>
      <c r="D454" s="51" t="s">
        <v>225</v>
      </c>
      <c r="E454" s="51">
        <v>132</v>
      </c>
      <c r="F454" s="51" t="s">
        <v>13</v>
      </c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>
        <f t="shared" ref="Q454:Q517" si="15">SUM(G454:P454)</f>
        <v>0</v>
      </c>
      <c r="R454" s="51"/>
    </row>
    <row r="455" spans="1:18" ht="14.45" customHeight="1" x14ac:dyDescent="0.25">
      <c r="A455" s="51">
        <v>1066</v>
      </c>
      <c r="B455" s="51" t="str">
        <f t="shared" si="14"/>
        <v>2</v>
      </c>
      <c r="C455" s="51">
        <v>211</v>
      </c>
      <c r="D455" s="51" t="s">
        <v>225</v>
      </c>
      <c r="E455" s="51">
        <v>211</v>
      </c>
      <c r="F455" s="51" t="s">
        <v>19</v>
      </c>
      <c r="G455" s="52">
        <v>3000</v>
      </c>
      <c r="H455" s="52"/>
      <c r="I455" s="52"/>
      <c r="J455" s="52"/>
      <c r="K455" s="52"/>
      <c r="L455" s="52"/>
      <c r="M455" s="52"/>
      <c r="N455" s="52"/>
      <c r="O455" s="52"/>
      <c r="P455" s="52"/>
      <c r="Q455" s="52">
        <f t="shared" si="15"/>
        <v>3000</v>
      </c>
      <c r="R455" s="51"/>
    </row>
    <row r="456" spans="1:18" ht="14.45" customHeight="1" x14ac:dyDescent="0.25">
      <c r="A456" s="51">
        <v>1068</v>
      </c>
      <c r="B456" s="51" t="str">
        <f t="shared" si="14"/>
        <v>2</v>
      </c>
      <c r="C456" s="51">
        <v>221</v>
      </c>
      <c r="D456" s="51" t="s">
        <v>225</v>
      </c>
      <c r="E456" s="51">
        <v>221</v>
      </c>
      <c r="F456" s="51" t="s">
        <v>27</v>
      </c>
      <c r="G456" s="52">
        <v>15000</v>
      </c>
      <c r="H456" s="52"/>
      <c r="I456" s="52"/>
      <c r="J456" s="52"/>
      <c r="K456" s="52"/>
      <c r="L456" s="52"/>
      <c r="M456" s="52"/>
      <c r="N456" s="52"/>
      <c r="O456" s="52"/>
      <c r="P456" s="52"/>
      <c r="Q456" s="52">
        <f t="shared" si="15"/>
        <v>15000</v>
      </c>
      <c r="R456" s="51"/>
    </row>
    <row r="457" spans="1:18" ht="14.45" customHeight="1" x14ac:dyDescent="0.25">
      <c r="A457" s="51">
        <v>1070</v>
      </c>
      <c r="B457" s="51" t="str">
        <f t="shared" si="14"/>
        <v>2</v>
      </c>
      <c r="C457" s="51">
        <v>261</v>
      </c>
      <c r="D457" s="51" t="s">
        <v>225</v>
      </c>
      <c r="E457" s="51">
        <v>261</v>
      </c>
      <c r="F457" s="51" t="s">
        <v>43</v>
      </c>
      <c r="G457" s="52">
        <v>54000</v>
      </c>
      <c r="H457" s="52"/>
      <c r="I457" s="52"/>
      <c r="J457" s="52"/>
      <c r="K457" s="52"/>
      <c r="L457" s="52"/>
      <c r="M457" s="52"/>
      <c r="N457" s="52"/>
      <c r="O457" s="52"/>
      <c r="P457" s="52"/>
      <c r="Q457" s="52">
        <f t="shared" si="15"/>
        <v>54000</v>
      </c>
      <c r="R457" s="51"/>
    </row>
    <row r="458" spans="1:18" ht="14.45" customHeight="1" x14ac:dyDescent="0.25">
      <c r="A458" s="51">
        <v>1072</v>
      </c>
      <c r="B458" s="51" t="str">
        <f t="shared" si="14"/>
        <v>2</v>
      </c>
      <c r="C458" s="51">
        <v>271</v>
      </c>
      <c r="D458" s="51" t="s">
        <v>225</v>
      </c>
      <c r="E458" s="51">
        <v>271</v>
      </c>
      <c r="F458" s="51" t="s">
        <v>44</v>
      </c>
      <c r="G458" s="52">
        <v>9000</v>
      </c>
      <c r="H458" s="52"/>
      <c r="I458" s="52"/>
      <c r="J458" s="52"/>
      <c r="K458" s="52"/>
      <c r="L458" s="52"/>
      <c r="M458" s="52"/>
      <c r="N458" s="52"/>
      <c r="O458" s="52"/>
      <c r="P458" s="52"/>
      <c r="Q458" s="52">
        <f t="shared" si="15"/>
        <v>9000</v>
      </c>
      <c r="R458" s="51"/>
    </row>
    <row r="459" spans="1:18" ht="14.45" customHeight="1" x14ac:dyDescent="0.25">
      <c r="A459" s="51">
        <v>1075</v>
      </c>
      <c r="B459" s="51" t="str">
        <f t="shared" si="14"/>
        <v>3</v>
      </c>
      <c r="C459" s="51">
        <v>361</v>
      </c>
      <c r="D459" s="51" t="s">
        <v>225</v>
      </c>
      <c r="E459" s="51">
        <v>361</v>
      </c>
      <c r="F459" s="51" t="s">
        <v>83</v>
      </c>
      <c r="G459" s="52">
        <v>12000</v>
      </c>
      <c r="H459" s="52"/>
      <c r="I459" s="52"/>
      <c r="J459" s="52"/>
      <c r="K459" s="52"/>
      <c r="L459" s="52"/>
      <c r="M459" s="52"/>
      <c r="N459" s="52"/>
      <c r="O459" s="52"/>
      <c r="P459" s="52"/>
      <c r="Q459" s="52">
        <f t="shared" si="15"/>
        <v>12000</v>
      </c>
      <c r="R459" s="51"/>
    </row>
    <row r="460" spans="1:18" ht="14.45" customHeight="1" x14ac:dyDescent="0.25">
      <c r="A460" s="51">
        <v>1077</v>
      </c>
      <c r="B460" s="51" t="str">
        <f t="shared" si="14"/>
        <v>3</v>
      </c>
      <c r="C460" s="51">
        <v>372</v>
      </c>
      <c r="D460" s="51" t="s">
        <v>225</v>
      </c>
      <c r="E460" s="51">
        <v>372</v>
      </c>
      <c r="F460" s="51" t="s">
        <v>91</v>
      </c>
      <c r="G460" s="52">
        <v>6000</v>
      </c>
      <c r="H460" s="52"/>
      <c r="I460" s="52"/>
      <c r="J460" s="52"/>
      <c r="K460" s="52"/>
      <c r="L460" s="52"/>
      <c r="M460" s="52"/>
      <c r="N460" s="52"/>
      <c r="O460" s="52"/>
      <c r="P460" s="52"/>
      <c r="Q460" s="52">
        <f t="shared" si="15"/>
        <v>6000</v>
      </c>
      <c r="R460" s="51"/>
    </row>
    <row r="461" spans="1:18" ht="14.45" customHeight="1" x14ac:dyDescent="0.25">
      <c r="A461" s="51">
        <v>1078</v>
      </c>
      <c r="B461" s="51" t="str">
        <f t="shared" si="14"/>
        <v>3</v>
      </c>
      <c r="C461" s="51">
        <v>375</v>
      </c>
      <c r="D461" s="51" t="s">
        <v>225</v>
      </c>
      <c r="E461" s="51">
        <v>375</v>
      </c>
      <c r="F461" s="51" t="s">
        <v>93</v>
      </c>
      <c r="G461" s="52">
        <v>36000</v>
      </c>
      <c r="H461" s="52"/>
      <c r="I461" s="52"/>
      <c r="J461" s="52"/>
      <c r="K461" s="52"/>
      <c r="L461" s="52"/>
      <c r="M461" s="52"/>
      <c r="N461" s="52"/>
      <c r="O461" s="52"/>
      <c r="P461" s="52"/>
      <c r="Q461" s="52">
        <f t="shared" si="15"/>
        <v>36000</v>
      </c>
      <c r="R461" s="51"/>
    </row>
    <row r="462" spans="1:18" ht="14.45" customHeight="1" x14ac:dyDescent="0.25">
      <c r="A462" s="51">
        <v>1081</v>
      </c>
      <c r="B462" s="51" t="str">
        <f t="shared" si="14"/>
        <v>4</v>
      </c>
      <c r="C462" s="51">
        <v>441</v>
      </c>
      <c r="D462" s="51" t="s">
        <v>225</v>
      </c>
      <c r="E462" s="51">
        <v>441</v>
      </c>
      <c r="F462" s="51" t="s">
        <v>103</v>
      </c>
      <c r="G462" s="52">
        <v>0</v>
      </c>
      <c r="H462" s="52"/>
      <c r="I462" s="52"/>
      <c r="J462" s="52"/>
      <c r="K462" s="52"/>
      <c r="L462" s="52"/>
      <c r="M462" s="52"/>
      <c r="N462" s="52"/>
      <c r="O462" s="52"/>
      <c r="P462" s="52"/>
      <c r="Q462" s="52">
        <f t="shared" si="15"/>
        <v>0</v>
      </c>
      <c r="R462" s="51"/>
    </row>
    <row r="463" spans="1:18" ht="14.45" customHeight="1" x14ac:dyDescent="0.25">
      <c r="A463" s="51">
        <v>1082</v>
      </c>
      <c r="B463" s="51" t="str">
        <f t="shared" si="14"/>
        <v>1</v>
      </c>
      <c r="C463" s="51">
        <v>122</v>
      </c>
      <c r="D463" s="51" t="s">
        <v>191</v>
      </c>
      <c r="E463" s="51">
        <v>122</v>
      </c>
      <c r="F463" s="51" t="s">
        <v>12</v>
      </c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>
        <f t="shared" si="15"/>
        <v>0</v>
      </c>
      <c r="R463" s="51"/>
    </row>
    <row r="464" spans="1:18" ht="14.45" customHeight="1" x14ac:dyDescent="0.25">
      <c r="A464" s="51">
        <v>1083</v>
      </c>
      <c r="B464" s="51" t="str">
        <f t="shared" si="14"/>
        <v>1</v>
      </c>
      <c r="C464" s="51">
        <v>122</v>
      </c>
      <c r="D464" s="51" t="s">
        <v>301</v>
      </c>
      <c r="E464" s="51">
        <v>122</v>
      </c>
      <c r="F464" s="51" t="s">
        <v>12</v>
      </c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>
        <f t="shared" si="15"/>
        <v>0</v>
      </c>
      <c r="R464" s="51"/>
    </row>
    <row r="465" spans="1:18" ht="14.45" customHeight="1" x14ac:dyDescent="0.25">
      <c r="A465" s="51">
        <v>1084</v>
      </c>
      <c r="B465" s="51" t="str">
        <f t="shared" si="14"/>
        <v>1</v>
      </c>
      <c r="C465" s="51">
        <v>122</v>
      </c>
      <c r="D465" s="51" t="s">
        <v>201</v>
      </c>
      <c r="E465" s="51">
        <v>122</v>
      </c>
      <c r="F465" s="51" t="s">
        <v>12</v>
      </c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>
        <f t="shared" si="15"/>
        <v>0</v>
      </c>
      <c r="R465" s="51"/>
    </row>
    <row r="466" spans="1:18" ht="14.45" customHeight="1" x14ac:dyDescent="0.25">
      <c r="A466" s="51">
        <v>1085</v>
      </c>
      <c r="B466" s="51" t="str">
        <f t="shared" si="14"/>
        <v>1</v>
      </c>
      <c r="C466" s="51">
        <v>122</v>
      </c>
      <c r="D466" s="51" t="s">
        <v>197</v>
      </c>
      <c r="E466" s="51">
        <v>122</v>
      </c>
      <c r="F466" s="51" t="s">
        <v>12</v>
      </c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>
        <f t="shared" si="15"/>
        <v>0</v>
      </c>
      <c r="R466" s="51"/>
    </row>
    <row r="467" spans="1:18" ht="14.45" customHeight="1" x14ac:dyDescent="0.25">
      <c r="A467" s="51">
        <v>1086</v>
      </c>
      <c r="B467" s="51" t="str">
        <f t="shared" si="14"/>
        <v>1</v>
      </c>
      <c r="C467" s="51">
        <v>122</v>
      </c>
      <c r="D467" s="51" t="s">
        <v>302</v>
      </c>
      <c r="E467" s="51">
        <v>122</v>
      </c>
      <c r="F467" s="51" t="s">
        <v>12</v>
      </c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>
        <f t="shared" si="15"/>
        <v>0</v>
      </c>
      <c r="R467" s="51"/>
    </row>
    <row r="468" spans="1:18" ht="14.45" customHeight="1" x14ac:dyDescent="0.25">
      <c r="A468" s="51">
        <v>1087</v>
      </c>
      <c r="B468" s="51" t="str">
        <f t="shared" si="14"/>
        <v>1</v>
      </c>
      <c r="C468" s="51">
        <v>122</v>
      </c>
      <c r="D468" s="51" t="s">
        <v>192</v>
      </c>
      <c r="E468" s="51">
        <v>122</v>
      </c>
      <c r="F468" s="51" t="s">
        <v>12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>
        <f t="shared" si="15"/>
        <v>0</v>
      </c>
      <c r="R468" s="51"/>
    </row>
    <row r="469" spans="1:18" ht="14.45" customHeight="1" x14ac:dyDescent="0.25">
      <c r="A469" s="51">
        <v>1088</v>
      </c>
      <c r="B469" s="51" t="str">
        <f t="shared" si="14"/>
        <v>1</v>
      </c>
      <c r="C469" s="51">
        <v>122</v>
      </c>
      <c r="D469" s="51" t="s">
        <v>199</v>
      </c>
      <c r="E469" s="51">
        <v>122</v>
      </c>
      <c r="F469" s="51" t="s">
        <v>12</v>
      </c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>
        <f t="shared" si="15"/>
        <v>0</v>
      </c>
      <c r="R469" s="51"/>
    </row>
    <row r="470" spans="1:18" ht="14.45" customHeight="1" x14ac:dyDescent="0.25">
      <c r="A470" s="51">
        <v>1089</v>
      </c>
      <c r="B470" s="51" t="str">
        <f t="shared" si="14"/>
        <v>1</v>
      </c>
      <c r="C470" s="51">
        <v>122</v>
      </c>
      <c r="D470" s="51" t="s">
        <v>198</v>
      </c>
      <c r="E470" s="51">
        <v>122</v>
      </c>
      <c r="F470" s="51" t="s">
        <v>12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>
        <f t="shared" si="15"/>
        <v>0</v>
      </c>
      <c r="R470" s="51"/>
    </row>
    <row r="471" spans="1:18" ht="14.45" customHeight="1" x14ac:dyDescent="0.25">
      <c r="A471" s="51">
        <v>1090</v>
      </c>
      <c r="B471" s="51" t="str">
        <f t="shared" si="14"/>
        <v>1</v>
      </c>
      <c r="C471" s="51">
        <v>122</v>
      </c>
      <c r="D471" s="51" t="s">
        <v>303</v>
      </c>
      <c r="E471" s="51">
        <v>122</v>
      </c>
      <c r="F471" s="51" t="s">
        <v>12</v>
      </c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>
        <f t="shared" si="15"/>
        <v>0</v>
      </c>
      <c r="R471" s="51"/>
    </row>
    <row r="472" spans="1:18" ht="14.45" customHeight="1" x14ac:dyDescent="0.25">
      <c r="A472" s="51">
        <v>1091</v>
      </c>
      <c r="B472" s="51" t="str">
        <f t="shared" si="14"/>
        <v>1</v>
      </c>
      <c r="C472" s="51">
        <v>122</v>
      </c>
      <c r="D472" s="51" t="s">
        <v>304</v>
      </c>
      <c r="E472" s="51">
        <v>122</v>
      </c>
      <c r="F472" s="51" t="s">
        <v>12</v>
      </c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>
        <f t="shared" si="15"/>
        <v>0</v>
      </c>
      <c r="R472" s="51"/>
    </row>
    <row r="473" spans="1:18" ht="14.45" customHeight="1" x14ac:dyDescent="0.25">
      <c r="A473" s="51">
        <v>1092</v>
      </c>
      <c r="B473" s="51" t="str">
        <f t="shared" si="14"/>
        <v>1</v>
      </c>
      <c r="C473" s="51">
        <v>122</v>
      </c>
      <c r="D473" s="51" t="s">
        <v>305</v>
      </c>
      <c r="E473" s="51">
        <v>122</v>
      </c>
      <c r="F473" s="51" t="s">
        <v>12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>
        <f t="shared" si="15"/>
        <v>0</v>
      </c>
      <c r="R473" s="51"/>
    </row>
    <row r="474" spans="1:18" ht="14.45" customHeight="1" x14ac:dyDescent="0.25">
      <c r="A474" s="51">
        <v>1093</v>
      </c>
      <c r="B474" s="51" t="str">
        <f t="shared" si="14"/>
        <v>1</v>
      </c>
      <c r="C474" s="51">
        <v>122</v>
      </c>
      <c r="D474" s="51" t="s">
        <v>306</v>
      </c>
      <c r="E474" s="51">
        <v>122</v>
      </c>
      <c r="F474" s="51" t="s">
        <v>12</v>
      </c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>
        <f t="shared" si="15"/>
        <v>0</v>
      </c>
      <c r="R474" s="51"/>
    </row>
    <row r="475" spans="1:18" ht="14.45" customHeight="1" x14ac:dyDescent="0.25">
      <c r="A475" s="51">
        <v>1094</v>
      </c>
      <c r="B475" s="51" t="str">
        <f t="shared" si="14"/>
        <v>1</v>
      </c>
      <c r="C475" s="51">
        <v>122</v>
      </c>
      <c r="D475" s="51" t="s">
        <v>195</v>
      </c>
      <c r="E475" s="51">
        <v>122</v>
      </c>
      <c r="F475" s="51" t="s">
        <v>12</v>
      </c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>
        <f t="shared" si="15"/>
        <v>0</v>
      </c>
      <c r="R475" s="51"/>
    </row>
    <row r="476" spans="1:18" ht="14.45" customHeight="1" x14ac:dyDescent="0.25">
      <c r="A476" s="51">
        <v>1095</v>
      </c>
      <c r="B476" s="51" t="str">
        <f t="shared" si="14"/>
        <v>1</v>
      </c>
      <c r="C476" s="51">
        <v>122</v>
      </c>
      <c r="D476" s="51" t="s">
        <v>193</v>
      </c>
      <c r="E476" s="51">
        <v>122</v>
      </c>
      <c r="F476" s="51" t="s">
        <v>12</v>
      </c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>
        <f t="shared" si="15"/>
        <v>0</v>
      </c>
      <c r="R476" s="51"/>
    </row>
    <row r="477" spans="1:18" ht="14.45" customHeight="1" x14ac:dyDescent="0.25">
      <c r="A477" s="51">
        <v>1096</v>
      </c>
      <c r="B477" s="51" t="str">
        <f t="shared" si="14"/>
        <v>1</v>
      </c>
      <c r="C477" s="51">
        <v>122</v>
      </c>
      <c r="D477" s="51" t="s">
        <v>200</v>
      </c>
      <c r="E477" s="51">
        <v>122</v>
      </c>
      <c r="F477" s="51" t="s">
        <v>12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>
        <f t="shared" si="15"/>
        <v>0</v>
      </c>
      <c r="R477" s="51"/>
    </row>
    <row r="478" spans="1:18" ht="14.45" customHeight="1" x14ac:dyDescent="0.25">
      <c r="A478" s="51">
        <v>1097</v>
      </c>
      <c r="B478" s="51" t="str">
        <f t="shared" si="14"/>
        <v>1</v>
      </c>
      <c r="C478" s="51">
        <v>122</v>
      </c>
      <c r="D478" s="51" t="s">
        <v>144</v>
      </c>
      <c r="E478" s="51">
        <v>122</v>
      </c>
      <c r="F478" s="51" t="s">
        <v>12</v>
      </c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>
        <f t="shared" si="15"/>
        <v>0</v>
      </c>
      <c r="R478" s="51"/>
    </row>
    <row r="479" spans="1:18" ht="14.45" customHeight="1" x14ac:dyDescent="0.25">
      <c r="A479" s="51">
        <v>1098</v>
      </c>
      <c r="B479" s="51" t="str">
        <f t="shared" si="14"/>
        <v>1</v>
      </c>
      <c r="C479" s="51">
        <v>132</v>
      </c>
      <c r="D479" s="51" t="s">
        <v>191</v>
      </c>
      <c r="E479" s="51">
        <v>132</v>
      </c>
      <c r="F479" s="51" t="s">
        <v>13</v>
      </c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>
        <f t="shared" si="15"/>
        <v>0</v>
      </c>
      <c r="R479" s="51"/>
    </row>
    <row r="480" spans="1:18" ht="14.45" customHeight="1" x14ac:dyDescent="0.25">
      <c r="A480" s="51">
        <v>1099</v>
      </c>
      <c r="B480" s="51" t="str">
        <f t="shared" si="14"/>
        <v>1</v>
      </c>
      <c r="C480" s="51">
        <v>132</v>
      </c>
      <c r="D480" s="51" t="s">
        <v>301</v>
      </c>
      <c r="E480" s="51">
        <v>132</v>
      </c>
      <c r="F480" s="51" t="s">
        <v>13</v>
      </c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>
        <f t="shared" si="15"/>
        <v>0</v>
      </c>
      <c r="R480" s="51"/>
    </row>
    <row r="481" spans="1:18" ht="14.45" customHeight="1" x14ac:dyDescent="0.25">
      <c r="A481" s="51">
        <v>1100</v>
      </c>
      <c r="B481" s="51" t="str">
        <f t="shared" si="14"/>
        <v>1</v>
      </c>
      <c r="C481" s="51">
        <v>132</v>
      </c>
      <c r="D481" s="51" t="s">
        <v>201</v>
      </c>
      <c r="E481" s="51">
        <v>132</v>
      </c>
      <c r="F481" s="51" t="s">
        <v>13</v>
      </c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>
        <f t="shared" si="15"/>
        <v>0</v>
      </c>
      <c r="R481" s="51"/>
    </row>
    <row r="482" spans="1:18" ht="14.45" customHeight="1" x14ac:dyDescent="0.25">
      <c r="A482" s="51">
        <v>1101</v>
      </c>
      <c r="B482" s="51" t="str">
        <f t="shared" si="14"/>
        <v>1</v>
      </c>
      <c r="C482" s="51">
        <v>132</v>
      </c>
      <c r="D482" s="51" t="s">
        <v>197</v>
      </c>
      <c r="E482" s="51">
        <v>132</v>
      </c>
      <c r="F482" s="51" t="s">
        <v>13</v>
      </c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>
        <f t="shared" si="15"/>
        <v>0</v>
      </c>
      <c r="R482" s="51"/>
    </row>
    <row r="483" spans="1:18" ht="14.45" customHeight="1" x14ac:dyDescent="0.25">
      <c r="A483" s="51">
        <v>1102</v>
      </c>
      <c r="B483" s="51" t="str">
        <f t="shared" si="14"/>
        <v>1</v>
      </c>
      <c r="C483" s="51">
        <v>132</v>
      </c>
      <c r="D483" s="51" t="s">
        <v>302</v>
      </c>
      <c r="E483" s="51">
        <v>132</v>
      </c>
      <c r="F483" s="51" t="s">
        <v>13</v>
      </c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>
        <f t="shared" si="15"/>
        <v>0</v>
      </c>
      <c r="R483" s="51"/>
    </row>
    <row r="484" spans="1:18" ht="14.45" customHeight="1" x14ac:dyDescent="0.25">
      <c r="A484" s="51">
        <v>1103</v>
      </c>
      <c r="B484" s="51" t="str">
        <f t="shared" si="14"/>
        <v>1</v>
      </c>
      <c r="C484" s="51">
        <v>132</v>
      </c>
      <c r="D484" s="51" t="s">
        <v>192</v>
      </c>
      <c r="E484" s="51">
        <v>132</v>
      </c>
      <c r="F484" s="51" t="s">
        <v>13</v>
      </c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>
        <f t="shared" si="15"/>
        <v>0</v>
      </c>
      <c r="R484" s="51"/>
    </row>
    <row r="485" spans="1:18" ht="14.45" customHeight="1" x14ac:dyDescent="0.25">
      <c r="A485" s="51">
        <v>1104</v>
      </c>
      <c r="B485" s="51" t="str">
        <f t="shared" si="14"/>
        <v>1</v>
      </c>
      <c r="C485" s="51">
        <v>132</v>
      </c>
      <c r="D485" s="51" t="s">
        <v>199</v>
      </c>
      <c r="E485" s="51">
        <v>132</v>
      </c>
      <c r="F485" s="51" t="s">
        <v>13</v>
      </c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>
        <f t="shared" si="15"/>
        <v>0</v>
      </c>
      <c r="R485" s="51"/>
    </row>
    <row r="486" spans="1:18" ht="14.45" customHeight="1" x14ac:dyDescent="0.25">
      <c r="A486" s="51">
        <v>1105</v>
      </c>
      <c r="B486" s="51" t="str">
        <f t="shared" si="14"/>
        <v>1</v>
      </c>
      <c r="C486" s="51">
        <v>132</v>
      </c>
      <c r="D486" s="51" t="s">
        <v>198</v>
      </c>
      <c r="E486" s="51">
        <v>132</v>
      </c>
      <c r="F486" s="51" t="s">
        <v>13</v>
      </c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>
        <f t="shared" si="15"/>
        <v>0</v>
      </c>
      <c r="R486" s="51"/>
    </row>
    <row r="487" spans="1:18" ht="14.45" customHeight="1" x14ac:dyDescent="0.25">
      <c r="A487" s="51">
        <v>1106</v>
      </c>
      <c r="B487" s="51" t="str">
        <f t="shared" si="14"/>
        <v>1</v>
      </c>
      <c r="C487" s="51">
        <v>132</v>
      </c>
      <c r="D487" s="51" t="s">
        <v>303</v>
      </c>
      <c r="E487" s="51">
        <v>132</v>
      </c>
      <c r="F487" s="51" t="s">
        <v>13</v>
      </c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>
        <f t="shared" si="15"/>
        <v>0</v>
      </c>
      <c r="R487" s="51"/>
    </row>
    <row r="488" spans="1:18" ht="14.45" customHeight="1" x14ac:dyDescent="0.25">
      <c r="A488" s="51">
        <v>1107</v>
      </c>
      <c r="B488" s="51" t="str">
        <f t="shared" si="14"/>
        <v>1</v>
      </c>
      <c r="C488" s="51">
        <v>132</v>
      </c>
      <c r="D488" s="51" t="s">
        <v>304</v>
      </c>
      <c r="E488" s="51">
        <v>132</v>
      </c>
      <c r="F488" s="51" t="s">
        <v>13</v>
      </c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>
        <f t="shared" si="15"/>
        <v>0</v>
      </c>
      <c r="R488" s="51"/>
    </row>
    <row r="489" spans="1:18" ht="14.45" customHeight="1" x14ac:dyDescent="0.25">
      <c r="A489" s="51">
        <v>1108</v>
      </c>
      <c r="B489" s="51" t="str">
        <f t="shared" si="14"/>
        <v>1</v>
      </c>
      <c r="C489" s="51">
        <v>132</v>
      </c>
      <c r="D489" s="51" t="s">
        <v>305</v>
      </c>
      <c r="E489" s="51">
        <v>132</v>
      </c>
      <c r="F489" s="51" t="s">
        <v>13</v>
      </c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>
        <f t="shared" si="15"/>
        <v>0</v>
      </c>
      <c r="R489" s="51"/>
    </row>
    <row r="490" spans="1:18" ht="14.45" customHeight="1" x14ac:dyDescent="0.25">
      <c r="A490" s="51">
        <v>1109</v>
      </c>
      <c r="B490" s="51" t="str">
        <f t="shared" si="14"/>
        <v>1</v>
      </c>
      <c r="C490" s="51">
        <v>132</v>
      </c>
      <c r="D490" s="51" t="s">
        <v>306</v>
      </c>
      <c r="E490" s="51">
        <v>132</v>
      </c>
      <c r="F490" s="51" t="s">
        <v>13</v>
      </c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>
        <f t="shared" si="15"/>
        <v>0</v>
      </c>
      <c r="R490" s="51"/>
    </row>
    <row r="491" spans="1:18" ht="14.45" customHeight="1" x14ac:dyDescent="0.25">
      <c r="A491" s="51">
        <v>1110</v>
      </c>
      <c r="B491" s="51" t="str">
        <f t="shared" si="14"/>
        <v>1</v>
      </c>
      <c r="C491" s="51">
        <v>132</v>
      </c>
      <c r="D491" s="51" t="s">
        <v>195</v>
      </c>
      <c r="E491" s="51">
        <v>132</v>
      </c>
      <c r="F491" s="51" t="s">
        <v>13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>
        <f t="shared" si="15"/>
        <v>0</v>
      </c>
      <c r="R491" s="51"/>
    </row>
    <row r="492" spans="1:18" ht="14.45" customHeight="1" x14ac:dyDescent="0.25">
      <c r="A492" s="51">
        <v>1111</v>
      </c>
      <c r="B492" s="51" t="str">
        <f t="shared" si="14"/>
        <v>1</v>
      </c>
      <c r="C492" s="51">
        <v>132</v>
      </c>
      <c r="D492" s="51" t="s">
        <v>193</v>
      </c>
      <c r="E492" s="51">
        <v>132</v>
      </c>
      <c r="F492" s="51" t="s">
        <v>13</v>
      </c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>
        <f t="shared" si="15"/>
        <v>0</v>
      </c>
      <c r="R492" s="51"/>
    </row>
    <row r="493" spans="1:18" ht="14.45" customHeight="1" x14ac:dyDescent="0.25">
      <c r="A493" s="51">
        <v>1112</v>
      </c>
      <c r="B493" s="51" t="str">
        <f t="shared" si="14"/>
        <v>1</v>
      </c>
      <c r="C493" s="51">
        <v>132</v>
      </c>
      <c r="D493" s="51" t="s">
        <v>200</v>
      </c>
      <c r="E493" s="51">
        <v>132</v>
      </c>
      <c r="F493" s="51" t="s">
        <v>13</v>
      </c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>
        <f t="shared" si="15"/>
        <v>0</v>
      </c>
      <c r="R493" s="51"/>
    </row>
    <row r="494" spans="1:18" ht="14.45" customHeight="1" x14ac:dyDescent="0.25">
      <c r="A494" s="51">
        <v>1113</v>
      </c>
      <c r="B494" s="51" t="str">
        <f t="shared" si="14"/>
        <v>1</v>
      </c>
      <c r="C494" s="51">
        <v>132</v>
      </c>
      <c r="D494" s="51" t="s">
        <v>144</v>
      </c>
      <c r="E494" s="51">
        <v>132</v>
      </c>
      <c r="F494" s="51" t="s">
        <v>13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>
        <f t="shared" si="15"/>
        <v>0</v>
      </c>
      <c r="R494" s="51"/>
    </row>
    <row r="495" spans="1:18" ht="14.45" customHeight="1" x14ac:dyDescent="0.25">
      <c r="A495" s="51">
        <v>1114</v>
      </c>
      <c r="B495" s="51" t="str">
        <f t="shared" si="14"/>
        <v>1</v>
      </c>
      <c r="C495" s="68">
        <v>113</v>
      </c>
      <c r="D495" s="51" t="s">
        <v>307</v>
      </c>
      <c r="E495" s="68">
        <v>113</v>
      </c>
      <c r="F495" s="51" t="s">
        <v>11</v>
      </c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>
        <f t="shared" si="15"/>
        <v>0</v>
      </c>
      <c r="R495" s="51"/>
    </row>
    <row r="496" spans="1:18" ht="14.45" customHeight="1" x14ac:dyDescent="0.25">
      <c r="A496" s="51">
        <v>1115</v>
      </c>
      <c r="B496" s="51" t="str">
        <f t="shared" si="14"/>
        <v>1</v>
      </c>
      <c r="C496" s="51">
        <v>113</v>
      </c>
      <c r="D496" s="51" t="s">
        <v>191</v>
      </c>
      <c r="E496" s="51">
        <v>113</v>
      </c>
      <c r="F496" s="51" t="s">
        <v>11</v>
      </c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>
        <f t="shared" si="15"/>
        <v>0</v>
      </c>
      <c r="R496" s="51"/>
    </row>
    <row r="497" spans="1:18" ht="14.45" customHeight="1" x14ac:dyDescent="0.25">
      <c r="A497" s="51">
        <v>1116</v>
      </c>
      <c r="B497" s="51" t="str">
        <f t="shared" si="14"/>
        <v>1</v>
      </c>
      <c r="C497" s="51">
        <v>113</v>
      </c>
      <c r="D497" s="51" t="s">
        <v>194</v>
      </c>
      <c r="E497" s="51">
        <v>113</v>
      </c>
      <c r="F497" s="51" t="s">
        <v>11</v>
      </c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>
        <f t="shared" si="15"/>
        <v>0</v>
      </c>
      <c r="R497" s="51"/>
    </row>
    <row r="498" spans="1:18" ht="14.45" customHeight="1" x14ac:dyDescent="0.25">
      <c r="A498" s="51">
        <v>1117</v>
      </c>
      <c r="B498" s="51" t="str">
        <f t="shared" si="14"/>
        <v>1</v>
      </c>
      <c r="C498" s="51">
        <v>113</v>
      </c>
      <c r="D498" s="51" t="s">
        <v>308</v>
      </c>
      <c r="E498" s="51">
        <v>113</v>
      </c>
      <c r="F498" s="51" t="s">
        <v>11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>
        <f t="shared" si="15"/>
        <v>0</v>
      </c>
      <c r="R498" s="51"/>
    </row>
    <row r="499" spans="1:18" ht="14.45" customHeight="1" x14ac:dyDescent="0.25">
      <c r="A499" s="51">
        <v>1118</v>
      </c>
      <c r="B499" s="51" t="str">
        <f t="shared" si="14"/>
        <v>1</v>
      </c>
      <c r="C499" s="51">
        <v>113</v>
      </c>
      <c r="D499" s="51" t="s">
        <v>309</v>
      </c>
      <c r="E499" s="51">
        <v>113</v>
      </c>
      <c r="F499" s="51" t="s">
        <v>11</v>
      </c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>
        <f t="shared" si="15"/>
        <v>0</v>
      </c>
      <c r="R499" s="51"/>
    </row>
    <row r="500" spans="1:18" ht="14.45" customHeight="1" x14ac:dyDescent="0.25">
      <c r="A500" s="51">
        <v>1119</v>
      </c>
      <c r="B500" s="51" t="str">
        <f t="shared" si="14"/>
        <v>1</v>
      </c>
      <c r="C500" s="51">
        <v>113</v>
      </c>
      <c r="D500" s="51" t="s">
        <v>201</v>
      </c>
      <c r="E500" s="51">
        <v>113</v>
      </c>
      <c r="F500" s="51" t="s">
        <v>11</v>
      </c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>
        <f t="shared" si="15"/>
        <v>0</v>
      </c>
      <c r="R500" s="51"/>
    </row>
    <row r="501" spans="1:18" ht="14.45" customHeight="1" x14ac:dyDescent="0.25">
      <c r="A501" s="51">
        <v>1120</v>
      </c>
      <c r="B501" s="51" t="str">
        <f t="shared" si="14"/>
        <v>1</v>
      </c>
      <c r="C501" s="51">
        <v>113</v>
      </c>
      <c r="D501" s="51" t="s">
        <v>197</v>
      </c>
      <c r="E501" s="51">
        <v>113</v>
      </c>
      <c r="F501" s="51" t="s">
        <v>11</v>
      </c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>
        <f t="shared" si="15"/>
        <v>0</v>
      </c>
      <c r="R501" s="51"/>
    </row>
    <row r="502" spans="1:18" ht="14.45" customHeight="1" x14ac:dyDescent="0.25">
      <c r="A502" s="51">
        <v>1121</v>
      </c>
      <c r="B502" s="51" t="str">
        <f t="shared" si="14"/>
        <v>1</v>
      </c>
      <c r="C502" s="51">
        <v>113</v>
      </c>
      <c r="D502" s="51" t="s">
        <v>302</v>
      </c>
      <c r="E502" s="51">
        <v>113</v>
      </c>
      <c r="F502" s="51" t="s">
        <v>11</v>
      </c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>
        <f t="shared" si="15"/>
        <v>0</v>
      </c>
      <c r="R502" s="51"/>
    </row>
    <row r="503" spans="1:18" ht="14.45" customHeight="1" x14ac:dyDescent="0.25">
      <c r="A503" s="51">
        <v>1122</v>
      </c>
      <c r="B503" s="51" t="str">
        <f t="shared" si="14"/>
        <v>1</v>
      </c>
      <c r="C503" s="51">
        <v>113</v>
      </c>
      <c r="D503" s="51" t="s">
        <v>192</v>
      </c>
      <c r="E503" s="51">
        <v>113</v>
      </c>
      <c r="F503" s="51" t="s">
        <v>11</v>
      </c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>
        <f t="shared" si="15"/>
        <v>0</v>
      </c>
      <c r="R503" s="51"/>
    </row>
    <row r="504" spans="1:18" ht="14.45" customHeight="1" x14ac:dyDescent="0.25">
      <c r="A504" s="51">
        <v>1123</v>
      </c>
      <c r="B504" s="51" t="str">
        <f t="shared" si="14"/>
        <v>1</v>
      </c>
      <c r="C504" s="51">
        <v>113</v>
      </c>
      <c r="D504" s="51" t="s">
        <v>199</v>
      </c>
      <c r="E504" s="51">
        <v>113</v>
      </c>
      <c r="F504" s="51" t="s">
        <v>11</v>
      </c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>
        <f t="shared" si="15"/>
        <v>0</v>
      </c>
      <c r="R504" s="51"/>
    </row>
    <row r="505" spans="1:18" ht="14.45" customHeight="1" x14ac:dyDescent="0.25">
      <c r="A505" s="51">
        <v>1124</v>
      </c>
      <c r="B505" s="51" t="str">
        <f t="shared" si="14"/>
        <v>1</v>
      </c>
      <c r="C505" s="51">
        <v>113</v>
      </c>
      <c r="D505" s="51" t="s">
        <v>198</v>
      </c>
      <c r="E505" s="51">
        <v>113</v>
      </c>
      <c r="F505" s="51" t="s">
        <v>11</v>
      </c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>
        <f t="shared" si="15"/>
        <v>0</v>
      </c>
      <c r="R505" s="51"/>
    </row>
    <row r="506" spans="1:18" ht="14.45" customHeight="1" x14ac:dyDescent="0.25">
      <c r="A506" s="51">
        <v>1125</v>
      </c>
      <c r="B506" s="51" t="str">
        <f t="shared" si="14"/>
        <v>1</v>
      </c>
      <c r="C506" s="51">
        <v>113</v>
      </c>
      <c r="D506" s="51" t="s">
        <v>303</v>
      </c>
      <c r="E506" s="51">
        <v>113</v>
      </c>
      <c r="F506" s="51" t="s">
        <v>11</v>
      </c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>
        <f t="shared" si="15"/>
        <v>0</v>
      </c>
      <c r="R506" s="51"/>
    </row>
    <row r="507" spans="1:18" ht="14.45" customHeight="1" x14ac:dyDescent="0.25">
      <c r="A507" s="51">
        <v>1126</v>
      </c>
      <c r="B507" s="51" t="str">
        <f t="shared" si="14"/>
        <v>1</v>
      </c>
      <c r="C507" s="51">
        <v>113</v>
      </c>
      <c r="D507" s="51" t="s">
        <v>304</v>
      </c>
      <c r="E507" s="51">
        <v>113</v>
      </c>
      <c r="F507" s="51" t="s">
        <v>11</v>
      </c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>
        <f t="shared" si="15"/>
        <v>0</v>
      </c>
      <c r="R507" s="51"/>
    </row>
    <row r="508" spans="1:18" ht="14.45" customHeight="1" x14ac:dyDescent="0.25">
      <c r="A508" s="51">
        <v>1127</v>
      </c>
      <c r="B508" s="51" t="str">
        <f t="shared" si="14"/>
        <v>1</v>
      </c>
      <c r="C508" s="51">
        <v>113</v>
      </c>
      <c r="D508" s="51" t="s">
        <v>305</v>
      </c>
      <c r="E508" s="51">
        <v>113</v>
      </c>
      <c r="F508" s="51" t="s">
        <v>11</v>
      </c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>
        <f t="shared" si="15"/>
        <v>0</v>
      </c>
      <c r="R508" s="51"/>
    </row>
    <row r="509" spans="1:18" ht="14.45" customHeight="1" x14ac:dyDescent="0.25">
      <c r="A509" s="51">
        <v>1128</v>
      </c>
      <c r="B509" s="51" t="str">
        <f t="shared" si="14"/>
        <v>1</v>
      </c>
      <c r="C509" s="51">
        <v>113</v>
      </c>
      <c r="D509" s="51" t="s">
        <v>306</v>
      </c>
      <c r="E509" s="51">
        <v>113</v>
      </c>
      <c r="F509" s="51" t="s">
        <v>11</v>
      </c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>
        <f t="shared" si="15"/>
        <v>0</v>
      </c>
      <c r="R509" s="51"/>
    </row>
    <row r="510" spans="1:18" ht="14.45" customHeight="1" x14ac:dyDescent="0.25">
      <c r="A510" s="51">
        <v>1129</v>
      </c>
      <c r="B510" s="51" t="str">
        <f t="shared" si="14"/>
        <v>1</v>
      </c>
      <c r="C510" s="51">
        <v>113</v>
      </c>
      <c r="D510" s="51" t="s">
        <v>195</v>
      </c>
      <c r="E510" s="51">
        <v>113</v>
      </c>
      <c r="F510" s="51" t="s">
        <v>11</v>
      </c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>
        <f t="shared" si="15"/>
        <v>0</v>
      </c>
      <c r="R510" s="51"/>
    </row>
    <row r="511" spans="1:18" ht="14.45" customHeight="1" x14ac:dyDescent="0.25">
      <c r="A511" s="51">
        <v>1130</v>
      </c>
      <c r="B511" s="51" t="str">
        <f t="shared" si="14"/>
        <v>1</v>
      </c>
      <c r="C511" s="51">
        <v>113</v>
      </c>
      <c r="D511" s="51" t="s">
        <v>190</v>
      </c>
      <c r="E511" s="51">
        <v>113</v>
      </c>
      <c r="F511" s="51" t="s">
        <v>11</v>
      </c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>
        <f t="shared" si="15"/>
        <v>0</v>
      </c>
      <c r="R511" s="51"/>
    </row>
    <row r="512" spans="1:18" ht="14.45" customHeight="1" x14ac:dyDescent="0.25">
      <c r="A512" s="51">
        <v>1131</v>
      </c>
      <c r="B512" s="51" t="str">
        <f t="shared" si="14"/>
        <v>1</v>
      </c>
      <c r="C512" s="51">
        <v>113</v>
      </c>
      <c r="D512" s="51" t="s">
        <v>193</v>
      </c>
      <c r="E512" s="51">
        <v>113</v>
      </c>
      <c r="F512" s="51" t="s">
        <v>11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>
        <f t="shared" si="15"/>
        <v>0</v>
      </c>
      <c r="R512" s="51"/>
    </row>
    <row r="513" spans="1:18" ht="14.45" customHeight="1" x14ac:dyDescent="0.25">
      <c r="A513" s="51">
        <v>1132</v>
      </c>
      <c r="B513" s="51" t="str">
        <f t="shared" si="14"/>
        <v>1</v>
      </c>
      <c r="C513" s="51">
        <v>111</v>
      </c>
      <c r="D513" s="51" t="s">
        <v>310</v>
      </c>
      <c r="E513" s="51">
        <v>111</v>
      </c>
      <c r="F513" s="51" t="s">
        <v>11</v>
      </c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>
        <f t="shared" si="15"/>
        <v>0</v>
      </c>
      <c r="R513" s="51"/>
    </row>
    <row r="514" spans="1:18" ht="14.45" customHeight="1" x14ac:dyDescent="0.25">
      <c r="A514" s="51">
        <v>1133</v>
      </c>
      <c r="B514" s="51" t="str">
        <f t="shared" si="14"/>
        <v>1</v>
      </c>
      <c r="C514" s="51">
        <v>113</v>
      </c>
      <c r="D514" s="51" t="s">
        <v>189</v>
      </c>
      <c r="E514" s="51">
        <v>113</v>
      </c>
      <c r="F514" s="51" t="s">
        <v>11</v>
      </c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>
        <f t="shared" si="15"/>
        <v>0</v>
      </c>
      <c r="R514" s="51"/>
    </row>
    <row r="515" spans="1:18" ht="14.45" customHeight="1" x14ac:dyDescent="0.25">
      <c r="A515" s="51">
        <v>1134</v>
      </c>
      <c r="B515" s="51" t="str">
        <f t="shared" si="14"/>
        <v>1</v>
      </c>
      <c r="C515" s="51">
        <v>113</v>
      </c>
      <c r="D515" s="51" t="s">
        <v>144</v>
      </c>
      <c r="E515" s="51">
        <v>113</v>
      </c>
      <c r="F515" s="51" t="s">
        <v>11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>
        <f t="shared" si="15"/>
        <v>0</v>
      </c>
      <c r="R515" s="51"/>
    </row>
    <row r="516" spans="1:18" ht="14.45" customHeight="1" x14ac:dyDescent="0.25">
      <c r="A516" s="51">
        <v>1135</v>
      </c>
      <c r="B516" s="51" t="str">
        <f t="shared" si="14"/>
        <v>1</v>
      </c>
      <c r="C516" s="51">
        <v>113</v>
      </c>
      <c r="D516" s="51" t="s">
        <v>143</v>
      </c>
      <c r="E516" s="51">
        <v>113</v>
      </c>
      <c r="F516" s="51" t="s">
        <v>11</v>
      </c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>
        <f t="shared" si="15"/>
        <v>0</v>
      </c>
      <c r="R516" s="51"/>
    </row>
    <row r="517" spans="1:18" ht="14.45" customHeight="1" x14ac:dyDescent="0.25">
      <c r="A517" s="51">
        <v>1136</v>
      </c>
      <c r="B517" s="51" t="str">
        <f t="shared" si="14"/>
        <v>1</v>
      </c>
      <c r="C517" s="51">
        <v>113</v>
      </c>
      <c r="D517" s="51" t="s">
        <v>311</v>
      </c>
      <c r="E517" s="51">
        <v>113</v>
      </c>
      <c r="F517" s="51" t="s">
        <v>11</v>
      </c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>
        <f t="shared" si="15"/>
        <v>0</v>
      </c>
      <c r="R517" s="51"/>
    </row>
    <row r="518" spans="1:18" ht="14.45" customHeight="1" x14ac:dyDescent="0.25">
      <c r="A518" s="51">
        <v>1137</v>
      </c>
      <c r="B518" s="51" t="str">
        <f t="shared" ref="B518:B581" si="16">MID(C518,1,1)</f>
        <v>1</v>
      </c>
      <c r="C518" s="68">
        <v>132</v>
      </c>
      <c r="D518" s="51" t="s">
        <v>307</v>
      </c>
      <c r="E518" s="68">
        <v>132</v>
      </c>
      <c r="F518" s="51" t="s">
        <v>13</v>
      </c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>
        <f t="shared" ref="Q518:Q581" si="17">SUM(G518:P518)</f>
        <v>0</v>
      </c>
      <c r="R518" s="51"/>
    </row>
    <row r="519" spans="1:18" ht="14.45" customHeight="1" x14ac:dyDescent="0.25">
      <c r="A519" s="51">
        <v>1138</v>
      </c>
      <c r="B519" s="51" t="str">
        <f t="shared" si="16"/>
        <v>1</v>
      </c>
      <c r="C519" s="68">
        <v>132</v>
      </c>
      <c r="D519" s="51" t="s">
        <v>191</v>
      </c>
      <c r="E519" s="68">
        <v>132</v>
      </c>
      <c r="F519" s="51" t="s">
        <v>13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>
        <f t="shared" si="17"/>
        <v>0</v>
      </c>
      <c r="R519" s="51"/>
    </row>
    <row r="520" spans="1:18" ht="14.45" customHeight="1" x14ac:dyDescent="0.25">
      <c r="A520" s="51">
        <v>1139</v>
      </c>
      <c r="B520" s="51" t="str">
        <f t="shared" si="16"/>
        <v>1</v>
      </c>
      <c r="C520" s="68">
        <v>132</v>
      </c>
      <c r="D520" s="51" t="s">
        <v>194</v>
      </c>
      <c r="E520" s="68">
        <v>132</v>
      </c>
      <c r="F520" s="51" t="s">
        <v>13</v>
      </c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>
        <f t="shared" si="17"/>
        <v>0</v>
      </c>
      <c r="R520" s="51"/>
    </row>
    <row r="521" spans="1:18" ht="14.45" customHeight="1" x14ac:dyDescent="0.25">
      <c r="A521" s="51">
        <v>1140</v>
      </c>
      <c r="B521" s="51" t="str">
        <f t="shared" si="16"/>
        <v>1</v>
      </c>
      <c r="C521" s="68">
        <v>132</v>
      </c>
      <c r="D521" s="51" t="s">
        <v>308</v>
      </c>
      <c r="E521" s="68">
        <v>132</v>
      </c>
      <c r="F521" s="51" t="s">
        <v>13</v>
      </c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>
        <f t="shared" si="17"/>
        <v>0</v>
      </c>
      <c r="R521" s="51"/>
    </row>
    <row r="522" spans="1:18" ht="14.45" customHeight="1" x14ac:dyDescent="0.25">
      <c r="A522" s="51">
        <v>1141</v>
      </c>
      <c r="B522" s="51" t="str">
        <f t="shared" si="16"/>
        <v>1</v>
      </c>
      <c r="C522" s="68">
        <v>132</v>
      </c>
      <c r="D522" s="51" t="s">
        <v>309</v>
      </c>
      <c r="E522" s="68">
        <v>132</v>
      </c>
      <c r="F522" s="51" t="s">
        <v>13</v>
      </c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>
        <f t="shared" si="17"/>
        <v>0</v>
      </c>
      <c r="R522" s="51"/>
    </row>
    <row r="523" spans="1:18" ht="14.45" customHeight="1" x14ac:dyDescent="0.25">
      <c r="A523" s="51">
        <v>1142</v>
      </c>
      <c r="B523" s="51" t="str">
        <f t="shared" si="16"/>
        <v>1</v>
      </c>
      <c r="C523" s="68">
        <v>132</v>
      </c>
      <c r="D523" s="51" t="s">
        <v>201</v>
      </c>
      <c r="E523" s="68">
        <v>132</v>
      </c>
      <c r="F523" s="51" t="s">
        <v>13</v>
      </c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>
        <f t="shared" si="17"/>
        <v>0</v>
      </c>
      <c r="R523" s="51"/>
    </row>
    <row r="524" spans="1:18" ht="14.45" customHeight="1" x14ac:dyDescent="0.25">
      <c r="A524" s="51">
        <v>1143</v>
      </c>
      <c r="B524" s="51" t="str">
        <f t="shared" si="16"/>
        <v>1</v>
      </c>
      <c r="C524" s="68">
        <v>132</v>
      </c>
      <c r="D524" s="51" t="s">
        <v>197</v>
      </c>
      <c r="E524" s="68">
        <v>132</v>
      </c>
      <c r="F524" s="51" t="s">
        <v>13</v>
      </c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>
        <f t="shared" si="17"/>
        <v>0</v>
      </c>
      <c r="R524" s="51"/>
    </row>
    <row r="525" spans="1:18" ht="14.45" customHeight="1" x14ac:dyDescent="0.25">
      <c r="A525" s="51">
        <v>1144</v>
      </c>
      <c r="B525" s="51" t="str">
        <f t="shared" si="16"/>
        <v>1</v>
      </c>
      <c r="C525" s="68">
        <v>132</v>
      </c>
      <c r="D525" s="51" t="s">
        <v>302</v>
      </c>
      <c r="E525" s="68">
        <v>132</v>
      </c>
      <c r="F525" s="51" t="s">
        <v>13</v>
      </c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>
        <f t="shared" si="17"/>
        <v>0</v>
      </c>
      <c r="R525" s="51"/>
    </row>
    <row r="526" spans="1:18" ht="14.45" customHeight="1" x14ac:dyDescent="0.25">
      <c r="A526" s="51">
        <v>1145</v>
      </c>
      <c r="B526" s="51" t="str">
        <f t="shared" si="16"/>
        <v>1</v>
      </c>
      <c r="C526" s="68">
        <v>132</v>
      </c>
      <c r="D526" s="51" t="s">
        <v>192</v>
      </c>
      <c r="E526" s="68">
        <v>132</v>
      </c>
      <c r="F526" s="51" t="s">
        <v>13</v>
      </c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>
        <f t="shared" si="17"/>
        <v>0</v>
      </c>
      <c r="R526" s="51"/>
    </row>
    <row r="527" spans="1:18" ht="14.45" customHeight="1" x14ac:dyDescent="0.25">
      <c r="A527" s="51">
        <v>1146</v>
      </c>
      <c r="B527" s="51" t="str">
        <f t="shared" si="16"/>
        <v>1</v>
      </c>
      <c r="C527" s="68">
        <v>132</v>
      </c>
      <c r="D527" s="51" t="s">
        <v>199</v>
      </c>
      <c r="E527" s="68">
        <v>132</v>
      </c>
      <c r="F527" s="51" t="s">
        <v>13</v>
      </c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>
        <f t="shared" si="17"/>
        <v>0</v>
      </c>
      <c r="R527" s="51"/>
    </row>
    <row r="528" spans="1:18" ht="14.45" customHeight="1" x14ac:dyDescent="0.25">
      <c r="A528" s="51">
        <v>1147</v>
      </c>
      <c r="B528" s="51" t="str">
        <f t="shared" si="16"/>
        <v>1</v>
      </c>
      <c r="C528" s="68">
        <v>132</v>
      </c>
      <c r="D528" s="51" t="s">
        <v>198</v>
      </c>
      <c r="E528" s="68">
        <v>132</v>
      </c>
      <c r="F528" s="51" t="s">
        <v>13</v>
      </c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>
        <f t="shared" si="17"/>
        <v>0</v>
      </c>
      <c r="R528" s="51"/>
    </row>
    <row r="529" spans="1:18" ht="14.45" customHeight="1" x14ac:dyDescent="0.25">
      <c r="A529" s="51">
        <v>1148</v>
      </c>
      <c r="B529" s="51" t="str">
        <f t="shared" si="16"/>
        <v>1</v>
      </c>
      <c r="C529" s="68">
        <v>132</v>
      </c>
      <c r="D529" s="51" t="s">
        <v>303</v>
      </c>
      <c r="E529" s="68">
        <v>132</v>
      </c>
      <c r="F529" s="51" t="s">
        <v>13</v>
      </c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>
        <f t="shared" si="17"/>
        <v>0</v>
      </c>
      <c r="R529" s="51"/>
    </row>
    <row r="530" spans="1:18" ht="14.45" customHeight="1" x14ac:dyDescent="0.25">
      <c r="A530" s="51">
        <v>1149</v>
      </c>
      <c r="B530" s="51" t="str">
        <f t="shared" si="16"/>
        <v>1</v>
      </c>
      <c r="C530" s="68">
        <v>132</v>
      </c>
      <c r="D530" s="51" t="s">
        <v>304</v>
      </c>
      <c r="E530" s="68">
        <v>132</v>
      </c>
      <c r="F530" s="51" t="s">
        <v>13</v>
      </c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>
        <f t="shared" si="17"/>
        <v>0</v>
      </c>
      <c r="R530" s="51"/>
    </row>
    <row r="531" spans="1:18" ht="14.45" customHeight="1" x14ac:dyDescent="0.25">
      <c r="A531" s="51">
        <v>1150</v>
      </c>
      <c r="B531" s="51" t="str">
        <f t="shared" si="16"/>
        <v>1</v>
      </c>
      <c r="C531" s="68">
        <v>132</v>
      </c>
      <c r="D531" s="51" t="s">
        <v>305</v>
      </c>
      <c r="E531" s="68">
        <v>132</v>
      </c>
      <c r="F531" s="51" t="s">
        <v>13</v>
      </c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>
        <f t="shared" si="17"/>
        <v>0</v>
      </c>
      <c r="R531" s="51"/>
    </row>
    <row r="532" spans="1:18" ht="14.45" customHeight="1" x14ac:dyDescent="0.25">
      <c r="A532" s="51">
        <v>1151</v>
      </c>
      <c r="B532" s="51" t="str">
        <f t="shared" si="16"/>
        <v>1</v>
      </c>
      <c r="C532" s="68">
        <v>132</v>
      </c>
      <c r="D532" s="51" t="s">
        <v>306</v>
      </c>
      <c r="E532" s="68">
        <v>132</v>
      </c>
      <c r="F532" s="51" t="s">
        <v>13</v>
      </c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>
        <f t="shared" si="17"/>
        <v>0</v>
      </c>
      <c r="R532" s="51"/>
    </row>
    <row r="533" spans="1:18" ht="14.45" customHeight="1" x14ac:dyDescent="0.25">
      <c r="A533" s="51">
        <v>1152</v>
      </c>
      <c r="B533" s="51" t="str">
        <f t="shared" si="16"/>
        <v>1</v>
      </c>
      <c r="C533" s="68">
        <v>132</v>
      </c>
      <c r="D533" s="51" t="s">
        <v>195</v>
      </c>
      <c r="E533" s="68">
        <v>132</v>
      </c>
      <c r="F533" s="51" t="s">
        <v>13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>
        <f t="shared" si="17"/>
        <v>0</v>
      </c>
      <c r="R533" s="51"/>
    </row>
    <row r="534" spans="1:18" ht="14.45" customHeight="1" x14ac:dyDescent="0.25">
      <c r="A534" s="51">
        <v>1153</v>
      </c>
      <c r="B534" s="51" t="str">
        <f t="shared" si="16"/>
        <v>1</v>
      </c>
      <c r="C534" s="68">
        <v>132</v>
      </c>
      <c r="D534" s="51" t="s">
        <v>190</v>
      </c>
      <c r="E534" s="68">
        <v>132</v>
      </c>
      <c r="F534" s="51" t="s">
        <v>13</v>
      </c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>
        <f t="shared" si="17"/>
        <v>0</v>
      </c>
      <c r="R534" s="51"/>
    </row>
    <row r="535" spans="1:18" ht="14.45" customHeight="1" x14ac:dyDescent="0.25">
      <c r="A535" s="51">
        <v>1154</v>
      </c>
      <c r="B535" s="51" t="str">
        <f t="shared" si="16"/>
        <v>1</v>
      </c>
      <c r="C535" s="68">
        <v>132</v>
      </c>
      <c r="D535" s="51" t="s">
        <v>193</v>
      </c>
      <c r="E535" s="68">
        <v>132</v>
      </c>
      <c r="F535" s="51" t="s">
        <v>13</v>
      </c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>
        <f t="shared" si="17"/>
        <v>0</v>
      </c>
      <c r="R535" s="51"/>
    </row>
    <row r="536" spans="1:18" ht="14.45" customHeight="1" x14ac:dyDescent="0.25">
      <c r="A536" s="51">
        <v>1155</v>
      </c>
      <c r="B536" s="51" t="str">
        <f t="shared" si="16"/>
        <v>1</v>
      </c>
      <c r="C536" s="68">
        <v>132</v>
      </c>
      <c r="D536" s="51" t="s">
        <v>310</v>
      </c>
      <c r="E536" s="68">
        <v>132</v>
      </c>
      <c r="F536" s="51" t="s">
        <v>13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>
        <f t="shared" si="17"/>
        <v>0</v>
      </c>
      <c r="R536" s="51"/>
    </row>
    <row r="537" spans="1:18" ht="14.45" customHeight="1" x14ac:dyDescent="0.25">
      <c r="A537" s="51">
        <v>1156</v>
      </c>
      <c r="B537" s="51" t="str">
        <f t="shared" si="16"/>
        <v>1</v>
      </c>
      <c r="C537" s="68">
        <v>132</v>
      </c>
      <c r="D537" s="51" t="s">
        <v>189</v>
      </c>
      <c r="E537" s="68">
        <v>132</v>
      </c>
      <c r="F537" s="51" t="s">
        <v>13</v>
      </c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>
        <f t="shared" si="17"/>
        <v>0</v>
      </c>
      <c r="R537" s="51"/>
    </row>
    <row r="538" spans="1:18" ht="14.45" customHeight="1" x14ac:dyDescent="0.25">
      <c r="A538" s="51">
        <v>1157</v>
      </c>
      <c r="B538" s="51" t="str">
        <f t="shared" si="16"/>
        <v>1</v>
      </c>
      <c r="C538" s="68">
        <v>132</v>
      </c>
      <c r="D538" s="51" t="s">
        <v>144</v>
      </c>
      <c r="E538" s="68">
        <v>132</v>
      </c>
      <c r="F538" s="51" t="s">
        <v>13</v>
      </c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>
        <f t="shared" si="17"/>
        <v>0</v>
      </c>
      <c r="R538" s="51"/>
    </row>
    <row r="539" spans="1:18" ht="14.45" customHeight="1" x14ac:dyDescent="0.25">
      <c r="A539" s="51">
        <v>1158</v>
      </c>
      <c r="B539" s="51" t="str">
        <f t="shared" si="16"/>
        <v>1</v>
      </c>
      <c r="C539" s="68">
        <v>132</v>
      </c>
      <c r="D539" s="51" t="s">
        <v>143</v>
      </c>
      <c r="E539" s="68">
        <v>132</v>
      </c>
      <c r="F539" s="51" t="s">
        <v>13</v>
      </c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>
        <f t="shared" si="17"/>
        <v>0</v>
      </c>
      <c r="R539" s="51"/>
    </row>
    <row r="540" spans="1:18" ht="14.45" customHeight="1" x14ac:dyDescent="0.25">
      <c r="A540" s="51">
        <v>1159</v>
      </c>
      <c r="B540" s="51" t="str">
        <f t="shared" si="16"/>
        <v>1</v>
      </c>
      <c r="C540" s="68">
        <v>132</v>
      </c>
      <c r="D540" s="51" t="s">
        <v>311</v>
      </c>
      <c r="E540" s="68">
        <v>132</v>
      </c>
      <c r="F540" s="51" t="s">
        <v>13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>
        <f t="shared" si="17"/>
        <v>0</v>
      </c>
      <c r="R540" s="51"/>
    </row>
    <row r="541" spans="1:18" ht="14.45" customHeight="1" x14ac:dyDescent="0.25">
      <c r="A541" s="51">
        <v>1160</v>
      </c>
      <c r="B541" s="51" t="str">
        <f t="shared" si="16"/>
        <v>1</v>
      </c>
      <c r="C541" s="68">
        <v>113</v>
      </c>
      <c r="D541" s="68" t="s">
        <v>219</v>
      </c>
      <c r="E541" s="68">
        <v>113</v>
      </c>
      <c r="F541" s="51" t="s">
        <v>11</v>
      </c>
      <c r="G541" s="52"/>
      <c r="H541" s="52"/>
      <c r="I541" s="52"/>
      <c r="J541" s="102">
        <v>3651713.2644000007</v>
      </c>
      <c r="K541" s="52"/>
      <c r="L541" s="52"/>
      <c r="M541" s="52"/>
      <c r="N541" s="52"/>
      <c r="O541" s="52"/>
      <c r="P541" s="52"/>
      <c r="Q541" s="52">
        <f t="shared" si="17"/>
        <v>3651713.2644000007</v>
      </c>
      <c r="R541" s="51"/>
    </row>
    <row r="542" spans="1:18" ht="14.45" customHeight="1" x14ac:dyDescent="0.25">
      <c r="A542" s="51">
        <v>1161</v>
      </c>
      <c r="B542" s="51" t="str">
        <f t="shared" si="16"/>
        <v>1</v>
      </c>
      <c r="C542" s="68">
        <v>132</v>
      </c>
      <c r="D542" s="68" t="s">
        <v>219</v>
      </c>
      <c r="E542" s="68">
        <v>132</v>
      </c>
      <c r="F542" s="51" t="s">
        <v>13</v>
      </c>
      <c r="G542" s="52"/>
      <c r="H542" s="52"/>
      <c r="I542" s="52"/>
      <c r="J542" s="102">
        <v>550259.36917669955</v>
      </c>
      <c r="K542" s="52"/>
      <c r="L542" s="52"/>
      <c r="M542" s="52"/>
      <c r="N542" s="52"/>
      <c r="O542" s="52"/>
      <c r="P542" s="52"/>
      <c r="Q542" s="52">
        <f t="shared" si="17"/>
        <v>550259.36917669955</v>
      </c>
      <c r="R542" s="51"/>
    </row>
    <row r="543" spans="1:18" ht="14.45" customHeight="1" x14ac:dyDescent="0.25">
      <c r="A543" s="68">
        <v>1162</v>
      </c>
      <c r="B543" s="51" t="str">
        <f t="shared" si="16"/>
        <v>1</v>
      </c>
      <c r="C543" s="68">
        <v>113</v>
      </c>
      <c r="D543" s="68" t="s">
        <v>206</v>
      </c>
      <c r="E543" s="51">
        <v>113</v>
      </c>
      <c r="F543" s="51" t="s">
        <v>11</v>
      </c>
      <c r="G543" s="52">
        <v>0</v>
      </c>
      <c r="H543" s="52"/>
      <c r="I543" s="52"/>
      <c r="J543" s="52"/>
      <c r="K543" s="52"/>
      <c r="L543" s="52"/>
      <c r="M543" s="52"/>
      <c r="N543" s="52"/>
      <c r="O543" s="52"/>
      <c r="P543" s="52"/>
      <c r="Q543" s="52">
        <f t="shared" si="17"/>
        <v>0</v>
      </c>
      <c r="R543" s="51"/>
    </row>
    <row r="544" spans="1:18" ht="14.45" customHeight="1" x14ac:dyDescent="0.25">
      <c r="A544" s="68">
        <v>1163</v>
      </c>
      <c r="B544" s="51" t="str">
        <f t="shared" si="16"/>
        <v>1</v>
      </c>
      <c r="C544" s="68">
        <v>113</v>
      </c>
      <c r="D544" s="68" t="s">
        <v>306</v>
      </c>
      <c r="E544" s="51">
        <v>113</v>
      </c>
      <c r="F544" s="51" t="s">
        <v>11</v>
      </c>
      <c r="G544" s="52">
        <v>0</v>
      </c>
      <c r="H544" s="52"/>
      <c r="I544" s="52"/>
      <c r="J544" s="52"/>
      <c r="K544" s="52"/>
      <c r="L544" s="52"/>
      <c r="M544" s="52"/>
      <c r="N544" s="52"/>
      <c r="O544" s="52"/>
      <c r="P544" s="52"/>
      <c r="Q544" s="52">
        <f t="shared" si="17"/>
        <v>0</v>
      </c>
      <c r="R544" s="51"/>
    </row>
    <row r="545" spans="1:18" ht="14.45" customHeight="1" x14ac:dyDescent="0.25">
      <c r="A545" s="68">
        <v>1164</v>
      </c>
      <c r="B545" s="51" t="str">
        <f t="shared" si="16"/>
        <v>1</v>
      </c>
      <c r="C545" s="68">
        <v>132</v>
      </c>
      <c r="D545" s="68" t="s">
        <v>206</v>
      </c>
      <c r="E545" s="51"/>
      <c r="F545" s="51" t="s">
        <v>13</v>
      </c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>
        <f t="shared" si="17"/>
        <v>0</v>
      </c>
      <c r="R545" s="51"/>
    </row>
    <row r="546" spans="1:18" ht="14.45" customHeight="1" x14ac:dyDescent="0.25">
      <c r="A546" s="68">
        <v>1165</v>
      </c>
      <c r="B546" s="51" t="str">
        <f t="shared" si="16"/>
        <v>1</v>
      </c>
      <c r="C546" s="68">
        <v>132</v>
      </c>
      <c r="D546" s="68" t="s">
        <v>306</v>
      </c>
      <c r="E546" s="51"/>
      <c r="F546" s="51" t="s">
        <v>13</v>
      </c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>
        <f t="shared" si="17"/>
        <v>0</v>
      </c>
      <c r="R546" s="51"/>
    </row>
    <row r="547" spans="1:18" ht="14.45" customHeight="1" x14ac:dyDescent="0.25">
      <c r="A547" s="68">
        <v>1166</v>
      </c>
      <c r="B547" s="51" t="str">
        <f t="shared" si="16"/>
        <v>1</v>
      </c>
      <c r="C547" s="68">
        <v>141</v>
      </c>
      <c r="D547" s="68" t="s">
        <v>371</v>
      </c>
      <c r="E547" s="51"/>
      <c r="F547" s="51" t="s">
        <v>15</v>
      </c>
      <c r="G547" s="52">
        <v>39173</v>
      </c>
      <c r="H547" s="52"/>
      <c r="I547" s="52"/>
      <c r="J547" s="52"/>
      <c r="K547" s="52"/>
      <c r="L547" s="52"/>
      <c r="M547" s="52"/>
      <c r="N547" s="52"/>
      <c r="O547" s="52"/>
      <c r="P547" s="52"/>
      <c r="Q547" s="52">
        <f t="shared" si="17"/>
        <v>39173</v>
      </c>
      <c r="R547" s="51"/>
    </row>
    <row r="548" spans="1:18" ht="14.45" customHeight="1" x14ac:dyDescent="0.25">
      <c r="A548" s="68">
        <v>1167</v>
      </c>
      <c r="B548" s="51" t="str">
        <f t="shared" si="16"/>
        <v>1</v>
      </c>
      <c r="C548" s="68">
        <v>142</v>
      </c>
      <c r="D548" s="68" t="s">
        <v>371</v>
      </c>
      <c r="E548" s="51"/>
      <c r="F548" s="51" t="s">
        <v>16</v>
      </c>
      <c r="G548" s="52">
        <v>6995</v>
      </c>
      <c r="H548" s="52"/>
      <c r="I548" s="52"/>
      <c r="J548" s="52"/>
      <c r="K548" s="52"/>
      <c r="L548" s="52"/>
      <c r="M548" s="52"/>
      <c r="N548" s="52"/>
      <c r="O548" s="52"/>
      <c r="P548" s="52"/>
      <c r="Q548" s="52">
        <f t="shared" si="17"/>
        <v>6995</v>
      </c>
      <c r="R548" s="51"/>
    </row>
    <row r="549" spans="1:18" ht="14.45" customHeight="1" x14ac:dyDescent="0.25">
      <c r="A549" s="68">
        <v>1168</v>
      </c>
      <c r="B549" s="51" t="str">
        <f t="shared" si="16"/>
        <v>1</v>
      </c>
      <c r="C549" s="68">
        <v>143</v>
      </c>
      <c r="D549" s="68" t="s">
        <v>371</v>
      </c>
      <c r="E549" s="51"/>
      <c r="F549" s="51" t="s">
        <v>17</v>
      </c>
      <c r="G549" s="52">
        <v>2798</v>
      </c>
      <c r="H549" s="52"/>
      <c r="I549" s="52"/>
      <c r="J549" s="52"/>
      <c r="K549" s="52"/>
      <c r="L549" s="52"/>
      <c r="M549" s="52"/>
      <c r="N549" s="52"/>
      <c r="O549" s="52"/>
      <c r="P549" s="52"/>
      <c r="Q549" s="52">
        <f t="shared" si="17"/>
        <v>2798</v>
      </c>
      <c r="R549" s="51"/>
    </row>
    <row r="550" spans="1:18" ht="14.45" customHeight="1" x14ac:dyDescent="0.25">
      <c r="A550" s="68">
        <v>1169</v>
      </c>
      <c r="B550" s="51" t="str">
        <f t="shared" si="16"/>
        <v>1</v>
      </c>
      <c r="C550" s="51">
        <v>141</v>
      </c>
      <c r="D550" s="68" t="s">
        <v>371</v>
      </c>
      <c r="E550" s="51"/>
      <c r="F550" s="51" t="s">
        <v>15</v>
      </c>
      <c r="G550" s="52">
        <v>248265</v>
      </c>
      <c r="H550" s="52"/>
      <c r="I550" s="52"/>
      <c r="J550" s="52"/>
      <c r="K550" s="52"/>
      <c r="L550" s="52"/>
      <c r="M550" s="52"/>
      <c r="N550" s="52"/>
      <c r="O550" s="52"/>
      <c r="P550" s="52"/>
      <c r="Q550" s="52">
        <f t="shared" si="17"/>
        <v>248265</v>
      </c>
      <c r="R550" s="51"/>
    </row>
    <row r="551" spans="1:18" ht="14.45" customHeight="1" x14ac:dyDescent="0.25">
      <c r="A551" s="68">
        <v>1170</v>
      </c>
      <c r="B551" s="51" t="str">
        <f t="shared" si="16"/>
        <v>1</v>
      </c>
      <c r="C551" s="51">
        <v>142</v>
      </c>
      <c r="D551" s="68" t="s">
        <v>372</v>
      </c>
      <c r="E551" s="51"/>
      <c r="F551" s="51" t="s">
        <v>16</v>
      </c>
      <c r="G551" s="52">
        <v>44333</v>
      </c>
      <c r="H551" s="52"/>
      <c r="I551" s="52"/>
      <c r="J551" s="52"/>
      <c r="K551" s="52"/>
      <c r="L551" s="52"/>
      <c r="M551" s="52"/>
      <c r="N551" s="52"/>
      <c r="O551" s="52"/>
      <c r="P551" s="52"/>
      <c r="Q551" s="52">
        <f t="shared" si="17"/>
        <v>44333</v>
      </c>
      <c r="R551" s="51"/>
    </row>
    <row r="552" spans="1:18" ht="14.45" customHeight="1" x14ac:dyDescent="0.25">
      <c r="A552" s="68">
        <v>1171</v>
      </c>
      <c r="B552" s="51" t="str">
        <f t="shared" si="16"/>
        <v>1</v>
      </c>
      <c r="C552" s="51">
        <v>143</v>
      </c>
      <c r="D552" s="68" t="s">
        <v>372</v>
      </c>
      <c r="E552" s="51"/>
      <c r="F552" s="51" t="s">
        <v>17</v>
      </c>
      <c r="G552" s="52">
        <v>22133</v>
      </c>
      <c r="H552" s="52"/>
      <c r="I552" s="52"/>
      <c r="J552" s="52"/>
      <c r="K552" s="52"/>
      <c r="L552" s="52"/>
      <c r="M552" s="52"/>
      <c r="N552" s="52"/>
      <c r="O552" s="52"/>
      <c r="P552" s="52"/>
      <c r="Q552" s="52">
        <f t="shared" si="17"/>
        <v>22133</v>
      </c>
      <c r="R552" s="51"/>
    </row>
    <row r="553" spans="1:18" ht="14.45" customHeight="1" x14ac:dyDescent="0.25">
      <c r="A553" s="68">
        <v>1172</v>
      </c>
      <c r="B553" s="51" t="str">
        <f t="shared" si="16"/>
        <v>2</v>
      </c>
      <c r="C553" s="51">
        <v>211</v>
      </c>
      <c r="D553" s="68" t="s">
        <v>211</v>
      </c>
      <c r="E553" s="51">
        <v>211</v>
      </c>
      <c r="F553" s="51" t="s">
        <v>19</v>
      </c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>
        <f t="shared" si="17"/>
        <v>0</v>
      </c>
      <c r="R553" s="51" t="s">
        <v>313</v>
      </c>
    </row>
    <row r="554" spans="1:18" ht="14.45" customHeight="1" x14ac:dyDescent="0.25">
      <c r="A554" s="68">
        <v>1173</v>
      </c>
      <c r="B554" s="51" t="str">
        <f t="shared" si="16"/>
        <v>2</v>
      </c>
      <c r="C554" s="51">
        <v>212</v>
      </c>
      <c r="D554" s="68" t="s">
        <v>211</v>
      </c>
      <c r="E554" s="51">
        <v>212</v>
      </c>
      <c r="F554" s="51" t="s">
        <v>20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>
        <f t="shared" si="17"/>
        <v>0</v>
      </c>
      <c r="R554" s="51" t="s">
        <v>313</v>
      </c>
    </row>
    <row r="555" spans="1:18" ht="14.45" customHeight="1" x14ac:dyDescent="0.25">
      <c r="A555" s="68">
        <v>1174</v>
      </c>
      <c r="B555" s="51" t="str">
        <f t="shared" si="16"/>
        <v>2</v>
      </c>
      <c r="C555" s="51">
        <v>216</v>
      </c>
      <c r="D555" s="68" t="s">
        <v>211</v>
      </c>
      <c r="E555" s="51">
        <v>216</v>
      </c>
      <c r="F555" s="51" t="s">
        <v>24</v>
      </c>
      <c r="G555" s="52">
        <v>0</v>
      </c>
      <c r="H555" s="52"/>
      <c r="I555" s="52"/>
      <c r="J555" s="52"/>
      <c r="K555" s="52"/>
      <c r="L555" s="52"/>
      <c r="M555" s="52"/>
      <c r="N555" s="52"/>
      <c r="O555" s="52"/>
      <c r="P555" s="52"/>
      <c r="Q555" s="52">
        <f t="shared" si="17"/>
        <v>0</v>
      </c>
      <c r="R555" s="51" t="s">
        <v>313</v>
      </c>
    </row>
    <row r="556" spans="1:18" ht="14.45" customHeight="1" x14ac:dyDescent="0.25">
      <c r="A556" s="68">
        <v>1175</v>
      </c>
      <c r="B556" s="51" t="str">
        <f t="shared" si="16"/>
        <v>2</v>
      </c>
      <c r="C556" s="51">
        <v>222</v>
      </c>
      <c r="D556" s="68" t="s">
        <v>211</v>
      </c>
      <c r="E556" s="51">
        <v>222</v>
      </c>
      <c r="F556" s="51" t="s">
        <v>28</v>
      </c>
      <c r="G556" s="52">
        <v>900</v>
      </c>
      <c r="H556" s="52"/>
      <c r="I556" s="52"/>
      <c r="J556" s="52"/>
      <c r="K556" s="52"/>
      <c r="L556" s="52"/>
      <c r="M556" s="52"/>
      <c r="N556" s="52"/>
      <c r="O556" s="52"/>
      <c r="P556" s="52"/>
      <c r="Q556" s="52">
        <f t="shared" si="17"/>
        <v>900</v>
      </c>
      <c r="R556" s="51" t="s">
        <v>313</v>
      </c>
    </row>
    <row r="557" spans="1:18" ht="14.45" customHeight="1" x14ac:dyDescent="0.25">
      <c r="A557" s="68">
        <v>1176</v>
      </c>
      <c r="B557" s="51" t="str">
        <f t="shared" si="16"/>
        <v>2</v>
      </c>
      <c r="C557" s="51">
        <v>223</v>
      </c>
      <c r="D557" s="68" t="s">
        <v>211</v>
      </c>
      <c r="E557" s="51">
        <v>223</v>
      </c>
      <c r="F557" s="51" t="s">
        <v>29</v>
      </c>
      <c r="G557" s="52">
        <v>600</v>
      </c>
      <c r="H557" s="52"/>
      <c r="I557" s="52"/>
      <c r="J557" s="52"/>
      <c r="K557" s="52"/>
      <c r="L557" s="52"/>
      <c r="M557" s="52"/>
      <c r="N557" s="52"/>
      <c r="O557" s="52"/>
      <c r="P557" s="52"/>
      <c r="Q557" s="52">
        <f t="shared" si="17"/>
        <v>600</v>
      </c>
      <c r="R557" s="51" t="s">
        <v>313</v>
      </c>
    </row>
    <row r="558" spans="1:18" ht="14.45" customHeight="1" x14ac:dyDescent="0.25">
      <c r="A558" s="68">
        <v>1177</v>
      </c>
      <c r="B558" s="51" t="str">
        <f t="shared" si="16"/>
        <v>3</v>
      </c>
      <c r="C558" s="51">
        <v>314</v>
      </c>
      <c r="D558" s="68" t="s">
        <v>211</v>
      </c>
      <c r="E558" s="51">
        <v>314</v>
      </c>
      <c r="F558" s="51" t="s">
        <v>58</v>
      </c>
      <c r="G558" s="52">
        <v>3000</v>
      </c>
      <c r="H558" s="52"/>
      <c r="I558" s="52"/>
      <c r="J558" s="52"/>
      <c r="K558" s="52"/>
      <c r="L558" s="52"/>
      <c r="M558" s="52"/>
      <c r="N558" s="52"/>
      <c r="O558" s="52"/>
      <c r="P558" s="52"/>
      <c r="Q558" s="52">
        <f t="shared" si="17"/>
        <v>3000</v>
      </c>
      <c r="R558" s="51" t="s">
        <v>313</v>
      </c>
    </row>
    <row r="559" spans="1:18" ht="14.45" customHeight="1" x14ac:dyDescent="0.25">
      <c r="A559" s="68">
        <v>1178</v>
      </c>
      <c r="B559" s="51" t="str">
        <f t="shared" si="16"/>
        <v>3</v>
      </c>
      <c r="C559" s="51">
        <v>353</v>
      </c>
      <c r="D559" s="68" t="s">
        <v>211</v>
      </c>
      <c r="E559" s="51">
        <v>353</v>
      </c>
      <c r="F559" s="51" t="s">
        <v>78</v>
      </c>
      <c r="G559" s="52">
        <v>0</v>
      </c>
      <c r="H559" s="52"/>
      <c r="I559" s="52"/>
      <c r="J559" s="52"/>
      <c r="K559" s="52"/>
      <c r="L559" s="52"/>
      <c r="M559" s="52"/>
      <c r="N559" s="52"/>
      <c r="O559" s="52"/>
      <c r="P559" s="52"/>
      <c r="Q559" s="52">
        <f t="shared" si="17"/>
        <v>0</v>
      </c>
      <c r="R559" s="51" t="s">
        <v>313</v>
      </c>
    </row>
    <row r="560" spans="1:18" ht="14.45" customHeight="1" x14ac:dyDescent="0.25">
      <c r="A560" s="68">
        <v>1179</v>
      </c>
      <c r="B560" s="51" t="str">
        <f t="shared" si="16"/>
        <v>3</v>
      </c>
      <c r="C560" s="51">
        <v>375</v>
      </c>
      <c r="D560" s="68" t="s">
        <v>211</v>
      </c>
      <c r="E560" s="51">
        <v>375</v>
      </c>
      <c r="F560" s="51" t="s">
        <v>93</v>
      </c>
      <c r="G560" s="52">
        <v>6000</v>
      </c>
      <c r="H560" s="52"/>
      <c r="I560" s="52"/>
      <c r="J560" s="52"/>
      <c r="K560" s="52"/>
      <c r="L560" s="52"/>
      <c r="M560" s="52"/>
      <c r="N560" s="52"/>
      <c r="O560" s="52"/>
      <c r="P560" s="52"/>
      <c r="Q560" s="52">
        <f t="shared" si="17"/>
        <v>6000</v>
      </c>
      <c r="R560" s="51" t="s">
        <v>313</v>
      </c>
    </row>
    <row r="561" spans="1:18" ht="14.45" customHeight="1" x14ac:dyDescent="0.25">
      <c r="A561" s="68">
        <v>1180</v>
      </c>
      <c r="B561" s="51" t="str">
        <f t="shared" si="16"/>
        <v>5</v>
      </c>
      <c r="C561" s="51">
        <v>523</v>
      </c>
      <c r="D561" s="68" t="s">
        <v>211</v>
      </c>
      <c r="E561" s="51">
        <v>523</v>
      </c>
      <c r="F561" s="51" t="s">
        <v>115</v>
      </c>
      <c r="G561" s="52">
        <v>2000</v>
      </c>
      <c r="H561" s="52"/>
      <c r="I561" s="52"/>
      <c r="J561" s="52"/>
      <c r="K561" s="52"/>
      <c r="L561" s="52"/>
      <c r="M561" s="52"/>
      <c r="N561" s="52"/>
      <c r="O561" s="52"/>
      <c r="P561" s="52"/>
      <c r="Q561" s="52">
        <f t="shared" si="17"/>
        <v>2000</v>
      </c>
      <c r="R561" s="51" t="s">
        <v>313</v>
      </c>
    </row>
    <row r="562" spans="1:18" ht="14.45" customHeight="1" x14ac:dyDescent="0.25">
      <c r="A562" s="68">
        <v>1181</v>
      </c>
      <c r="B562" s="51" t="str">
        <f t="shared" si="16"/>
        <v>2</v>
      </c>
      <c r="C562" s="51">
        <v>211</v>
      </c>
      <c r="D562" s="68" t="s">
        <v>192</v>
      </c>
      <c r="E562" s="51">
        <v>211</v>
      </c>
      <c r="F562" s="51" t="s">
        <v>19</v>
      </c>
      <c r="G562" s="52">
        <v>35000</v>
      </c>
      <c r="H562" s="52"/>
      <c r="I562" s="52"/>
      <c r="J562" s="52"/>
      <c r="K562" s="52"/>
      <c r="L562" s="52"/>
      <c r="M562" s="52"/>
      <c r="N562" s="52"/>
      <c r="O562" s="52"/>
      <c r="P562" s="52"/>
      <c r="Q562" s="52">
        <f t="shared" si="17"/>
        <v>35000</v>
      </c>
      <c r="R562" s="51" t="s">
        <v>317</v>
      </c>
    </row>
    <row r="563" spans="1:18" ht="14.45" customHeight="1" x14ac:dyDescent="0.25">
      <c r="A563" s="68">
        <v>1182</v>
      </c>
      <c r="B563" s="51" t="str">
        <f t="shared" si="16"/>
        <v>2</v>
      </c>
      <c r="C563" s="51">
        <v>212</v>
      </c>
      <c r="D563" s="68" t="s">
        <v>192</v>
      </c>
      <c r="E563" s="51">
        <v>212</v>
      </c>
      <c r="F563" s="51" t="s">
        <v>20</v>
      </c>
      <c r="G563" s="52">
        <v>30000</v>
      </c>
      <c r="H563" s="52"/>
      <c r="I563" s="52"/>
      <c r="J563" s="52"/>
      <c r="K563" s="52"/>
      <c r="L563" s="52"/>
      <c r="M563" s="52"/>
      <c r="N563" s="52"/>
      <c r="O563" s="52"/>
      <c r="P563" s="52"/>
      <c r="Q563" s="52">
        <f t="shared" si="17"/>
        <v>30000</v>
      </c>
      <c r="R563" s="51" t="s">
        <v>317</v>
      </c>
    </row>
    <row r="564" spans="1:18" ht="14.45" customHeight="1" x14ac:dyDescent="0.25">
      <c r="A564" s="68">
        <v>1183</v>
      </c>
      <c r="B564" s="51" t="str">
        <f t="shared" si="16"/>
        <v>2</v>
      </c>
      <c r="C564" s="51">
        <v>214</v>
      </c>
      <c r="D564" s="68" t="s">
        <v>192</v>
      </c>
      <c r="E564" s="51">
        <v>214</v>
      </c>
      <c r="F564" s="51" t="s">
        <v>22</v>
      </c>
      <c r="G564" s="52">
        <v>6000</v>
      </c>
      <c r="H564" s="51"/>
      <c r="I564" s="52"/>
      <c r="J564" s="52"/>
      <c r="K564" s="52"/>
      <c r="L564" s="52"/>
      <c r="M564" s="52"/>
      <c r="N564" s="52"/>
      <c r="O564" s="52"/>
      <c r="P564" s="52"/>
      <c r="Q564" s="52">
        <f t="shared" si="17"/>
        <v>6000</v>
      </c>
      <c r="R564" s="51" t="s">
        <v>317</v>
      </c>
    </row>
    <row r="565" spans="1:18" ht="14.45" customHeight="1" x14ac:dyDescent="0.25">
      <c r="A565" s="68">
        <v>1184</v>
      </c>
      <c r="B565" s="51" t="str">
        <f t="shared" si="16"/>
        <v>2</v>
      </c>
      <c r="C565" s="51">
        <v>215</v>
      </c>
      <c r="D565" s="68" t="s">
        <v>192</v>
      </c>
      <c r="E565" s="51">
        <v>215</v>
      </c>
      <c r="F565" s="51" t="s">
        <v>23</v>
      </c>
      <c r="G565" s="52">
        <v>0</v>
      </c>
      <c r="H565" s="52"/>
      <c r="I565" s="52"/>
      <c r="J565" s="52"/>
      <c r="K565" s="52"/>
      <c r="L565" s="52"/>
      <c r="M565" s="52"/>
      <c r="N565" s="52"/>
      <c r="O565" s="52"/>
      <c r="P565" s="52"/>
      <c r="Q565" s="52">
        <f t="shared" si="17"/>
        <v>0</v>
      </c>
      <c r="R565" s="51" t="s">
        <v>317</v>
      </c>
    </row>
    <row r="566" spans="1:18" ht="14.45" customHeight="1" x14ac:dyDescent="0.25">
      <c r="A566" s="68">
        <v>1185</v>
      </c>
      <c r="B566" s="51" t="str">
        <f t="shared" si="16"/>
        <v>2</v>
      </c>
      <c r="C566" s="51">
        <v>218</v>
      </c>
      <c r="D566" s="68" t="s">
        <v>192</v>
      </c>
      <c r="E566" s="51">
        <v>218</v>
      </c>
      <c r="F566" s="51" t="s">
        <v>26</v>
      </c>
      <c r="G566" s="52">
        <v>170000</v>
      </c>
      <c r="H566" s="52"/>
      <c r="I566" s="52"/>
      <c r="J566" s="52"/>
      <c r="K566" s="52"/>
      <c r="L566" s="52"/>
      <c r="M566" s="52"/>
      <c r="N566" s="52"/>
      <c r="O566" s="52"/>
      <c r="P566" s="52"/>
      <c r="Q566" s="52">
        <f t="shared" si="17"/>
        <v>170000</v>
      </c>
      <c r="R566" s="51" t="s">
        <v>317</v>
      </c>
    </row>
    <row r="567" spans="1:18" ht="14.45" customHeight="1" x14ac:dyDescent="0.25">
      <c r="A567" s="68">
        <v>1186</v>
      </c>
      <c r="B567" s="51" t="str">
        <f t="shared" si="16"/>
        <v>2</v>
      </c>
      <c r="C567" s="51">
        <v>246</v>
      </c>
      <c r="D567" s="68" t="s">
        <v>192</v>
      </c>
      <c r="E567" s="51">
        <v>246</v>
      </c>
      <c r="F567" s="51" t="s">
        <v>36</v>
      </c>
      <c r="G567" s="52">
        <v>0</v>
      </c>
      <c r="H567" s="52"/>
      <c r="I567" s="52"/>
      <c r="J567" s="52"/>
      <c r="K567" s="52"/>
      <c r="L567" s="52"/>
      <c r="M567" s="52"/>
      <c r="N567" s="52"/>
      <c r="O567" s="52"/>
      <c r="P567" s="52"/>
      <c r="Q567" s="52">
        <f t="shared" si="17"/>
        <v>0</v>
      </c>
      <c r="R567" s="51" t="s">
        <v>317</v>
      </c>
    </row>
    <row r="568" spans="1:18" ht="14.45" customHeight="1" x14ac:dyDescent="0.25">
      <c r="A568" s="68">
        <v>1187</v>
      </c>
      <c r="B568" s="51" t="str">
        <f t="shared" si="16"/>
        <v>2</v>
      </c>
      <c r="C568" s="51">
        <v>261</v>
      </c>
      <c r="D568" s="68" t="s">
        <v>192</v>
      </c>
      <c r="E568" s="51">
        <v>261</v>
      </c>
      <c r="F568" s="51" t="s">
        <v>43</v>
      </c>
      <c r="G568" s="52">
        <v>18000</v>
      </c>
      <c r="H568" s="52"/>
      <c r="I568" s="52"/>
      <c r="J568" s="52"/>
      <c r="K568" s="52"/>
      <c r="L568" s="52"/>
      <c r="M568" s="52"/>
      <c r="N568" s="52"/>
      <c r="O568" s="52"/>
      <c r="P568" s="52"/>
      <c r="Q568" s="52">
        <f t="shared" si="17"/>
        <v>18000</v>
      </c>
      <c r="R568" s="51" t="s">
        <v>317</v>
      </c>
    </row>
    <row r="569" spans="1:18" ht="14.45" customHeight="1" x14ac:dyDescent="0.25">
      <c r="A569" s="68">
        <v>1188</v>
      </c>
      <c r="B569" s="51" t="str">
        <f t="shared" si="16"/>
        <v>2</v>
      </c>
      <c r="C569" s="51">
        <v>271</v>
      </c>
      <c r="D569" s="68" t="s">
        <v>192</v>
      </c>
      <c r="E569" s="51">
        <v>271</v>
      </c>
      <c r="F569" s="51" t="s">
        <v>44</v>
      </c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>
        <f t="shared" si="17"/>
        <v>0</v>
      </c>
      <c r="R569" s="51" t="s">
        <v>317</v>
      </c>
    </row>
    <row r="570" spans="1:18" ht="14.45" customHeight="1" x14ac:dyDescent="0.25">
      <c r="A570" s="68">
        <v>1189</v>
      </c>
      <c r="B570" s="51" t="str">
        <f t="shared" si="16"/>
        <v>3</v>
      </c>
      <c r="C570" s="51">
        <v>313</v>
      </c>
      <c r="D570" s="68" t="s">
        <v>192</v>
      </c>
      <c r="E570" s="51">
        <v>313</v>
      </c>
      <c r="F570" s="51" t="s">
        <v>57</v>
      </c>
      <c r="G570" s="52">
        <v>3000</v>
      </c>
      <c r="H570" s="52"/>
      <c r="I570" s="52"/>
      <c r="J570" s="52"/>
      <c r="K570" s="52"/>
      <c r="L570" s="52"/>
      <c r="M570" s="52"/>
      <c r="N570" s="52"/>
      <c r="O570" s="52"/>
      <c r="P570" s="52"/>
      <c r="Q570" s="52">
        <f t="shared" si="17"/>
        <v>3000</v>
      </c>
      <c r="R570" s="51" t="s">
        <v>317</v>
      </c>
    </row>
    <row r="571" spans="1:18" ht="14.45" customHeight="1" x14ac:dyDescent="0.25">
      <c r="A571" s="68">
        <v>1190</v>
      </c>
      <c r="B571" s="51" t="str">
        <f t="shared" si="16"/>
        <v>3</v>
      </c>
      <c r="C571" s="51">
        <v>314</v>
      </c>
      <c r="D571" s="68" t="s">
        <v>192</v>
      </c>
      <c r="E571" s="51">
        <v>314</v>
      </c>
      <c r="F571" s="51" t="s">
        <v>58</v>
      </c>
      <c r="G571" s="52">
        <v>42000</v>
      </c>
      <c r="H571" s="52"/>
      <c r="I571" s="52"/>
      <c r="J571" s="52"/>
      <c r="K571" s="52"/>
      <c r="L571" s="52"/>
      <c r="M571" s="52"/>
      <c r="N571" s="52"/>
      <c r="O571" s="52"/>
      <c r="P571" s="52"/>
      <c r="Q571" s="52">
        <f t="shared" si="17"/>
        <v>42000</v>
      </c>
      <c r="R571" s="51" t="s">
        <v>317</v>
      </c>
    </row>
    <row r="572" spans="1:18" ht="14.45" customHeight="1" x14ac:dyDescent="0.25">
      <c r="A572" s="68">
        <v>1191</v>
      </c>
      <c r="B572" s="51" t="str">
        <f t="shared" si="16"/>
        <v>3</v>
      </c>
      <c r="C572" s="51">
        <v>315</v>
      </c>
      <c r="D572" s="68" t="s">
        <v>192</v>
      </c>
      <c r="E572" s="51">
        <v>315</v>
      </c>
      <c r="F572" s="51" t="s">
        <v>59</v>
      </c>
      <c r="G572" s="52">
        <v>9600</v>
      </c>
      <c r="H572" s="52"/>
      <c r="I572" s="52"/>
      <c r="J572" s="52"/>
      <c r="K572" s="52"/>
      <c r="L572" s="52"/>
      <c r="M572" s="52"/>
      <c r="N572" s="52"/>
      <c r="O572" s="52"/>
      <c r="P572" s="52"/>
      <c r="Q572" s="52">
        <f t="shared" si="17"/>
        <v>9600</v>
      </c>
      <c r="R572" s="51" t="s">
        <v>317</v>
      </c>
    </row>
    <row r="573" spans="1:18" ht="14.45" customHeight="1" x14ac:dyDescent="0.25">
      <c r="A573" s="68">
        <v>1192</v>
      </c>
      <c r="B573" s="51" t="str">
        <f t="shared" si="16"/>
        <v>3</v>
      </c>
      <c r="C573" s="51">
        <v>334</v>
      </c>
      <c r="D573" s="68" t="s">
        <v>192</v>
      </c>
      <c r="E573" s="51">
        <v>334</v>
      </c>
      <c r="F573" s="51" t="s">
        <v>69</v>
      </c>
      <c r="G573" s="52">
        <v>10000</v>
      </c>
      <c r="H573" s="52"/>
      <c r="I573" s="52"/>
      <c r="J573" s="52"/>
      <c r="K573" s="52"/>
      <c r="L573" s="52"/>
      <c r="M573" s="52"/>
      <c r="N573" s="52"/>
      <c r="O573" s="52"/>
      <c r="P573" s="52"/>
      <c r="Q573" s="52">
        <f t="shared" si="17"/>
        <v>10000</v>
      </c>
      <c r="R573" s="51" t="s">
        <v>317</v>
      </c>
    </row>
    <row r="574" spans="1:18" ht="14.45" customHeight="1" x14ac:dyDescent="0.25">
      <c r="A574" s="68">
        <v>1193</v>
      </c>
      <c r="B574" s="51" t="str">
        <f t="shared" si="16"/>
        <v>3</v>
      </c>
      <c r="C574" s="51">
        <v>341</v>
      </c>
      <c r="D574" s="68" t="s">
        <v>192</v>
      </c>
      <c r="E574" s="51">
        <v>341</v>
      </c>
      <c r="F574" s="51" t="s">
        <v>72</v>
      </c>
      <c r="G574" s="52">
        <v>42000</v>
      </c>
      <c r="H574" s="52"/>
      <c r="I574" s="52"/>
      <c r="J574" s="52"/>
      <c r="K574" s="52"/>
      <c r="L574" s="52"/>
      <c r="M574" s="52"/>
      <c r="N574" s="52"/>
      <c r="O574" s="52"/>
      <c r="P574" s="52"/>
      <c r="Q574" s="52">
        <f t="shared" si="17"/>
        <v>42000</v>
      </c>
      <c r="R574" s="51" t="s">
        <v>317</v>
      </c>
    </row>
    <row r="575" spans="1:18" ht="14.45" customHeight="1" x14ac:dyDescent="0.25">
      <c r="A575" s="68">
        <v>1194</v>
      </c>
      <c r="B575" s="51" t="str">
        <f t="shared" si="16"/>
        <v>3</v>
      </c>
      <c r="C575" s="51">
        <v>344</v>
      </c>
      <c r="D575" s="68" t="s">
        <v>192</v>
      </c>
      <c r="E575" s="51">
        <v>344</v>
      </c>
      <c r="F575" s="51" t="s">
        <v>73</v>
      </c>
      <c r="G575" s="52">
        <v>30000</v>
      </c>
      <c r="H575" s="52"/>
      <c r="I575" s="52"/>
      <c r="J575" s="52"/>
      <c r="K575" s="52"/>
      <c r="L575" s="52"/>
      <c r="M575" s="52"/>
      <c r="N575" s="52"/>
      <c r="O575" s="52"/>
      <c r="P575" s="52"/>
      <c r="Q575" s="52">
        <f t="shared" si="17"/>
        <v>30000</v>
      </c>
      <c r="R575" s="51" t="s">
        <v>317</v>
      </c>
    </row>
    <row r="576" spans="1:18" ht="14.45" customHeight="1" x14ac:dyDescent="0.25">
      <c r="A576" s="68">
        <v>1195</v>
      </c>
      <c r="B576" s="51" t="str">
        <f t="shared" si="16"/>
        <v>3</v>
      </c>
      <c r="C576" s="51">
        <v>345</v>
      </c>
      <c r="D576" s="68" t="s">
        <v>192</v>
      </c>
      <c r="E576" s="51">
        <v>345</v>
      </c>
      <c r="F576" s="51" t="s">
        <v>74</v>
      </c>
      <c r="G576" s="52">
        <v>180000</v>
      </c>
      <c r="H576" s="52"/>
      <c r="I576" s="52"/>
      <c r="J576" s="52"/>
      <c r="K576" s="52"/>
      <c r="L576" s="52"/>
      <c r="M576" s="52"/>
      <c r="N576" s="52"/>
      <c r="O576" s="52"/>
      <c r="P576" s="52"/>
      <c r="Q576" s="52">
        <f t="shared" si="17"/>
        <v>180000</v>
      </c>
      <c r="R576" s="51" t="s">
        <v>317</v>
      </c>
    </row>
    <row r="577" spans="1:18" ht="14.45" customHeight="1" x14ac:dyDescent="0.25">
      <c r="A577" s="68">
        <v>1196</v>
      </c>
      <c r="B577" s="51" t="str">
        <f t="shared" si="16"/>
        <v>3</v>
      </c>
      <c r="C577" s="51">
        <v>351</v>
      </c>
      <c r="D577" s="68" t="s">
        <v>192</v>
      </c>
      <c r="E577" s="51">
        <v>351</v>
      </c>
      <c r="F577" s="51" t="s">
        <v>76</v>
      </c>
      <c r="G577" s="52">
        <v>5000</v>
      </c>
      <c r="H577" s="52"/>
      <c r="I577" s="52"/>
      <c r="J577" s="52"/>
      <c r="K577" s="52"/>
      <c r="L577" s="52"/>
      <c r="M577" s="52"/>
      <c r="N577" s="52"/>
      <c r="O577" s="52"/>
      <c r="P577" s="52"/>
      <c r="Q577" s="52">
        <f t="shared" si="17"/>
        <v>5000</v>
      </c>
      <c r="R577" s="51" t="s">
        <v>317</v>
      </c>
    </row>
    <row r="578" spans="1:18" ht="14.45" customHeight="1" x14ac:dyDescent="0.25">
      <c r="A578" s="68">
        <v>1197</v>
      </c>
      <c r="B578" s="51" t="str">
        <f t="shared" si="16"/>
        <v>3</v>
      </c>
      <c r="C578" s="51">
        <v>352</v>
      </c>
      <c r="D578" s="68" t="s">
        <v>192</v>
      </c>
      <c r="E578" s="51">
        <v>352</v>
      </c>
      <c r="F578" s="51" t="s">
        <v>77</v>
      </c>
      <c r="G578" s="52">
        <v>6000</v>
      </c>
      <c r="H578" s="52"/>
      <c r="I578" s="52"/>
      <c r="J578" s="52"/>
      <c r="K578" s="52"/>
      <c r="L578" s="52"/>
      <c r="M578" s="52"/>
      <c r="N578" s="52"/>
      <c r="O578" s="52"/>
      <c r="P578" s="52"/>
      <c r="Q578" s="52">
        <f t="shared" si="17"/>
        <v>6000</v>
      </c>
      <c r="R578" s="51" t="s">
        <v>317</v>
      </c>
    </row>
    <row r="579" spans="1:18" ht="14.45" customHeight="1" x14ac:dyDescent="0.25">
      <c r="A579" s="68">
        <v>1198</v>
      </c>
      <c r="B579" s="51" t="str">
        <f t="shared" si="16"/>
        <v>3</v>
      </c>
      <c r="C579" s="51">
        <v>353</v>
      </c>
      <c r="D579" s="68" t="s">
        <v>192</v>
      </c>
      <c r="E579" s="51">
        <v>353</v>
      </c>
      <c r="F579" s="51" t="s">
        <v>78</v>
      </c>
      <c r="G579" s="52">
        <v>12000</v>
      </c>
      <c r="H579" s="52"/>
      <c r="I579" s="52"/>
      <c r="J579" s="52"/>
      <c r="K579" s="52"/>
      <c r="L579" s="52"/>
      <c r="M579" s="52"/>
      <c r="N579" s="52"/>
      <c r="O579" s="52"/>
      <c r="P579" s="52"/>
      <c r="Q579" s="52">
        <f t="shared" si="17"/>
        <v>12000</v>
      </c>
      <c r="R579" s="51" t="s">
        <v>317</v>
      </c>
    </row>
    <row r="580" spans="1:18" ht="14.45" customHeight="1" x14ac:dyDescent="0.25">
      <c r="A580" s="68">
        <v>1199</v>
      </c>
      <c r="B580" s="51" t="str">
        <f t="shared" si="16"/>
        <v>3</v>
      </c>
      <c r="C580" s="51">
        <v>372</v>
      </c>
      <c r="D580" s="68" t="s">
        <v>192</v>
      </c>
      <c r="E580" s="51">
        <v>372</v>
      </c>
      <c r="F580" s="51" t="s">
        <v>91</v>
      </c>
      <c r="G580" s="52">
        <v>12000</v>
      </c>
      <c r="H580" s="52"/>
      <c r="I580" s="52"/>
      <c r="J580" s="52"/>
      <c r="K580" s="52"/>
      <c r="L580" s="52"/>
      <c r="M580" s="52"/>
      <c r="N580" s="52"/>
      <c r="O580" s="52"/>
      <c r="P580" s="52"/>
      <c r="Q580" s="52">
        <f t="shared" si="17"/>
        <v>12000</v>
      </c>
      <c r="R580" s="51" t="s">
        <v>317</v>
      </c>
    </row>
    <row r="581" spans="1:18" ht="14.45" customHeight="1" x14ac:dyDescent="0.25">
      <c r="A581" s="68">
        <v>1200</v>
      </c>
      <c r="B581" s="51" t="str">
        <f t="shared" si="16"/>
        <v>3</v>
      </c>
      <c r="C581" s="51">
        <v>375</v>
      </c>
      <c r="D581" s="68" t="s">
        <v>192</v>
      </c>
      <c r="E581" s="51">
        <v>375</v>
      </c>
      <c r="F581" s="51" t="s">
        <v>93</v>
      </c>
      <c r="G581" s="52">
        <v>35000</v>
      </c>
      <c r="H581" s="52"/>
      <c r="I581" s="52"/>
      <c r="J581" s="52"/>
      <c r="K581" s="52"/>
      <c r="L581" s="52"/>
      <c r="M581" s="52"/>
      <c r="N581" s="52"/>
      <c r="O581" s="52"/>
      <c r="P581" s="52"/>
      <c r="Q581" s="52">
        <f t="shared" si="17"/>
        <v>35000</v>
      </c>
      <c r="R581" s="51" t="s">
        <v>317</v>
      </c>
    </row>
    <row r="582" spans="1:18" ht="14.45" customHeight="1" x14ac:dyDescent="0.25">
      <c r="A582" s="68">
        <v>1201</v>
      </c>
      <c r="B582" s="51" t="str">
        <f t="shared" ref="B582:B645" si="18">MID(C582,1,1)</f>
        <v>3</v>
      </c>
      <c r="C582" s="51">
        <v>379</v>
      </c>
      <c r="D582" s="68" t="s">
        <v>192</v>
      </c>
      <c r="E582" s="51">
        <v>379</v>
      </c>
      <c r="F582" s="51" t="s">
        <v>96</v>
      </c>
      <c r="G582" s="52">
        <v>4000</v>
      </c>
      <c r="H582" s="52"/>
      <c r="I582" s="52"/>
      <c r="J582" s="52"/>
      <c r="K582" s="52"/>
      <c r="L582" s="52"/>
      <c r="M582" s="52"/>
      <c r="N582" s="52"/>
      <c r="O582" s="52"/>
      <c r="P582" s="52"/>
      <c r="Q582" s="52">
        <f t="shared" ref="Q582:Q645" si="19">SUM(G582:P582)</f>
        <v>4000</v>
      </c>
      <c r="R582" s="51" t="s">
        <v>317</v>
      </c>
    </row>
    <row r="583" spans="1:18" ht="14.45" customHeight="1" x14ac:dyDescent="0.25">
      <c r="A583" s="68">
        <v>1202</v>
      </c>
      <c r="B583" s="51" t="str">
        <f t="shared" si="18"/>
        <v>3</v>
      </c>
      <c r="C583" s="51">
        <v>395</v>
      </c>
      <c r="D583" s="68" t="s">
        <v>192</v>
      </c>
      <c r="E583" s="51">
        <v>395</v>
      </c>
      <c r="F583" s="51" t="s">
        <v>102</v>
      </c>
      <c r="G583" s="52">
        <v>12000</v>
      </c>
      <c r="H583" s="52"/>
      <c r="I583" s="52"/>
      <c r="J583" s="52"/>
      <c r="K583" s="52"/>
      <c r="L583" s="52"/>
      <c r="M583" s="52"/>
      <c r="N583" s="52"/>
      <c r="O583" s="52"/>
      <c r="P583" s="52"/>
      <c r="Q583" s="52">
        <f t="shared" si="19"/>
        <v>12000</v>
      </c>
      <c r="R583" s="51" t="s">
        <v>317</v>
      </c>
    </row>
    <row r="584" spans="1:18" ht="14.45" customHeight="1" x14ac:dyDescent="0.25">
      <c r="A584" s="68">
        <v>1203</v>
      </c>
      <c r="B584" s="51" t="str">
        <f t="shared" si="18"/>
        <v>5</v>
      </c>
      <c r="C584" s="51">
        <v>511</v>
      </c>
      <c r="D584" s="68" t="s">
        <v>192</v>
      </c>
      <c r="E584" s="51">
        <v>511</v>
      </c>
      <c r="F584" s="51" t="s">
        <v>109</v>
      </c>
      <c r="G584" s="52">
        <v>10000</v>
      </c>
      <c r="H584" s="52"/>
      <c r="I584" s="52"/>
      <c r="J584" s="52"/>
      <c r="K584" s="52"/>
      <c r="L584" s="52"/>
      <c r="M584" s="52"/>
      <c r="N584" s="52"/>
      <c r="O584" s="52"/>
      <c r="P584" s="52"/>
      <c r="Q584" s="52">
        <f t="shared" si="19"/>
        <v>10000</v>
      </c>
      <c r="R584" s="51" t="s">
        <v>317</v>
      </c>
    </row>
    <row r="585" spans="1:18" ht="14.45" customHeight="1" x14ac:dyDescent="0.25">
      <c r="A585" s="68">
        <v>1204</v>
      </c>
      <c r="B585" s="51" t="str">
        <f t="shared" si="18"/>
        <v>5</v>
      </c>
      <c r="C585" s="51">
        <v>515</v>
      </c>
      <c r="D585" s="68" t="s">
        <v>192</v>
      </c>
      <c r="E585" s="51">
        <v>515</v>
      </c>
      <c r="F585" s="51" t="s">
        <v>111</v>
      </c>
      <c r="G585" s="52">
        <v>20000</v>
      </c>
      <c r="H585" s="52"/>
      <c r="I585" s="52"/>
      <c r="J585" s="52"/>
      <c r="K585" s="52"/>
      <c r="L585" s="52"/>
      <c r="M585" s="52"/>
      <c r="N585" s="52"/>
      <c r="O585" s="52"/>
      <c r="P585" s="52"/>
      <c r="Q585" s="52">
        <f t="shared" si="19"/>
        <v>20000</v>
      </c>
      <c r="R585" s="51" t="s">
        <v>317</v>
      </c>
    </row>
    <row r="586" spans="1:18" ht="14.45" customHeight="1" x14ac:dyDescent="0.25">
      <c r="A586" s="68">
        <v>1205</v>
      </c>
      <c r="B586" s="51" t="str">
        <f t="shared" si="18"/>
        <v>5</v>
      </c>
      <c r="C586" s="51">
        <v>519</v>
      </c>
      <c r="D586" s="68" t="s">
        <v>192</v>
      </c>
      <c r="E586" s="51">
        <v>519</v>
      </c>
      <c r="F586" s="51" t="s">
        <v>112</v>
      </c>
      <c r="G586" s="52">
        <v>3000</v>
      </c>
      <c r="H586" s="52"/>
      <c r="I586" s="52"/>
      <c r="J586" s="52"/>
      <c r="K586" s="52"/>
      <c r="L586" s="52"/>
      <c r="M586" s="52"/>
      <c r="N586" s="52"/>
      <c r="O586" s="52"/>
      <c r="P586" s="52"/>
      <c r="Q586" s="52">
        <f t="shared" si="19"/>
        <v>3000</v>
      </c>
      <c r="R586" s="51" t="s">
        <v>317</v>
      </c>
    </row>
    <row r="587" spans="1:18" ht="14.45" customHeight="1" x14ac:dyDescent="0.25">
      <c r="A587" s="68">
        <v>1206</v>
      </c>
      <c r="B587" s="51" t="str">
        <f t="shared" si="18"/>
        <v>5</v>
      </c>
      <c r="C587" s="51">
        <v>566</v>
      </c>
      <c r="D587" s="68" t="s">
        <v>192</v>
      </c>
      <c r="E587" s="51">
        <v>566</v>
      </c>
      <c r="F587" s="51" t="s">
        <v>119</v>
      </c>
      <c r="G587" s="52">
        <v>4500</v>
      </c>
      <c r="H587" s="52"/>
      <c r="I587" s="52"/>
      <c r="J587" s="52"/>
      <c r="K587" s="52"/>
      <c r="L587" s="52"/>
      <c r="M587" s="52"/>
      <c r="N587" s="52"/>
      <c r="O587" s="52"/>
      <c r="P587" s="52"/>
      <c r="Q587" s="52">
        <f t="shared" si="19"/>
        <v>4500</v>
      </c>
      <c r="R587" s="51" t="s">
        <v>317</v>
      </c>
    </row>
    <row r="588" spans="1:18" ht="14.45" customHeight="1" x14ac:dyDescent="0.25">
      <c r="A588" s="68">
        <v>1207</v>
      </c>
      <c r="B588" s="51" t="str">
        <f t="shared" si="18"/>
        <v>9</v>
      </c>
      <c r="C588" s="51">
        <v>911</v>
      </c>
      <c r="D588" s="68" t="s">
        <v>192</v>
      </c>
      <c r="E588" s="51">
        <v>911</v>
      </c>
      <c r="F588" s="51" t="s">
        <v>315</v>
      </c>
      <c r="G588" s="90"/>
      <c r="H588" s="52"/>
      <c r="I588" s="52"/>
      <c r="J588" s="52">
        <f>+DEUDA!J60</f>
        <v>1059322.0799999998</v>
      </c>
      <c r="K588" s="52"/>
      <c r="L588" s="52"/>
      <c r="M588" s="52"/>
      <c r="N588" s="52"/>
      <c r="O588" s="52"/>
      <c r="P588" s="52"/>
      <c r="Q588" s="52">
        <f t="shared" si="19"/>
        <v>1059322.0799999998</v>
      </c>
      <c r="R588" s="51" t="s">
        <v>317</v>
      </c>
    </row>
    <row r="589" spans="1:18" ht="14.45" customHeight="1" x14ac:dyDescent="0.25">
      <c r="A589" s="68">
        <v>1208</v>
      </c>
      <c r="B589" s="51" t="str">
        <f t="shared" si="18"/>
        <v>9</v>
      </c>
      <c r="C589" s="51">
        <v>921</v>
      </c>
      <c r="D589" s="68" t="s">
        <v>192</v>
      </c>
      <c r="E589" s="51">
        <v>921</v>
      </c>
      <c r="F589" s="51" t="s">
        <v>316</v>
      </c>
      <c r="G589" s="90"/>
      <c r="H589" s="52"/>
      <c r="I589" s="52"/>
      <c r="J589" s="52">
        <f>+DEUDA!K60</f>
        <v>161034.13</v>
      </c>
      <c r="K589" s="52"/>
      <c r="L589" s="52"/>
      <c r="M589" s="52"/>
      <c r="N589" s="52"/>
      <c r="O589" s="52"/>
      <c r="P589" s="52"/>
      <c r="Q589" s="52">
        <f t="shared" si="19"/>
        <v>161034.13</v>
      </c>
      <c r="R589" s="51" t="s">
        <v>317</v>
      </c>
    </row>
    <row r="590" spans="1:18" ht="14.45" customHeight="1" x14ac:dyDescent="0.25">
      <c r="A590" s="68">
        <v>1209</v>
      </c>
      <c r="B590" s="51" t="str">
        <f t="shared" si="18"/>
        <v>9</v>
      </c>
      <c r="C590" s="51">
        <v>991</v>
      </c>
      <c r="D590" s="68" t="s">
        <v>192</v>
      </c>
      <c r="E590" s="51">
        <v>991</v>
      </c>
      <c r="F590" s="51" t="s">
        <v>125</v>
      </c>
      <c r="G590" s="52">
        <f>335320.15+450951.36-73918.06</f>
        <v>712353.45</v>
      </c>
      <c r="H590" s="52"/>
      <c r="I590" s="52"/>
      <c r="J590" s="52"/>
      <c r="K590" s="52"/>
      <c r="L590" s="52"/>
      <c r="M590" s="52"/>
      <c r="N590" s="52"/>
      <c r="O590" s="52"/>
      <c r="P590" s="52"/>
      <c r="Q590" s="52">
        <f t="shared" si="19"/>
        <v>712353.45</v>
      </c>
      <c r="R590" s="51" t="s">
        <v>317</v>
      </c>
    </row>
    <row r="591" spans="1:18" ht="14.45" customHeight="1" x14ac:dyDescent="0.25">
      <c r="A591" s="68">
        <v>1210</v>
      </c>
      <c r="B591" s="51" t="str">
        <f t="shared" si="18"/>
        <v>1</v>
      </c>
      <c r="C591" s="51">
        <v>122</v>
      </c>
      <c r="D591" s="51" t="s">
        <v>304</v>
      </c>
      <c r="E591" s="51">
        <v>122</v>
      </c>
      <c r="F591" s="51" t="s">
        <v>12</v>
      </c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>
        <f t="shared" si="19"/>
        <v>0</v>
      </c>
      <c r="R591" s="51"/>
    </row>
    <row r="592" spans="1:18" ht="14.45" customHeight="1" x14ac:dyDescent="0.25">
      <c r="A592" s="68">
        <v>1211</v>
      </c>
      <c r="B592" s="51" t="str">
        <f t="shared" si="18"/>
        <v>2</v>
      </c>
      <c r="C592" s="51">
        <v>211</v>
      </c>
      <c r="D592" s="51" t="s">
        <v>304</v>
      </c>
      <c r="E592" s="51">
        <v>211</v>
      </c>
      <c r="F592" s="51" t="s">
        <v>19</v>
      </c>
      <c r="G592" s="52">
        <v>90000</v>
      </c>
      <c r="H592" s="52"/>
      <c r="I592" s="52"/>
      <c r="J592" s="52"/>
      <c r="K592" s="52"/>
      <c r="L592" s="52"/>
      <c r="M592" s="52"/>
      <c r="N592" s="52"/>
      <c r="O592" s="52"/>
      <c r="P592" s="52"/>
      <c r="Q592" s="52">
        <f t="shared" si="19"/>
        <v>90000</v>
      </c>
      <c r="R592" s="51"/>
    </row>
    <row r="593" spans="1:18" ht="14.45" customHeight="1" x14ac:dyDescent="0.25">
      <c r="A593" s="68">
        <v>1212</v>
      </c>
      <c r="B593" s="51" t="str">
        <f t="shared" si="18"/>
        <v>2</v>
      </c>
      <c r="C593" s="51">
        <v>212</v>
      </c>
      <c r="D593" s="51" t="s">
        <v>304</v>
      </c>
      <c r="E593" s="51">
        <v>212</v>
      </c>
      <c r="F593" s="51" t="s">
        <v>20</v>
      </c>
      <c r="G593" s="52">
        <v>20000</v>
      </c>
      <c r="H593" s="52"/>
      <c r="I593" s="52"/>
      <c r="J593" s="52"/>
      <c r="K593" s="52"/>
      <c r="L593" s="52"/>
      <c r="M593" s="52"/>
      <c r="N593" s="52"/>
      <c r="O593" s="52"/>
      <c r="P593" s="52"/>
      <c r="Q593" s="52">
        <f t="shared" si="19"/>
        <v>20000</v>
      </c>
      <c r="R593" s="51"/>
    </row>
    <row r="594" spans="1:18" ht="14.45" customHeight="1" x14ac:dyDescent="0.25">
      <c r="A594" s="68">
        <v>1213</v>
      </c>
      <c r="B594" s="51" t="str">
        <f t="shared" si="18"/>
        <v>2</v>
      </c>
      <c r="C594" s="51">
        <v>216</v>
      </c>
      <c r="D594" s="51" t="s">
        <v>304</v>
      </c>
      <c r="E594" s="51">
        <v>216</v>
      </c>
      <c r="F594" s="51" t="s">
        <v>24</v>
      </c>
      <c r="G594" s="52">
        <v>250000</v>
      </c>
      <c r="H594" s="52"/>
      <c r="I594" s="52"/>
      <c r="J594" s="52"/>
      <c r="K594" s="52"/>
      <c r="L594" s="52"/>
      <c r="M594" s="52"/>
      <c r="N594" s="52"/>
      <c r="O594" s="52"/>
      <c r="P594" s="52"/>
      <c r="Q594" s="52">
        <f t="shared" si="19"/>
        <v>250000</v>
      </c>
      <c r="R594" s="51"/>
    </row>
    <row r="595" spans="1:18" ht="14.45" customHeight="1" x14ac:dyDescent="0.25">
      <c r="A595" s="68">
        <v>1214</v>
      </c>
      <c r="B595" s="51" t="str">
        <f t="shared" si="18"/>
        <v>2</v>
      </c>
      <c r="C595" s="51">
        <v>253</v>
      </c>
      <c r="D595" s="51" t="s">
        <v>304</v>
      </c>
      <c r="E595" s="51">
        <v>253</v>
      </c>
      <c r="F595" s="51" t="s">
        <v>41</v>
      </c>
      <c r="G595" s="99">
        <v>1000000</v>
      </c>
      <c r="H595" s="52"/>
      <c r="I595" s="52"/>
      <c r="J595" s="52"/>
      <c r="K595" s="52"/>
      <c r="L595" s="52"/>
      <c r="M595" s="52"/>
      <c r="N595" s="52"/>
      <c r="O595" s="52"/>
      <c r="P595" s="52"/>
      <c r="Q595" s="52">
        <f t="shared" si="19"/>
        <v>1000000</v>
      </c>
      <c r="R595" s="51"/>
    </row>
    <row r="596" spans="1:18" ht="14.45" customHeight="1" x14ac:dyDescent="0.25">
      <c r="A596" s="68">
        <v>1215</v>
      </c>
      <c r="B596" s="51" t="str">
        <f t="shared" si="18"/>
        <v>2</v>
      </c>
      <c r="C596" s="51">
        <v>261</v>
      </c>
      <c r="D596" s="51" t="s">
        <v>304</v>
      </c>
      <c r="E596" s="51">
        <v>261</v>
      </c>
      <c r="F596" s="51" t="s">
        <v>43</v>
      </c>
      <c r="G596" s="72">
        <v>101000</v>
      </c>
      <c r="H596" s="52"/>
      <c r="I596" s="52"/>
      <c r="J596" s="52"/>
      <c r="K596" s="52"/>
      <c r="L596" s="52"/>
      <c r="M596" s="52"/>
      <c r="N596" s="52"/>
      <c r="O596" s="52"/>
      <c r="P596" s="52"/>
      <c r="Q596" s="52">
        <f t="shared" si="19"/>
        <v>101000</v>
      </c>
      <c r="R596" s="51"/>
    </row>
    <row r="597" spans="1:18" ht="14.45" customHeight="1" x14ac:dyDescent="0.25">
      <c r="A597" s="68">
        <v>1216</v>
      </c>
      <c r="B597" s="51" t="str">
        <f t="shared" si="18"/>
        <v>2</v>
      </c>
      <c r="C597" s="51">
        <v>271</v>
      </c>
      <c r="D597" s="51" t="s">
        <v>304</v>
      </c>
      <c r="E597" s="51">
        <v>271</v>
      </c>
      <c r="F597" s="51" t="s">
        <v>44</v>
      </c>
      <c r="G597" s="52">
        <v>150000</v>
      </c>
      <c r="H597" s="52"/>
      <c r="I597" s="52"/>
      <c r="J597" s="52"/>
      <c r="K597" s="52"/>
      <c r="L597" s="52"/>
      <c r="M597" s="52"/>
      <c r="N597" s="52"/>
      <c r="O597" s="52"/>
      <c r="P597" s="52"/>
      <c r="Q597" s="52">
        <f t="shared" si="19"/>
        <v>150000</v>
      </c>
      <c r="R597" s="51"/>
    </row>
    <row r="598" spans="1:18" ht="14.45" customHeight="1" x14ac:dyDescent="0.25">
      <c r="A598" s="68">
        <v>1217</v>
      </c>
      <c r="B598" s="51" t="str">
        <f t="shared" si="18"/>
        <v>2</v>
      </c>
      <c r="C598" s="51">
        <v>294</v>
      </c>
      <c r="D598" s="51" t="s">
        <v>304</v>
      </c>
      <c r="E598" s="51">
        <v>294</v>
      </c>
      <c r="F598" s="51" t="s">
        <v>52</v>
      </c>
      <c r="G598" s="52">
        <v>30000</v>
      </c>
      <c r="H598" s="52"/>
      <c r="I598" s="52"/>
      <c r="J598" s="52"/>
      <c r="K598" s="52"/>
      <c r="L598" s="52"/>
      <c r="M598" s="52"/>
      <c r="N598" s="52"/>
      <c r="O598" s="52"/>
      <c r="P598" s="52"/>
      <c r="Q598" s="52">
        <f t="shared" si="19"/>
        <v>30000</v>
      </c>
      <c r="R598" s="51"/>
    </row>
    <row r="599" spans="1:18" ht="14.45" customHeight="1" x14ac:dyDescent="0.25">
      <c r="A599" s="68">
        <v>1218</v>
      </c>
      <c r="B599" s="51" t="str">
        <f t="shared" si="18"/>
        <v>2</v>
      </c>
      <c r="C599" s="51">
        <v>296</v>
      </c>
      <c r="D599" s="51" t="s">
        <v>304</v>
      </c>
      <c r="E599" s="51">
        <v>296</v>
      </c>
      <c r="F599" s="51" t="s">
        <v>53</v>
      </c>
      <c r="G599" s="52">
        <v>240000</v>
      </c>
      <c r="H599" s="52"/>
      <c r="I599" s="52"/>
      <c r="J599" s="52"/>
      <c r="K599" s="52"/>
      <c r="L599" s="52"/>
      <c r="M599" s="52"/>
      <c r="N599" s="52"/>
      <c r="O599" s="52"/>
      <c r="P599" s="52"/>
      <c r="Q599" s="52">
        <f t="shared" si="19"/>
        <v>240000</v>
      </c>
      <c r="R599" s="51"/>
    </row>
    <row r="600" spans="1:18" ht="14.45" customHeight="1" x14ac:dyDescent="0.25">
      <c r="A600" s="68">
        <v>1219</v>
      </c>
      <c r="B600" s="51" t="str">
        <f t="shared" si="18"/>
        <v>3</v>
      </c>
      <c r="C600" s="51">
        <v>321</v>
      </c>
      <c r="D600" s="51" t="s">
        <v>304</v>
      </c>
      <c r="E600" s="51">
        <v>321</v>
      </c>
      <c r="F600" s="51" t="s">
        <v>63</v>
      </c>
      <c r="G600" s="52">
        <v>110000</v>
      </c>
      <c r="H600" s="52"/>
      <c r="I600" s="52"/>
      <c r="J600" s="52"/>
      <c r="K600" s="52"/>
      <c r="L600" s="52"/>
      <c r="M600" s="52"/>
      <c r="N600" s="52"/>
      <c r="O600" s="52"/>
      <c r="P600" s="52"/>
      <c r="Q600" s="52">
        <f t="shared" si="19"/>
        <v>110000</v>
      </c>
      <c r="R600" s="51"/>
    </row>
    <row r="601" spans="1:18" ht="14.45" customHeight="1" x14ac:dyDescent="0.25">
      <c r="A601" s="68">
        <v>1220</v>
      </c>
      <c r="B601" s="51" t="str">
        <f t="shared" si="18"/>
        <v>3</v>
      </c>
      <c r="C601" s="51">
        <v>322</v>
      </c>
      <c r="D601" s="51" t="s">
        <v>304</v>
      </c>
      <c r="E601" s="51">
        <v>322</v>
      </c>
      <c r="F601" s="51" t="s">
        <v>64</v>
      </c>
      <c r="G601" s="52">
        <v>120000</v>
      </c>
      <c r="H601" s="52"/>
      <c r="I601" s="52"/>
      <c r="J601" s="52"/>
      <c r="K601" s="52"/>
      <c r="L601" s="52"/>
      <c r="M601" s="52"/>
      <c r="N601" s="52"/>
      <c r="O601" s="52"/>
      <c r="P601" s="52"/>
      <c r="Q601" s="52">
        <f t="shared" si="19"/>
        <v>120000</v>
      </c>
      <c r="R601" s="51"/>
    </row>
    <row r="602" spans="1:18" ht="14.45" customHeight="1" x14ac:dyDescent="0.25">
      <c r="A602" s="68">
        <v>1221</v>
      </c>
      <c r="B602" s="51" t="str">
        <f t="shared" si="18"/>
        <v>3</v>
      </c>
      <c r="C602" s="51">
        <v>326</v>
      </c>
      <c r="D602" s="51" t="s">
        <v>304</v>
      </c>
      <c r="E602" s="51">
        <v>326</v>
      </c>
      <c r="F602" s="51" t="s">
        <v>66</v>
      </c>
      <c r="G602" s="52">
        <v>0</v>
      </c>
      <c r="H602" s="52"/>
      <c r="I602" s="52"/>
      <c r="J602" s="52"/>
      <c r="K602" s="52"/>
      <c r="L602" s="52"/>
      <c r="M602" s="52"/>
      <c r="N602" s="52"/>
      <c r="O602" s="52"/>
      <c r="P602" s="52"/>
      <c r="Q602" s="52">
        <f t="shared" si="19"/>
        <v>0</v>
      </c>
      <c r="R602" s="51"/>
    </row>
    <row r="603" spans="1:18" ht="14.45" customHeight="1" x14ac:dyDescent="0.25">
      <c r="A603" s="68">
        <v>1222</v>
      </c>
      <c r="B603" s="51" t="str">
        <f t="shared" si="18"/>
        <v>3</v>
      </c>
      <c r="C603" s="51">
        <v>334</v>
      </c>
      <c r="D603" s="51" t="s">
        <v>304</v>
      </c>
      <c r="E603" s="51">
        <v>334</v>
      </c>
      <c r="F603" s="51" t="s">
        <v>69</v>
      </c>
      <c r="G603" s="52">
        <v>20000</v>
      </c>
      <c r="H603" s="52"/>
      <c r="I603" s="52"/>
      <c r="J603" s="52"/>
      <c r="K603" s="52"/>
      <c r="L603" s="52"/>
      <c r="M603" s="52"/>
      <c r="N603" s="52"/>
      <c r="O603" s="52"/>
      <c r="P603" s="52"/>
      <c r="Q603" s="52">
        <f t="shared" si="19"/>
        <v>20000</v>
      </c>
      <c r="R603" s="51"/>
    </row>
    <row r="604" spans="1:18" ht="14.45" customHeight="1" x14ac:dyDescent="0.25">
      <c r="A604" s="68">
        <v>1223</v>
      </c>
      <c r="B604" s="51" t="str">
        <f t="shared" si="18"/>
        <v>3</v>
      </c>
      <c r="C604" s="51">
        <v>352</v>
      </c>
      <c r="D604" s="51" t="s">
        <v>304</v>
      </c>
      <c r="E604" s="51">
        <v>352</v>
      </c>
      <c r="F604" s="51" t="s">
        <v>77</v>
      </c>
      <c r="G604" s="52">
        <v>20000</v>
      </c>
      <c r="H604" s="52"/>
      <c r="I604" s="52"/>
      <c r="J604" s="52"/>
      <c r="K604" s="52"/>
      <c r="L604" s="52"/>
      <c r="M604" s="52"/>
      <c r="N604" s="52"/>
      <c r="O604" s="52"/>
      <c r="P604" s="52"/>
      <c r="Q604" s="52">
        <f t="shared" si="19"/>
        <v>20000</v>
      </c>
      <c r="R604" s="51"/>
    </row>
    <row r="605" spans="1:18" ht="14.45" customHeight="1" x14ac:dyDescent="0.25">
      <c r="A605" s="68">
        <v>1224</v>
      </c>
      <c r="B605" s="51" t="str">
        <f t="shared" si="18"/>
        <v>3</v>
      </c>
      <c r="C605" s="51">
        <v>353</v>
      </c>
      <c r="D605" s="51" t="s">
        <v>304</v>
      </c>
      <c r="E605" s="51">
        <v>353</v>
      </c>
      <c r="F605" s="51" t="s">
        <v>78</v>
      </c>
      <c r="G605" s="52">
        <v>12000</v>
      </c>
      <c r="H605" s="52"/>
      <c r="I605" s="52"/>
      <c r="J605" s="52"/>
      <c r="K605" s="52"/>
      <c r="L605" s="52"/>
      <c r="M605" s="52"/>
      <c r="N605" s="52"/>
      <c r="O605" s="52"/>
      <c r="P605" s="52"/>
      <c r="Q605" s="52">
        <f t="shared" si="19"/>
        <v>12000</v>
      </c>
      <c r="R605" s="51"/>
    </row>
    <row r="606" spans="1:18" ht="14.45" customHeight="1" x14ac:dyDescent="0.25">
      <c r="A606" s="68">
        <v>1225</v>
      </c>
      <c r="B606" s="51" t="str">
        <f t="shared" si="18"/>
        <v>3</v>
      </c>
      <c r="C606" s="51">
        <v>355</v>
      </c>
      <c r="D606" s="51" t="s">
        <v>304</v>
      </c>
      <c r="E606" s="51">
        <v>355</v>
      </c>
      <c r="F606" s="51" t="s">
        <v>79</v>
      </c>
      <c r="G606" s="52">
        <v>200000</v>
      </c>
      <c r="H606" s="52"/>
      <c r="I606" s="52"/>
      <c r="J606" s="52"/>
      <c r="K606" s="52"/>
      <c r="L606" s="52"/>
      <c r="M606" s="52"/>
      <c r="N606" s="52"/>
      <c r="O606" s="52"/>
      <c r="P606" s="52"/>
      <c r="Q606" s="52">
        <f t="shared" si="19"/>
        <v>200000</v>
      </c>
      <c r="R606" s="51"/>
    </row>
    <row r="607" spans="1:18" ht="14.45" customHeight="1" x14ac:dyDescent="0.25">
      <c r="A607" s="68">
        <v>1226</v>
      </c>
      <c r="B607" s="51" t="str">
        <f t="shared" si="18"/>
        <v>3</v>
      </c>
      <c r="C607" s="51">
        <v>358</v>
      </c>
      <c r="D607" s="51" t="s">
        <v>304</v>
      </c>
      <c r="E607" s="51">
        <v>358</v>
      </c>
      <c r="F607" s="51" t="s">
        <v>81</v>
      </c>
      <c r="G607" s="52">
        <v>12000</v>
      </c>
      <c r="H607" s="52"/>
      <c r="I607" s="52"/>
      <c r="J607" s="52"/>
      <c r="K607" s="52"/>
      <c r="L607" s="52"/>
      <c r="M607" s="52"/>
      <c r="N607" s="52"/>
      <c r="O607" s="52"/>
      <c r="P607" s="52"/>
      <c r="Q607" s="52">
        <f t="shared" si="19"/>
        <v>12000</v>
      </c>
      <c r="R607" s="51"/>
    </row>
    <row r="608" spans="1:18" ht="14.45" customHeight="1" x14ac:dyDescent="0.25">
      <c r="A608" s="68">
        <v>1227</v>
      </c>
      <c r="B608" s="51" t="str">
        <f t="shared" si="18"/>
        <v>3</v>
      </c>
      <c r="C608" s="51">
        <v>372</v>
      </c>
      <c r="D608" s="51" t="s">
        <v>304</v>
      </c>
      <c r="E608" s="51">
        <v>372</v>
      </c>
      <c r="F608" s="51" t="s">
        <v>91</v>
      </c>
      <c r="G608" s="52">
        <v>50000</v>
      </c>
      <c r="H608" s="52"/>
      <c r="I608" s="52"/>
      <c r="J608" s="52"/>
      <c r="K608" s="52"/>
      <c r="L608" s="52"/>
      <c r="M608" s="52"/>
      <c r="N608" s="52"/>
      <c r="O608" s="52"/>
      <c r="P608" s="52"/>
      <c r="Q608" s="52">
        <f t="shared" si="19"/>
        <v>50000</v>
      </c>
      <c r="R608" s="51"/>
    </row>
    <row r="609" spans="1:18" ht="14.45" customHeight="1" x14ac:dyDescent="0.25">
      <c r="A609" s="68">
        <v>1228</v>
      </c>
      <c r="B609" s="51" t="str">
        <f t="shared" si="18"/>
        <v>3</v>
      </c>
      <c r="C609" s="51">
        <v>375</v>
      </c>
      <c r="D609" s="51" t="s">
        <v>304</v>
      </c>
      <c r="E609" s="51">
        <v>375</v>
      </c>
      <c r="F609" s="51" t="s">
        <v>93</v>
      </c>
      <c r="G609" s="52">
        <v>40000</v>
      </c>
      <c r="H609" s="52"/>
      <c r="I609" s="52"/>
      <c r="J609" s="52"/>
      <c r="K609" s="52"/>
      <c r="L609" s="52"/>
      <c r="M609" s="52"/>
      <c r="N609" s="52"/>
      <c r="O609" s="52"/>
      <c r="P609" s="52"/>
      <c r="Q609" s="52">
        <f t="shared" si="19"/>
        <v>40000</v>
      </c>
      <c r="R609" s="51"/>
    </row>
    <row r="610" spans="1:18" ht="14.45" customHeight="1" x14ac:dyDescent="0.25">
      <c r="A610" s="68">
        <v>1229</v>
      </c>
      <c r="B610" s="51" t="str">
        <f t="shared" si="18"/>
        <v>5</v>
      </c>
      <c r="C610" s="51">
        <v>511</v>
      </c>
      <c r="D610" s="51" t="s">
        <v>304</v>
      </c>
      <c r="E610" s="51">
        <v>511</v>
      </c>
      <c r="F610" s="51" t="s">
        <v>109</v>
      </c>
      <c r="G610" s="52">
        <v>15000</v>
      </c>
      <c r="H610" s="52"/>
      <c r="I610" s="52"/>
      <c r="J610" s="52"/>
      <c r="K610" s="52"/>
      <c r="L610" s="52"/>
      <c r="M610" s="52"/>
      <c r="N610" s="52"/>
      <c r="O610" s="52"/>
      <c r="P610" s="52"/>
      <c r="Q610" s="52">
        <f t="shared" si="19"/>
        <v>15000</v>
      </c>
      <c r="R610" s="51"/>
    </row>
    <row r="611" spans="1:18" ht="14.45" customHeight="1" x14ac:dyDescent="0.25">
      <c r="A611" s="68">
        <v>1230</v>
      </c>
      <c r="B611" s="51" t="str">
        <f t="shared" si="18"/>
        <v>5</v>
      </c>
      <c r="C611" s="51">
        <v>515</v>
      </c>
      <c r="D611" s="51" t="s">
        <v>304</v>
      </c>
      <c r="E611" s="51">
        <v>515</v>
      </c>
      <c r="F611" s="51" t="s">
        <v>111</v>
      </c>
      <c r="G611" s="52">
        <v>24000</v>
      </c>
      <c r="H611" s="52"/>
      <c r="I611" s="52"/>
      <c r="J611" s="52"/>
      <c r="K611" s="52"/>
      <c r="L611" s="52"/>
      <c r="M611" s="52"/>
      <c r="N611" s="52"/>
      <c r="O611" s="52"/>
      <c r="P611" s="52"/>
      <c r="Q611" s="52">
        <f t="shared" si="19"/>
        <v>24000</v>
      </c>
      <c r="R611" s="51"/>
    </row>
    <row r="612" spans="1:18" ht="14.45" customHeight="1" x14ac:dyDescent="0.25">
      <c r="A612" s="68">
        <v>1231</v>
      </c>
      <c r="B612" s="51" t="str">
        <f t="shared" si="18"/>
        <v>2</v>
      </c>
      <c r="C612" s="51">
        <v>211</v>
      </c>
      <c r="D612" s="51" t="s">
        <v>193</v>
      </c>
      <c r="E612" s="51">
        <v>211</v>
      </c>
      <c r="F612" s="51" t="s">
        <v>19</v>
      </c>
      <c r="G612" s="52">
        <v>6000</v>
      </c>
      <c r="H612" s="52"/>
      <c r="I612" s="52"/>
      <c r="J612" s="52"/>
      <c r="K612" s="52"/>
      <c r="L612" s="52"/>
      <c r="M612" s="52"/>
      <c r="N612" s="52"/>
      <c r="O612" s="52"/>
      <c r="P612" s="52"/>
      <c r="Q612" s="52">
        <f t="shared" si="19"/>
        <v>6000</v>
      </c>
      <c r="R612" s="51"/>
    </row>
    <row r="613" spans="1:18" ht="14.45" customHeight="1" x14ac:dyDescent="0.25">
      <c r="A613" s="68">
        <v>1232</v>
      </c>
      <c r="B613" s="51" t="str">
        <f t="shared" si="18"/>
        <v>2</v>
      </c>
      <c r="C613" s="51">
        <v>212</v>
      </c>
      <c r="D613" s="51" t="s">
        <v>193</v>
      </c>
      <c r="E613" s="51">
        <v>212</v>
      </c>
      <c r="F613" s="51" t="s">
        <v>20</v>
      </c>
      <c r="G613" s="52">
        <v>6564</v>
      </c>
      <c r="H613" s="52"/>
      <c r="I613" s="52"/>
      <c r="J613" s="52"/>
      <c r="K613" s="52"/>
      <c r="L613" s="52"/>
      <c r="M613" s="52"/>
      <c r="N613" s="52"/>
      <c r="O613" s="52"/>
      <c r="P613" s="52"/>
      <c r="Q613" s="52">
        <f t="shared" si="19"/>
        <v>6564</v>
      </c>
      <c r="R613" s="51"/>
    </row>
    <row r="614" spans="1:18" ht="14.45" customHeight="1" x14ac:dyDescent="0.25">
      <c r="A614" s="68">
        <v>1233</v>
      </c>
      <c r="B614" s="51" t="str">
        <f t="shared" si="18"/>
        <v>3</v>
      </c>
      <c r="C614" s="51">
        <v>315</v>
      </c>
      <c r="D614" s="51" t="s">
        <v>193</v>
      </c>
      <c r="E614" s="51">
        <v>315</v>
      </c>
      <c r="F614" s="51" t="s">
        <v>59</v>
      </c>
      <c r="G614" s="52">
        <v>6564</v>
      </c>
      <c r="H614" s="52"/>
      <c r="I614" s="52"/>
      <c r="J614" s="52"/>
      <c r="K614" s="52"/>
      <c r="L614" s="52"/>
      <c r="M614" s="52"/>
      <c r="N614" s="52"/>
      <c r="O614" s="52"/>
      <c r="P614" s="52"/>
      <c r="Q614" s="52">
        <f t="shared" si="19"/>
        <v>6564</v>
      </c>
      <c r="R614" s="51"/>
    </row>
    <row r="615" spans="1:18" ht="14.45" customHeight="1" x14ac:dyDescent="0.25">
      <c r="A615" s="68">
        <v>1234</v>
      </c>
      <c r="B615" s="51" t="str">
        <f t="shared" si="18"/>
        <v>3</v>
      </c>
      <c r="C615" s="51">
        <v>362</v>
      </c>
      <c r="D615" s="51" t="s">
        <v>193</v>
      </c>
      <c r="E615" s="51">
        <v>362</v>
      </c>
      <c r="F615" s="51" t="s">
        <v>84</v>
      </c>
      <c r="G615" s="52">
        <v>0</v>
      </c>
      <c r="H615" s="52"/>
      <c r="I615" s="52"/>
      <c r="J615" s="52"/>
      <c r="K615" s="52"/>
      <c r="L615" s="52"/>
      <c r="M615" s="52"/>
      <c r="N615" s="52"/>
      <c r="O615" s="52"/>
      <c r="P615" s="52"/>
      <c r="Q615" s="52">
        <f t="shared" si="19"/>
        <v>0</v>
      </c>
      <c r="R615" s="51"/>
    </row>
    <row r="616" spans="1:18" ht="14.45" customHeight="1" x14ac:dyDescent="0.25">
      <c r="A616" s="68">
        <v>1235</v>
      </c>
      <c r="B616" s="51" t="str">
        <f t="shared" si="18"/>
        <v>3</v>
      </c>
      <c r="C616" s="51">
        <v>375</v>
      </c>
      <c r="D616" s="51" t="s">
        <v>193</v>
      </c>
      <c r="E616" s="51">
        <v>375</v>
      </c>
      <c r="F616" s="51" t="s">
        <v>93</v>
      </c>
      <c r="G616" s="52">
        <v>4920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2">
        <f t="shared" si="19"/>
        <v>4920</v>
      </c>
      <c r="R616" s="51"/>
    </row>
    <row r="617" spans="1:18" ht="14.45" customHeight="1" x14ac:dyDescent="0.25">
      <c r="A617" s="68">
        <v>1236</v>
      </c>
      <c r="B617" s="51" t="str">
        <f t="shared" si="18"/>
        <v>5</v>
      </c>
      <c r="C617" s="51">
        <v>511</v>
      </c>
      <c r="D617" s="51" t="s">
        <v>193</v>
      </c>
      <c r="E617" s="51">
        <v>511</v>
      </c>
      <c r="F617" s="51" t="s">
        <v>109</v>
      </c>
      <c r="G617" s="52">
        <v>0</v>
      </c>
      <c r="H617" s="52"/>
      <c r="I617" s="52"/>
      <c r="J617" s="52"/>
      <c r="K617" s="52"/>
      <c r="L617" s="52"/>
      <c r="M617" s="52"/>
      <c r="N617" s="52"/>
      <c r="O617" s="52"/>
      <c r="P617" s="52"/>
      <c r="Q617" s="52">
        <f t="shared" si="19"/>
        <v>0</v>
      </c>
      <c r="R617" s="51"/>
    </row>
    <row r="618" spans="1:18" ht="14.45" customHeight="1" x14ac:dyDescent="0.25">
      <c r="A618" s="68">
        <v>1237</v>
      </c>
      <c r="B618" s="51" t="str">
        <f t="shared" si="18"/>
        <v>5</v>
      </c>
      <c r="C618" s="51">
        <v>515</v>
      </c>
      <c r="D618" s="51" t="s">
        <v>193</v>
      </c>
      <c r="E618" s="51">
        <v>515</v>
      </c>
      <c r="F618" s="51" t="s">
        <v>111</v>
      </c>
      <c r="G618" s="52">
        <v>0</v>
      </c>
      <c r="H618" s="52"/>
      <c r="I618" s="52"/>
      <c r="J618" s="52"/>
      <c r="K618" s="52"/>
      <c r="L618" s="52"/>
      <c r="M618" s="52"/>
      <c r="N618" s="52"/>
      <c r="O618" s="52"/>
      <c r="P618" s="52"/>
      <c r="Q618" s="52">
        <f t="shared" si="19"/>
        <v>0</v>
      </c>
      <c r="R618" s="51"/>
    </row>
    <row r="619" spans="1:18" ht="14.45" customHeight="1" x14ac:dyDescent="0.25">
      <c r="A619" s="68">
        <v>1238</v>
      </c>
      <c r="B619" s="51" t="str">
        <f t="shared" si="18"/>
        <v>2</v>
      </c>
      <c r="C619" s="51">
        <v>216</v>
      </c>
      <c r="D619" s="51" t="s">
        <v>318</v>
      </c>
      <c r="E619" s="51">
        <v>216</v>
      </c>
      <c r="F619" s="51" t="s">
        <v>24</v>
      </c>
      <c r="G619" s="52">
        <v>30000</v>
      </c>
      <c r="H619" s="52"/>
      <c r="I619" s="52"/>
      <c r="J619" s="52"/>
      <c r="K619" s="52"/>
      <c r="L619" s="52"/>
      <c r="M619" s="52"/>
      <c r="N619" s="52"/>
      <c r="O619" s="52"/>
      <c r="P619" s="52"/>
      <c r="Q619" s="52">
        <f t="shared" si="19"/>
        <v>30000</v>
      </c>
      <c r="R619" s="51"/>
    </row>
    <row r="620" spans="1:18" ht="14.45" customHeight="1" x14ac:dyDescent="0.25">
      <c r="A620" s="68">
        <v>1239</v>
      </c>
      <c r="B620" s="51" t="str">
        <f t="shared" si="18"/>
        <v>2</v>
      </c>
      <c r="C620" s="51">
        <v>249</v>
      </c>
      <c r="D620" s="51" t="s">
        <v>196</v>
      </c>
      <c r="E620" s="51">
        <v>249</v>
      </c>
      <c r="F620" s="51" t="s">
        <v>39</v>
      </c>
      <c r="G620" s="52">
        <v>15000</v>
      </c>
      <c r="H620" s="52"/>
      <c r="I620" s="52"/>
      <c r="J620" s="52"/>
      <c r="K620" s="52"/>
      <c r="L620" s="52"/>
      <c r="M620" s="52"/>
      <c r="N620" s="52"/>
      <c r="O620" s="52"/>
      <c r="P620" s="52"/>
      <c r="Q620" s="52">
        <f t="shared" si="19"/>
        <v>15000</v>
      </c>
      <c r="R620" s="51"/>
    </row>
    <row r="621" spans="1:18" ht="14.45" customHeight="1" x14ac:dyDescent="0.25">
      <c r="A621" s="68">
        <v>1240</v>
      </c>
      <c r="B621" s="51" t="str">
        <f t="shared" si="18"/>
        <v>2</v>
      </c>
      <c r="C621" s="51">
        <v>261</v>
      </c>
      <c r="D621" s="51" t="s">
        <v>196</v>
      </c>
      <c r="E621" s="51">
        <v>261</v>
      </c>
      <c r="F621" s="51" t="s">
        <v>30</v>
      </c>
      <c r="G621" s="72">
        <v>0</v>
      </c>
      <c r="H621" s="52"/>
      <c r="I621" s="52"/>
      <c r="J621" s="52"/>
      <c r="K621" s="52"/>
      <c r="L621" s="52"/>
      <c r="M621" s="52"/>
      <c r="N621" s="52"/>
      <c r="O621" s="52"/>
      <c r="P621" s="52"/>
      <c r="Q621" s="52">
        <f t="shared" si="19"/>
        <v>0</v>
      </c>
      <c r="R621" s="51"/>
    </row>
    <row r="622" spans="1:18" ht="14.45" customHeight="1" x14ac:dyDescent="0.25">
      <c r="A622" s="68">
        <v>1241</v>
      </c>
      <c r="B622" s="51" t="str">
        <f t="shared" si="18"/>
        <v>2</v>
      </c>
      <c r="C622" s="51">
        <v>298</v>
      </c>
      <c r="D622" s="51" t="s">
        <v>196</v>
      </c>
      <c r="E622" s="51">
        <v>298</v>
      </c>
      <c r="F622" s="51" t="s">
        <v>54</v>
      </c>
      <c r="G622" s="52">
        <v>0</v>
      </c>
      <c r="H622" s="52"/>
      <c r="I622" s="52"/>
      <c r="J622" s="52"/>
      <c r="K622" s="52"/>
      <c r="L622" s="52"/>
      <c r="M622" s="52"/>
      <c r="N622" s="52"/>
      <c r="O622" s="52"/>
      <c r="P622" s="52"/>
      <c r="Q622" s="52">
        <f t="shared" si="19"/>
        <v>0</v>
      </c>
      <c r="R622" s="51"/>
    </row>
    <row r="623" spans="1:18" ht="14.45" customHeight="1" x14ac:dyDescent="0.25">
      <c r="A623" s="68">
        <v>1242</v>
      </c>
      <c r="B623" s="51" t="str">
        <f t="shared" si="18"/>
        <v>2</v>
      </c>
      <c r="C623" s="51">
        <v>211</v>
      </c>
      <c r="D623" s="51" t="s">
        <v>199</v>
      </c>
      <c r="E623" s="51">
        <v>211</v>
      </c>
      <c r="F623" s="51" t="s">
        <v>19</v>
      </c>
      <c r="G623" s="52">
        <v>4800</v>
      </c>
      <c r="H623" s="52"/>
      <c r="I623" s="52"/>
      <c r="J623" s="52"/>
      <c r="K623" s="52"/>
      <c r="L623" s="52"/>
      <c r="M623" s="52"/>
      <c r="N623" s="52"/>
      <c r="O623" s="52"/>
      <c r="P623" s="52"/>
      <c r="Q623" s="52">
        <f t="shared" si="19"/>
        <v>4800</v>
      </c>
      <c r="R623" s="51"/>
    </row>
    <row r="624" spans="1:18" ht="14.45" customHeight="1" x14ac:dyDescent="0.25">
      <c r="A624" s="68">
        <v>1243</v>
      </c>
      <c r="B624" s="51" t="str">
        <f t="shared" si="18"/>
        <v>2</v>
      </c>
      <c r="C624" s="51">
        <v>212</v>
      </c>
      <c r="D624" s="51" t="s">
        <v>199</v>
      </c>
      <c r="E624" s="51">
        <v>212</v>
      </c>
      <c r="F624" s="51" t="s">
        <v>20</v>
      </c>
      <c r="G624" s="52">
        <v>6000</v>
      </c>
      <c r="H624" s="52"/>
      <c r="I624" s="52"/>
      <c r="J624" s="52"/>
      <c r="K624" s="52"/>
      <c r="L624" s="52"/>
      <c r="M624" s="52"/>
      <c r="N624" s="52"/>
      <c r="O624" s="52"/>
      <c r="P624" s="52"/>
      <c r="Q624" s="52">
        <f t="shared" si="19"/>
        <v>6000</v>
      </c>
      <c r="R624" s="51"/>
    </row>
    <row r="625" spans="1:18" ht="14.45" customHeight="1" x14ac:dyDescent="0.25">
      <c r="A625" s="68">
        <v>1244</v>
      </c>
      <c r="B625" s="51" t="str">
        <f t="shared" si="18"/>
        <v>2</v>
      </c>
      <c r="C625" s="51">
        <v>215</v>
      </c>
      <c r="D625" s="51" t="s">
        <v>199</v>
      </c>
      <c r="E625" s="51">
        <v>215</v>
      </c>
      <c r="F625" s="51" t="s">
        <v>23</v>
      </c>
      <c r="G625" s="52">
        <v>2000</v>
      </c>
      <c r="H625" s="52"/>
      <c r="I625" s="52"/>
      <c r="J625" s="52"/>
      <c r="K625" s="52"/>
      <c r="L625" s="52"/>
      <c r="M625" s="52"/>
      <c r="N625" s="52"/>
      <c r="O625" s="52"/>
      <c r="P625" s="52"/>
      <c r="Q625" s="52">
        <f t="shared" si="19"/>
        <v>2000</v>
      </c>
      <c r="R625" s="51"/>
    </row>
    <row r="626" spans="1:18" ht="14.45" customHeight="1" x14ac:dyDescent="0.25">
      <c r="A626" s="68">
        <v>1245</v>
      </c>
      <c r="B626" s="51" t="str">
        <f t="shared" si="18"/>
        <v>2</v>
      </c>
      <c r="C626" s="51">
        <v>216</v>
      </c>
      <c r="D626" s="51" t="s">
        <v>199</v>
      </c>
      <c r="E626" s="51">
        <v>216</v>
      </c>
      <c r="F626" s="51" t="s">
        <v>24</v>
      </c>
      <c r="G626" s="52">
        <v>3000</v>
      </c>
      <c r="H626" s="52"/>
      <c r="I626" s="52"/>
      <c r="J626" s="52"/>
      <c r="K626" s="52"/>
      <c r="L626" s="52"/>
      <c r="M626" s="52"/>
      <c r="N626" s="52"/>
      <c r="O626" s="52"/>
      <c r="P626" s="52"/>
      <c r="Q626" s="52">
        <f t="shared" si="19"/>
        <v>3000</v>
      </c>
      <c r="R626" s="51"/>
    </row>
    <row r="627" spans="1:18" ht="14.45" customHeight="1" x14ac:dyDescent="0.25">
      <c r="A627" s="68">
        <v>1246</v>
      </c>
      <c r="B627" s="51" t="str">
        <f t="shared" si="18"/>
        <v>2</v>
      </c>
      <c r="C627" s="51">
        <v>273</v>
      </c>
      <c r="D627" s="51" t="s">
        <v>199</v>
      </c>
      <c r="E627" s="51">
        <v>273</v>
      </c>
      <c r="F627" s="51" t="s">
        <v>46</v>
      </c>
      <c r="G627" s="52">
        <v>1000</v>
      </c>
      <c r="H627" s="52"/>
      <c r="I627" s="52"/>
      <c r="J627" s="52"/>
      <c r="K627" s="52"/>
      <c r="L627" s="52"/>
      <c r="M627" s="52"/>
      <c r="N627" s="52"/>
      <c r="O627" s="52"/>
      <c r="P627" s="52"/>
      <c r="Q627" s="52">
        <f t="shared" si="19"/>
        <v>1000</v>
      </c>
      <c r="R627" s="51"/>
    </row>
    <row r="628" spans="1:18" ht="14.45" customHeight="1" x14ac:dyDescent="0.25">
      <c r="A628" s="68">
        <v>1247</v>
      </c>
      <c r="B628" s="51" t="str">
        <f t="shared" si="18"/>
        <v>2</v>
      </c>
      <c r="C628" s="51">
        <v>292</v>
      </c>
      <c r="D628" s="51" t="s">
        <v>199</v>
      </c>
      <c r="E628" s="51">
        <v>292</v>
      </c>
      <c r="F628" s="51" t="s">
        <v>50</v>
      </c>
      <c r="G628" s="52">
        <v>0</v>
      </c>
      <c r="H628" s="52"/>
      <c r="I628" s="52"/>
      <c r="J628" s="52"/>
      <c r="K628" s="52"/>
      <c r="L628" s="52"/>
      <c r="M628" s="52"/>
      <c r="N628" s="52"/>
      <c r="O628" s="52"/>
      <c r="P628" s="52"/>
      <c r="Q628" s="52">
        <f t="shared" si="19"/>
        <v>0</v>
      </c>
      <c r="R628" s="51"/>
    </row>
    <row r="629" spans="1:18" ht="14.45" customHeight="1" x14ac:dyDescent="0.25">
      <c r="A629" s="68">
        <v>1248</v>
      </c>
      <c r="B629" s="51" t="str">
        <f t="shared" si="18"/>
        <v>3</v>
      </c>
      <c r="C629" s="51">
        <v>314</v>
      </c>
      <c r="D629" s="51" t="s">
        <v>199</v>
      </c>
      <c r="E629" s="51">
        <v>314</v>
      </c>
      <c r="F629" s="51" t="s">
        <v>58</v>
      </c>
      <c r="G629" s="52">
        <v>9000</v>
      </c>
      <c r="H629" s="52"/>
      <c r="I629" s="52"/>
      <c r="J629" s="52"/>
      <c r="K629" s="52"/>
      <c r="L629" s="52"/>
      <c r="M629" s="52"/>
      <c r="N629" s="52"/>
      <c r="O629" s="52"/>
      <c r="P629" s="52"/>
      <c r="Q629" s="52">
        <f t="shared" si="19"/>
        <v>9000</v>
      </c>
      <c r="R629" s="51"/>
    </row>
    <row r="630" spans="1:18" ht="14.45" customHeight="1" x14ac:dyDescent="0.25">
      <c r="A630" s="68">
        <v>1249</v>
      </c>
      <c r="B630" s="51" t="str">
        <f t="shared" si="18"/>
        <v>3</v>
      </c>
      <c r="C630" s="51">
        <v>352</v>
      </c>
      <c r="D630" s="51" t="s">
        <v>199</v>
      </c>
      <c r="E630" s="51">
        <v>352</v>
      </c>
      <c r="F630" s="51" t="s">
        <v>77</v>
      </c>
      <c r="G630" s="52">
        <v>3600</v>
      </c>
      <c r="H630" s="52"/>
      <c r="I630" s="52"/>
      <c r="J630" s="52"/>
      <c r="K630" s="52"/>
      <c r="L630" s="52"/>
      <c r="M630" s="52"/>
      <c r="N630" s="52"/>
      <c r="O630" s="52"/>
      <c r="P630" s="52"/>
      <c r="Q630" s="52">
        <f t="shared" si="19"/>
        <v>3600</v>
      </c>
      <c r="R630" s="51"/>
    </row>
    <row r="631" spans="1:18" ht="14.45" customHeight="1" x14ac:dyDescent="0.25">
      <c r="A631" s="68">
        <v>1250</v>
      </c>
      <c r="B631" s="51" t="str">
        <f t="shared" si="18"/>
        <v>3</v>
      </c>
      <c r="C631" s="51">
        <v>353</v>
      </c>
      <c r="D631" s="51" t="s">
        <v>199</v>
      </c>
      <c r="E631" s="51">
        <v>353</v>
      </c>
      <c r="F631" s="51" t="s">
        <v>78</v>
      </c>
      <c r="G631" s="52">
        <v>7500</v>
      </c>
      <c r="H631" s="52"/>
      <c r="I631" s="52"/>
      <c r="J631" s="52"/>
      <c r="K631" s="52"/>
      <c r="L631" s="52"/>
      <c r="M631" s="52"/>
      <c r="N631" s="52"/>
      <c r="O631" s="52"/>
      <c r="P631" s="52"/>
      <c r="Q631" s="52">
        <f t="shared" si="19"/>
        <v>7500</v>
      </c>
      <c r="R631" s="51"/>
    </row>
    <row r="632" spans="1:18" ht="14.45" customHeight="1" x14ac:dyDescent="0.25">
      <c r="A632" s="68">
        <v>1251</v>
      </c>
      <c r="B632" s="51" t="str">
        <f t="shared" si="18"/>
        <v>3</v>
      </c>
      <c r="C632" s="51">
        <v>359</v>
      </c>
      <c r="D632" s="51" t="s">
        <v>199</v>
      </c>
      <c r="E632" s="51">
        <v>359</v>
      </c>
      <c r="F632" s="51" t="s">
        <v>82</v>
      </c>
      <c r="G632" s="52">
        <v>0</v>
      </c>
      <c r="H632" s="52"/>
      <c r="I632" s="52"/>
      <c r="J632" s="52"/>
      <c r="K632" s="52"/>
      <c r="L632" s="52"/>
      <c r="M632" s="52"/>
      <c r="N632" s="52"/>
      <c r="O632" s="52"/>
      <c r="P632" s="52"/>
      <c r="Q632" s="52">
        <f t="shared" si="19"/>
        <v>0</v>
      </c>
      <c r="R632" s="51"/>
    </row>
    <row r="633" spans="1:18" ht="14.45" customHeight="1" x14ac:dyDescent="0.25">
      <c r="A633" s="68">
        <v>1252</v>
      </c>
      <c r="B633" s="51" t="str">
        <f t="shared" si="18"/>
        <v>3</v>
      </c>
      <c r="C633" s="51">
        <v>361</v>
      </c>
      <c r="D633" s="51" t="s">
        <v>199</v>
      </c>
      <c r="E633" s="51">
        <v>361</v>
      </c>
      <c r="F633" s="51" t="s">
        <v>83</v>
      </c>
      <c r="G633" s="52">
        <v>0</v>
      </c>
      <c r="H633" s="52"/>
      <c r="I633" s="52"/>
      <c r="J633" s="52"/>
      <c r="K633" s="52"/>
      <c r="L633" s="52"/>
      <c r="M633" s="52"/>
      <c r="N633" s="52"/>
      <c r="O633" s="52"/>
      <c r="P633" s="52"/>
      <c r="Q633" s="52">
        <f t="shared" si="19"/>
        <v>0</v>
      </c>
      <c r="R633" s="51"/>
    </row>
    <row r="634" spans="1:18" ht="14.45" customHeight="1" x14ac:dyDescent="0.25">
      <c r="A634" s="68">
        <v>1253</v>
      </c>
      <c r="B634" s="51" t="str">
        <f t="shared" si="18"/>
        <v>3</v>
      </c>
      <c r="C634" s="51">
        <v>363</v>
      </c>
      <c r="D634" s="51" t="s">
        <v>199</v>
      </c>
      <c r="E634" s="51">
        <v>363</v>
      </c>
      <c r="F634" s="51" t="s">
        <v>85</v>
      </c>
      <c r="G634" s="52">
        <v>0</v>
      </c>
      <c r="H634" s="52"/>
      <c r="I634" s="52"/>
      <c r="J634" s="52"/>
      <c r="K634" s="52"/>
      <c r="L634" s="52"/>
      <c r="M634" s="52"/>
      <c r="N634" s="52"/>
      <c r="O634" s="52"/>
      <c r="P634" s="52"/>
      <c r="Q634" s="52">
        <f t="shared" si="19"/>
        <v>0</v>
      </c>
      <c r="R634" s="51"/>
    </row>
    <row r="635" spans="1:18" ht="14.45" customHeight="1" x14ac:dyDescent="0.25">
      <c r="A635" s="68">
        <v>1254</v>
      </c>
      <c r="B635" s="51" t="str">
        <f t="shared" si="18"/>
        <v>3</v>
      </c>
      <c r="C635" s="51">
        <v>364</v>
      </c>
      <c r="D635" s="51" t="s">
        <v>199</v>
      </c>
      <c r="E635" s="51">
        <v>364</v>
      </c>
      <c r="F635" s="51" t="s">
        <v>86</v>
      </c>
      <c r="G635" s="52">
        <v>0</v>
      </c>
      <c r="H635" s="52"/>
      <c r="I635" s="52"/>
      <c r="J635" s="52"/>
      <c r="K635" s="52"/>
      <c r="L635" s="52"/>
      <c r="M635" s="52"/>
      <c r="N635" s="52"/>
      <c r="O635" s="52"/>
      <c r="P635" s="52"/>
      <c r="Q635" s="52">
        <f t="shared" si="19"/>
        <v>0</v>
      </c>
      <c r="R635" s="51"/>
    </row>
    <row r="636" spans="1:18" ht="14.45" customHeight="1" x14ac:dyDescent="0.25">
      <c r="A636" s="68">
        <v>1255</v>
      </c>
      <c r="B636" s="51" t="str">
        <f t="shared" si="18"/>
        <v>3</v>
      </c>
      <c r="C636" s="51">
        <v>366</v>
      </c>
      <c r="D636" s="51" t="s">
        <v>199</v>
      </c>
      <c r="E636" s="51">
        <v>366</v>
      </c>
      <c r="F636" s="51" t="s">
        <v>88</v>
      </c>
      <c r="G636" s="52">
        <v>0</v>
      </c>
      <c r="H636" s="52"/>
      <c r="I636" s="52"/>
      <c r="J636" s="52"/>
      <c r="K636" s="52"/>
      <c r="L636" s="52"/>
      <c r="M636" s="52"/>
      <c r="N636" s="52"/>
      <c r="O636" s="52"/>
      <c r="P636" s="52"/>
      <c r="Q636" s="52">
        <f t="shared" si="19"/>
        <v>0</v>
      </c>
      <c r="R636" s="51"/>
    </row>
    <row r="637" spans="1:18" ht="14.45" customHeight="1" x14ac:dyDescent="0.25">
      <c r="A637" s="68">
        <v>1256</v>
      </c>
      <c r="B637" s="51" t="str">
        <f t="shared" si="18"/>
        <v>3</v>
      </c>
      <c r="C637" s="51">
        <v>372</v>
      </c>
      <c r="D637" s="51" t="s">
        <v>199</v>
      </c>
      <c r="E637" s="51">
        <v>372</v>
      </c>
      <c r="F637" s="51" t="s">
        <v>91</v>
      </c>
      <c r="G637" s="52">
        <v>2000</v>
      </c>
      <c r="H637" s="52"/>
      <c r="I637" s="52"/>
      <c r="J637" s="52"/>
      <c r="K637" s="52"/>
      <c r="L637" s="52"/>
      <c r="M637" s="52"/>
      <c r="N637" s="52"/>
      <c r="O637" s="52"/>
      <c r="P637" s="52"/>
      <c r="Q637" s="52">
        <f t="shared" si="19"/>
        <v>2000</v>
      </c>
      <c r="R637" s="51"/>
    </row>
    <row r="638" spans="1:18" ht="14.45" customHeight="1" x14ac:dyDescent="0.25">
      <c r="A638" s="68">
        <v>1257</v>
      </c>
      <c r="B638" s="51" t="str">
        <f t="shared" si="18"/>
        <v>3</v>
      </c>
      <c r="C638" s="51">
        <v>375</v>
      </c>
      <c r="D638" s="51" t="s">
        <v>199</v>
      </c>
      <c r="E638" s="51">
        <v>375</v>
      </c>
      <c r="F638" s="51" t="s">
        <v>93</v>
      </c>
      <c r="G638" s="52">
        <v>1500</v>
      </c>
      <c r="H638" s="52"/>
      <c r="I638" s="52"/>
      <c r="J638" s="52"/>
      <c r="K638" s="52"/>
      <c r="L638" s="52"/>
      <c r="M638" s="52"/>
      <c r="N638" s="52"/>
      <c r="O638" s="52"/>
      <c r="P638" s="52"/>
      <c r="Q638" s="52">
        <f t="shared" si="19"/>
        <v>1500</v>
      </c>
      <c r="R638" s="51"/>
    </row>
    <row r="639" spans="1:18" ht="14.45" customHeight="1" x14ac:dyDescent="0.25">
      <c r="A639" s="68">
        <v>1258</v>
      </c>
      <c r="B639" s="51" t="str">
        <f t="shared" si="18"/>
        <v>3</v>
      </c>
      <c r="C639" s="51">
        <v>378</v>
      </c>
      <c r="D639" s="51" t="s">
        <v>199</v>
      </c>
      <c r="E639" s="51">
        <v>378</v>
      </c>
      <c r="F639" s="51" t="s">
        <v>95</v>
      </c>
      <c r="G639" s="52">
        <v>0</v>
      </c>
      <c r="H639" s="52"/>
      <c r="I639" s="52"/>
      <c r="J639" s="52"/>
      <c r="K639" s="52"/>
      <c r="L639" s="52"/>
      <c r="M639" s="52"/>
      <c r="N639" s="52"/>
      <c r="O639" s="52"/>
      <c r="P639" s="52"/>
      <c r="Q639" s="52">
        <f t="shared" si="19"/>
        <v>0</v>
      </c>
      <c r="R639" s="51"/>
    </row>
    <row r="640" spans="1:18" ht="14.45" customHeight="1" x14ac:dyDescent="0.25">
      <c r="A640" s="68">
        <v>1259</v>
      </c>
      <c r="B640" s="51" t="str">
        <f t="shared" si="18"/>
        <v>5</v>
      </c>
      <c r="C640" s="51">
        <v>511</v>
      </c>
      <c r="D640" s="51" t="s">
        <v>199</v>
      </c>
      <c r="E640" s="51">
        <v>511</v>
      </c>
      <c r="F640" s="51" t="s">
        <v>109</v>
      </c>
      <c r="G640" s="52">
        <v>0</v>
      </c>
      <c r="H640" s="52"/>
      <c r="I640" s="52"/>
      <c r="J640" s="52"/>
      <c r="K640" s="52"/>
      <c r="L640" s="52"/>
      <c r="M640" s="52"/>
      <c r="N640" s="52"/>
      <c r="O640" s="52"/>
      <c r="P640" s="52"/>
      <c r="Q640" s="52">
        <f t="shared" si="19"/>
        <v>0</v>
      </c>
      <c r="R640" s="51"/>
    </row>
    <row r="641" spans="1:18" ht="14.45" customHeight="1" x14ac:dyDescent="0.25">
      <c r="A641" s="68">
        <v>1260</v>
      </c>
      <c r="B641" s="51" t="str">
        <f t="shared" si="18"/>
        <v>5</v>
      </c>
      <c r="C641" s="51">
        <v>515</v>
      </c>
      <c r="D641" s="51" t="s">
        <v>199</v>
      </c>
      <c r="E641" s="51">
        <v>515</v>
      </c>
      <c r="F641" s="51" t="s">
        <v>111</v>
      </c>
      <c r="G641" s="52">
        <v>8000</v>
      </c>
      <c r="H641" s="52"/>
      <c r="I641" s="52"/>
      <c r="J641" s="52"/>
      <c r="K641" s="52"/>
      <c r="L641" s="52"/>
      <c r="M641" s="52"/>
      <c r="N641" s="52"/>
      <c r="O641" s="52"/>
      <c r="P641" s="52"/>
      <c r="Q641" s="52">
        <f t="shared" si="19"/>
        <v>8000</v>
      </c>
      <c r="R641" s="51"/>
    </row>
    <row r="642" spans="1:18" ht="14.45" customHeight="1" x14ac:dyDescent="0.25">
      <c r="A642" s="68">
        <v>1261</v>
      </c>
      <c r="B642" s="51" t="str">
        <f t="shared" si="18"/>
        <v>5</v>
      </c>
      <c r="C642" s="51">
        <v>521</v>
      </c>
      <c r="D642" s="51" t="s">
        <v>199</v>
      </c>
      <c r="E642" s="51">
        <v>521</v>
      </c>
      <c r="F642" s="51" t="s">
        <v>113</v>
      </c>
      <c r="G642" s="52">
        <v>2000</v>
      </c>
      <c r="H642" s="52"/>
      <c r="I642" s="52"/>
      <c r="J642" s="52"/>
      <c r="K642" s="52"/>
      <c r="L642" s="52"/>
      <c r="M642" s="52"/>
      <c r="N642" s="52"/>
      <c r="O642" s="52"/>
      <c r="P642" s="52"/>
      <c r="Q642" s="52">
        <f t="shared" si="19"/>
        <v>2000</v>
      </c>
      <c r="R642" s="51"/>
    </row>
    <row r="643" spans="1:18" ht="14.45" customHeight="1" x14ac:dyDescent="0.25">
      <c r="A643" s="68">
        <v>1262</v>
      </c>
      <c r="B643" s="51" t="str">
        <f t="shared" si="18"/>
        <v>5</v>
      </c>
      <c r="C643" s="51">
        <v>529</v>
      </c>
      <c r="D643" s="51" t="s">
        <v>199</v>
      </c>
      <c r="E643" s="51">
        <v>529</v>
      </c>
      <c r="F643" s="51" t="s">
        <v>116</v>
      </c>
      <c r="G643" s="52">
        <v>3500</v>
      </c>
      <c r="H643" s="52"/>
      <c r="I643" s="52"/>
      <c r="J643" s="52"/>
      <c r="K643" s="52"/>
      <c r="L643" s="52"/>
      <c r="M643" s="52"/>
      <c r="N643" s="52"/>
      <c r="O643" s="52"/>
      <c r="P643" s="52"/>
      <c r="Q643" s="52">
        <f t="shared" si="19"/>
        <v>3500</v>
      </c>
      <c r="R643" s="51"/>
    </row>
    <row r="644" spans="1:18" ht="14.45" customHeight="1" x14ac:dyDescent="0.25">
      <c r="A644" s="68">
        <v>1263</v>
      </c>
      <c r="B644" s="51" t="str">
        <f t="shared" si="18"/>
        <v>2</v>
      </c>
      <c r="C644" s="51">
        <v>261</v>
      </c>
      <c r="D644" s="51" t="s">
        <v>226</v>
      </c>
      <c r="E644" s="51">
        <v>261</v>
      </c>
      <c r="F644" s="51" t="s">
        <v>319</v>
      </c>
      <c r="G644" s="72">
        <v>200000</v>
      </c>
      <c r="H644" s="52"/>
      <c r="I644" s="52"/>
      <c r="J644" s="52"/>
      <c r="K644" s="52"/>
      <c r="L644" s="52"/>
      <c r="M644" s="52"/>
      <c r="N644" s="52"/>
      <c r="O644" s="52"/>
      <c r="P644" s="52"/>
      <c r="Q644" s="52">
        <f t="shared" si="19"/>
        <v>200000</v>
      </c>
      <c r="R644" s="51"/>
    </row>
    <row r="645" spans="1:18" ht="14.45" customHeight="1" x14ac:dyDescent="0.25">
      <c r="A645" s="51">
        <v>1264</v>
      </c>
      <c r="B645" s="51" t="str">
        <f t="shared" si="18"/>
        <v>4</v>
      </c>
      <c r="C645" s="51">
        <v>443</v>
      </c>
      <c r="D645" s="51" t="s">
        <v>226</v>
      </c>
      <c r="E645" s="51">
        <v>443</v>
      </c>
      <c r="F645" s="51" t="s">
        <v>320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>
        <f t="shared" si="19"/>
        <v>0</v>
      </c>
      <c r="R645" s="51"/>
    </row>
    <row r="646" spans="1:18" ht="14.45" customHeight="1" x14ac:dyDescent="0.25">
      <c r="A646" s="51">
        <v>1265</v>
      </c>
      <c r="B646" s="51" t="str">
        <f t="shared" ref="B646:B672" si="20">MID(C646,1,1)</f>
        <v>2</v>
      </c>
      <c r="C646" s="51">
        <v>241</v>
      </c>
      <c r="D646" s="51" t="s">
        <v>321</v>
      </c>
      <c r="E646" s="51">
        <v>241</v>
      </c>
      <c r="F646" s="51" t="s">
        <v>31</v>
      </c>
      <c r="G646" s="52">
        <v>133000</v>
      </c>
      <c r="H646" s="52"/>
      <c r="I646" s="52"/>
      <c r="J646" s="52"/>
      <c r="K646" s="52"/>
      <c r="L646" s="52"/>
      <c r="M646" s="52"/>
      <c r="N646" s="52"/>
      <c r="O646" s="52"/>
      <c r="P646" s="52"/>
      <c r="Q646" s="52">
        <f t="shared" ref="Q646:Q709" si="21">SUM(G646:P646)</f>
        <v>133000</v>
      </c>
      <c r="R646" s="51"/>
    </row>
    <row r="647" spans="1:18" ht="14.45" customHeight="1" x14ac:dyDescent="0.25">
      <c r="A647" s="51">
        <v>1266</v>
      </c>
      <c r="B647" s="51" t="str">
        <f t="shared" si="20"/>
        <v>2</v>
      </c>
      <c r="C647" s="51">
        <v>242</v>
      </c>
      <c r="D647" s="51" t="s">
        <v>321</v>
      </c>
      <c r="E647" s="51">
        <v>242</v>
      </c>
      <c r="F647" s="51" t="s">
        <v>32</v>
      </c>
      <c r="G647" s="52">
        <v>30000</v>
      </c>
      <c r="H647" s="52"/>
      <c r="I647" s="52"/>
      <c r="J647" s="52"/>
      <c r="K647" s="52"/>
      <c r="L647" s="52"/>
      <c r="M647" s="52"/>
      <c r="N647" s="52"/>
      <c r="O647" s="52"/>
      <c r="P647" s="52"/>
      <c r="Q647" s="52">
        <f t="shared" si="21"/>
        <v>30000</v>
      </c>
      <c r="R647" s="51"/>
    </row>
    <row r="648" spans="1:18" ht="14.45" customHeight="1" x14ac:dyDescent="0.25">
      <c r="A648" s="51">
        <v>1267</v>
      </c>
      <c r="B648" s="51" t="str">
        <f t="shared" si="20"/>
        <v>2</v>
      </c>
      <c r="C648" s="51">
        <v>243</v>
      </c>
      <c r="D648" s="51" t="s">
        <v>321</v>
      </c>
      <c r="E648" s="51">
        <v>243</v>
      </c>
      <c r="F648" s="51" t="s">
        <v>33</v>
      </c>
      <c r="G648" s="52">
        <v>8500</v>
      </c>
      <c r="H648" s="52"/>
      <c r="I648" s="52"/>
      <c r="J648" s="52"/>
      <c r="K648" s="52"/>
      <c r="L648" s="52"/>
      <c r="M648" s="52"/>
      <c r="N648" s="52"/>
      <c r="O648" s="52"/>
      <c r="P648" s="52"/>
      <c r="Q648" s="52">
        <f t="shared" si="21"/>
        <v>8500</v>
      </c>
      <c r="R648" s="51"/>
    </row>
    <row r="649" spans="1:18" ht="14.45" customHeight="1" x14ac:dyDescent="0.25">
      <c r="A649" s="51">
        <v>1268</v>
      </c>
      <c r="B649" s="51" t="str">
        <f t="shared" si="20"/>
        <v>2</v>
      </c>
      <c r="C649" s="51">
        <v>246</v>
      </c>
      <c r="D649" s="51" t="s">
        <v>321</v>
      </c>
      <c r="E649" s="51">
        <v>246</v>
      </c>
      <c r="F649" s="51" t="s">
        <v>36</v>
      </c>
      <c r="G649" s="52">
        <v>0</v>
      </c>
      <c r="H649" s="52"/>
      <c r="I649" s="52"/>
      <c r="J649" s="52"/>
      <c r="K649" s="52"/>
      <c r="L649" s="52"/>
      <c r="M649" s="52"/>
      <c r="N649" s="52"/>
      <c r="O649" s="52"/>
      <c r="P649" s="52"/>
      <c r="Q649" s="52">
        <f t="shared" si="21"/>
        <v>0</v>
      </c>
      <c r="R649" s="51"/>
    </row>
    <row r="650" spans="1:18" ht="14.45" customHeight="1" x14ac:dyDescent="0.25">
      <c r="A650" s="51">
        <v>1269</v>
      </c>
      <c r="B650" s="51" t="str">
        <f t="shared" si="20"/>
        <v>2</v>
      </c>
      <c r="C650" s="51">
        <v>247</v>
      </c>
      <c r="D650" s="51" t="s">
        <v>321</v>
      </c>
      <c r="E650" s="51">
        <v>247</v>
      </c>
      <c r="F650" s="51" t="s">
        <v>37</v>
      </c>
      <c r="G650" s="52">
        <v>15000</v>
      </c>
      <c r="H650" s="52"/>
      <c r="I650" s="52"/>
      <c r="J650" s="52"/>
      <c r="K650" s="52"/>
      <c r="L650" s="52"/>
      <c r="M650" s="52"/>
      <c r="N650" s="52"/>
      <c r="O650" s="52"/>
      <c r="P650" s="52"/>
      <c r="Q650" s="52">
        <f t="shared" si="21"/>
        <v>15000</v>
      </c>
      <c r="R650" s="51"/>
    </row>
    <row r="651" spans="1:18" ht="14.45" customHeight="1" x14ac:dyDescent="0.25">
      <c r="A651" s="51">
        <v>1270</v>
      </c>
      <c r="B651" s="51" t="str">
        <f t="shared" si="20"/>
        <v>2</v>
      </c>
      <c r="C651" s="51">
        <v>249</v>
      </c>
      <c r="D651" s="51" t="s">
        <v>321</v>
      </c>
      <c r="E651" s="51">
        <v>249</v>
      </c>
      <c r="F651" s="71" t="s">
        <v>322</v>
      </c>
      <c r="G651" s="52">
        <v>13000</v>
      </c>
      <c r="H651" s="52"/>
      <c r="I651" s="52"/>
      <c r="J651" s="52"/>
      <c r="K651" s="52"/>
      <c r="L651" s="52"/>
      <c r="M651" s="52"/>
      <c r="N651" s="52"/>
      <c r="O651" s="52"/>
      <c r="P651" s="52"/>
      <c r="Q651" s="52">
        <f t="shared" si="21"/>
        <v>13000</v>
      </c>
      <c r="R651" s="51"/>
    </row>
    <row r="652" spans="1:18" ht="14.45" customHeight="1" x14ac:dyDescent="0.25">
      <c r="A652" s="51">
        <v>1271</v>
      </c>
      <c r="B652" s="51" t="str">
        <f t="shared" si="20"/>
        <v>2</v>
      </c>
      <c r="C652" s="51">
        <v>291</v>
      </c>
      <c r="D652" s="51" t="s">
        <v>321</v>
      </c>
      <c r="E652" s="51">
        <v>291</v>
      </c>
      <c r="F652" s="71" t="s">
        <v>49</v>
      </c>
      <c r="G652" s="52">
        <v>2500</v>
      </c>
      <c r="H652" s="52"/>
      <c r="I652" s="52"/>
      <c r="J652" s="52"/>
      <c r="K652" s="52"/>
      <c r="L652" s="52"/>
      <c r="M652" s="52"/>
      <c r="N652" s="52"/>
      <c r="O652" s="52"/>
      <c r="P652" s="52"/>
      <c r="Q652" s="52">
        <f t="shared" si="21"/>
        <v>2500</v>
      </c>
      <c r="R652" s="51"/>
    </row>
    <row r="653" spans="1:18" ht="14.45" customHeight="1" x14ac:dyDescent="0.25">
      <c r="A653" s="51">
        <v>1272</v>
      </c>
      <c r="B653" s="51" t="str">
        <f t="shared" si="20"/>
        <v>5</v>
      </c>
      <c r="C653" s="51">
        <v>591</v>
      </c>
      <c r="D653" s="51" t="s">
        <v>304</v>
      </c>
      <c r="E653" s="51">
        <v>591</v>
      </c>
      <c r="F653" s="51" t="s">
        <v>122</v>
      </c>
      <c r="G653" s="52">
        <v>8000</v>
      </c>
      <c r="H653" s="52"/>
      <c r="I653" s="52"/>
      <c r="J653" s="52"/>
      <c r="K653" s="52"/>
      <c r="L653" s="52"/>
      <c r="M653" s="52"/>
      <c r="N653" s="52"/>
      <c r="O653" s="52"/>
      <c r="P653" s="52"/>
      <c r="Q653" s="52">
        <f t="shared" si="21"/>
        <v>8000</v>
      </c>
      <c r="R653" s="51" t="s">
        <v>323</v>
      </c>
    </row>
    <row r="654" spans="1:18" ht="14.45" customHeight="1" x14ac:dyDescent="0.25">
      <c r="A654" s="51">
        <v>1273</v>
      </c>
      <c r="B654" s="51" t="str">
        <f t="shared" si="20"/>
        <v>4</v>
      </c>
      <c r="C654" s="51">
        <v>447</v>
      </c>
      <c r="D654" s="51" t="s">
        <v>226</v>
      </c>
      <c r="E654" s="51">
        <v>447</v>
      </c>
      <c r="F654" s="51" t="s">
        <v>106</v>
      </c>
      <c r="G654" s="52">
        <v>2640000</v>
      </c>
      <c r="H654" s="52"/>
      <c r="I654" s="52"/>
      <c r="J654" s="52"/>
      <c r="K654" s="52"/>
      <c r="L654" s="52"/>
      <c r="M654" s="52"/>
      <c r="N654" s="52"/>
      <c r="O654" s="52"/>
      <c r="P654" s="52"/>
      <c r="Q654" s="52">
        <f t="shared" si="21"/>
        <v>2640000</v>
      </c>
      <c r="R654" s="51" t="s">
        <v>280</v>
      </c>
    </row>
    <row r="655" spans="1:18" ht="14.45" customHeight="1" x14ac:dyDescent="0.25">
      <c r="A655" s="51">
        <v>1274</v>
      </c>
      <c r="B655" s="51" t="str">
        <f t="shared" si="20"/>
        <v>4</v>
      </c>
      <c r="C655" s="51">
        <v>447</v>
      </c>
      <c r="D655" s="51" t="s">
        <v>226</v>
      </c>
      <c r="E655" s="51">
        <v>447</v>
      </c>
      <c r="F655" s="51" t="s">
        <v>106</v>
      </c>
      <c r="G655" s="52">
        <v>500000</v>
      </c>
      <c r="H655" s="52"/>
      <c r="I655" s="52"/>
      <c r="J655" s="52"/>
      <c r="K655" s="52"/>
      <c r="L655" s="52"/>
      <c r="M655" s="52"/>
      <c r="N655" s="52"/>
      <c r="O655" s="52"/>
      <c r="P655" s="52"/>
      <c r="Q655" s="52">
        <f t="shared" si="21"/>
        <v>500000</v>
      </c>
      <c r="R655" s="51" t="s">
        <v>381</v>
      </c>
    </row>
    <row r="656" spans="1:18" ht="14.45" customHeight="1" x14ac:dyDescent="0.25">
      <c r="A656" s="51">
        <v>1275</v>
      </c>
      <c r="B656" s="51" t="str">
        <f t="shared" si="20"/>
        <v>6</v>
      </c>
      <c r="C656" s="51">
        <v>612</v>
      </c>
      <c r="D656" s="51" t="s">
        <v>206</v>
      </c>
      <c r="E656" s="51">
        <v>612</v>
      </c>
      <c r="F656" s="73" t="s">
        <v>324</v>
      </c>
      <c r="G656" s="99">
        <v>0</v>
      </c>
      <c r="H656" s="52"/>
      <c r="I656" s="52"/>
      <c r="J656" s="52"/>
      <c r="K656" s="52"/>
      <c r="L656" s="52"/>
      <c r="M656" s="52"/>
      <c r="N656" s="52"/>
      <c r="O656" s="52"/>
      <c r="P656" s="52"/>
      <c r="Q656" s="52">
        <f t="shared" si="21"/>
        <v>0</v>
      </c>
      <c r="R656" s="51"/>
    </row>
    <row r="657" spans="1:18" ht="14.45" customHeight="1" x14ac:dyDescent="0.25">
      <c r="A657" s="51">
        <v>1276</v>
      </c>
      <c r="B657" s="51" t="str">
        <f t="shared" si="20"/>
        <v>6</v>
      </c>
      <c r="C657" s="51">
        <v>615</v>
      </c>
      <c r="D657" s="51" t="s">
        <v>206</v>
      </c>
      <c r="E657" s="51">
        <v>615</v>
      </c>
      <c r="F657" s="73" t="s">
        <v>325</v>
      </c>
      <c r="G657" s="52"/>
      <c r="H657" s="52"/>
      <c r="I657" s="74">
        <v>650000</v>
      </c>
      <c r="J657" s="52"/>
      <c r="K657" s="52"/>
      <c r="L657" s="52"/>
      <c r="M657" s="52"/>
      <c r="N657" s="52"/>
      <c r="O657" s="52"/>
      <c r="P657" s="52"/>
      <c r="Q657" s="52">
        <f t="shared" si="21"/>
        <v>650000</v>
      </c>
      <c r="R657" s="51"/>
    </row>
    <row r="658" spans="1:18" ht="14.45" customHeight="1" x14ac:dyDescent="0.25">
      <c r="A658" s="51">
        <v>1277</v>
      </c>
      <c r="B658" s="51" t="str">
        <f t="shared" si="20"/>
        <v>6</v>
      </c>
      <c r="C658" s="51">
        <v>612</v>
      </c>
      <c r="D658" s="51" t="s">
        <v>206</v>
      </c>
      <c r="E658" s="51">
        <v>612</v>
      </c>
      <c r="F658" s="73" t="s">
        <v>326</v>
      </c>
      <c r="G658" s="99"/>
      <c r="H658" s="52"/>
      <c r="I658" s="52"/>
      <c r="J658" s="52"/>
      <c r="K658" s="52"/>
      <c r="L658" s="52"/>
      <c r="M658" s="52"/>
      <c r="N658" s="99">
        <v>3000000</v>
      </c>
      <c r="O658" s="52"/>
      <c r="P658" s="52"/>
      <c r="Q658" s="52">
        <f t="shared" si="21"/>
        <v>3000000</v>
      </c>
      <c r="R658" s="51"/>
    </row>
    <row r="659" spans="1:18" ht="14.45" customHeight="1" x14ac:dyDescent="0.25">
      <c r="A659" s="51">
        <v>1278</v>
      </c>
      <c r="B659" s="51" t="str">
        <f t="shared" si="20"/>
        <v>6</v>
      </c>
      <c r="C659" s="51">
        <v>613</v>
      </c>
      <c r="D659" s="51" t="s">
        <v>206</v>
      </c>
      <c r="E659" s="51">
        <v>613</v>
      </c>
      <c r="F659" s="73" t="s">
        <v>327</v>
      </c>
      <c r="G659" s="52"/>
      <c r="H659" s="52"/>
      <c r="I659" s="52">
        <v>325000</v>
      </c>
      <c r="J659" s="52"/>
      <c r="K659" s="52"/>
      <c r="L659" s="52"/>
      <c r="M659" s="52"/>
      <c r="N659" s="52"/>
      <c r="O659" s="52"/>
      <c r="P659" s="52"/>
      <c r="Q659" s="52">
        <f t="shared" si="21"/>
        <v>325000</v>
      </c>
      <c r="R659" s="51"/>
    </row>
    <row r="660" spans="1:18" ht="14.45" customHeight="1" x14ac:dyDescent="0.25">
      <c r="A660" s="51">
        <v>1279</v>
      </c>
      <c r="B660" s="51" t="str">
        <f t="shared" si="20"/>
        <v>6</v>
      </c>
      <c r="C660" s="51">
        <v>613</v>
      </c>
      <c r="D660" s="51" t="s">
        <v>206</v>
      </c>
      <c r="E660" s="51">
        <v>613</v>
      </c>
      <c r="F660" s="73" t="s">
        <v>328</v>
      </c>
      <c r="G660" s="52"/>
      <c r="H660" s="52"/>
      <c r="I660" s="52">
        <v>180000</v>
      </c>
      <c r="J660" s="52"/>
      <c r="K660" s="52"/>
      <c r="L660" s="52"/>
      <c r="M660" s="52"/>
      <c r="N660" s="52"/>
      <c r="O660" s="52"/>
      <c r="P660" s="52"/>
      <c r="Q660" s="52">
        <f t="shared" si="21"/>
        <v>180000</v>
      </c>
      <c r="R660" s="51"/>
    </row>
    <row r="661" spans="1:18" ht="14.45" customHeight="1" x14ac:dyDescent="0.25">
      <c r="A661" s="51">
        <v>1280</v>
      </c>
      <c r="B661" s="51" t="str">
        <f t="shared" si="20"/>
        <v>6</v>
      </c>
      <c r="C661" s="51">
        <v>613</v>
      </c>
      <c r="D661" s="51" t="s">
        <v>206</v>
      </c>
      <c r="E661" s="51">
        <v>613</v>
      </c>
      <c r="F661" s="73" t="s">
        <v>329</v>
      </c>
      <c r="G661" s="52"/>
      <c r="H661" s="52"/>
      <c r="I661" s="52">
        <v>300000</v>
      </c>
      <c r="J661" s="52"/>
      <c r="K661" s="52"/>
      <c r="L661" s="52"/>
      <c r="M661" s="52"/>
      <c r="N661" s="52"/>
      <c r="O661" s="52"/>
      <c r="P661" s="52"/>
      <c r="Q661" s="52">
        <f t="shared" si="21"/>
        <v>300000</v>
      </c>
      <c r="R661" s="51"/>
    </row>
    <row r="662" spans="1:18" ht="14.45" customHeight="1" x14ac:dyDescent="0.25">
      <c r="A662" s="51">
        <v>1281</v>
      </c>
      <c r="B662" s="51" t="str">
        <f t="shared" si="20"/>
        <v>6</v>
      </c>
      <c r="C662" s="51">
        <v>613</v>
      </c>
      <c r="D662" s="51" t="s">
        <v>206</v>
      </c>
      <c r="E662" s="51">
        <v>613</v>
      </c>
      <c r="F662" s="73" t="s">
        <v>330</v>
      </c>
      <c r="G662" s="52"/>
      <c r="H662" s="52"/>
      <c r="I662" s="52">
        <v>250000</v>
      </c>
      <c r="J662" s="52"/>
      <c r="K662" s="52"/>
      <c r="L662" s="52"/>
      <c r="M662" s="52"/>
      <c r="N662" s="52"/>
      <c r="O662" s="52"/>
      <c r="P662" s="52"/>
      <c r="Q662" s="52">
        <f t="shared" si="21"/>
        <v>250000</v>
      </c>
      <c r="R662" s="51"/>
    </row>
    <row r="663" spans="1:18" ht="14.45" customHeight="1" x14ac:dyDescent="0.25">
      <c r="A663" s="51">
        <v>1282</v>
      </c>
      <c r="B663" s="51" t="str">
        <f t="shared" si="20"/>
        <v>6</v>
      </c>
      <c r="C663" s="51">
        <v>613</v>
      </c>
      <c r="D663" s="51" t="s">
        <v>206</v>
      </c>
      <c r="E663" s="51">
        <v>613</v>
      </c>
      <c r="F663" s="73" t="s">
        <v>331</v>
      </c>
      <c r="G663" s="52"/>
      <c r="H663" s="52"/>
      <c r="I663" s="52">
        <v>500000</v>
      </c>
      <c r="J663" s="52"/>
      <c r="K663" s="52"/>
      <c r="L663" s="52"/>
      <c r="M663" s="52"/>
      <c r="N663" s="52"/>
      <c r="O663" s="52"/>
      <c r="P663" s="52"/>
      <c r="Q663" s="52">
        <f t="shared" si="21"/>
        <v>500000</v>
      </c>
      <c r="R663" s="51"/>
    </row>
    <row r="664" spans="1:18" ht="14.45" customHeight="1" x14ac:dyDescent="0.25">
      <c r="A664" s="51">
        <v>1283</v>
      </c>
      <c r="B664" s="51" t="str">
        <f t="shared" si="20"/>
        <v>4</v>
      </c>
      <c r="C664" s="51">
        <v>441</v>
      </c>
      <c r="D664" s="51" t="s">
        <v>206</v>
      </c>
      <c r="E664" s="51">
        <v>441</v>
      </c>
      <c r="F664" s="73" t="s">
        <v>332</v>
      </c>
      <c r="G664" s="52"/>
      <c r="H664" s="52"/>
      <c r="I664" s="52">
        <v>840000</v>
      </c>
      <c r="J664" s="52"/>
      <c r="K664" s="52"/>
      <c r="L664" s="52"/>
      <c r="M664" s="52"/>
      <c r="N664" s="52"/>
      <c r="O664" s="52"/>
      <c r="P664" s="52"/>
      <c r="Q664" s="52">
        <f t="shared" si="21"/>
        <v>840000</v>
      </c>
      <c r="R664" s="51"/>
    </row>
    <row r="665" spans="1:18" ht="14.45" customHeight="1" x14ac:dyDescent="0.25">
      <c r="A665" s="51">
        <v>1284</v>
      </c>
      <c r="B665" s="51" t="str">
        <f t="shared" si="20"/>
        <v>4</v>
      </c>
      <c r="C665" s="51">
        <v>441</v>
      </c>
      <c r="D665" s="51" t="s">
        <v>206</v>
      </c>
      <c r="E665" s="51">
        <v>441</v>
      </c>
      <c r="F665" s="73" t="s">
        <v>333</v>
      </c>
      <c r="G665" s="52"/>
      <c r="H665" s="52"/>
      <c r="I665" s="52">
        <v>150000</v>
      </c>
      <c r="J665" s="52"/>
      <c r="K665" s="52"/>
      <c r="L665" s="52"/>
      <c r="M665" s="52"/>
      <c r="N665" s="52"/>
      <c r="O665" s="52"/>
      <c r="P665" s="52"/>
      <c r="Q665" s="52">
        <f t="shared" si="21"/>
        <v>150000</v>
      </c>
      <c r="R665" s="51"/>
    </row>
    <row r="666" spans="1:18" ht="14.45" customHeight="1" x14ac:dyDescent="0.25">
      <c r="A666" s="51">
        <v>1285</v>
      </c>
      <c r="B666" s="51" t="str">
        <f t="shared" si="20"/>
        <v>6</v>
      </c>
      <c r="C666" s="51">
        <v>611</v>
      </c>
      <c r="D666" s="51" t="s">
        <v>206</v>
      </c>
      <c r="E666" s="51">
        <v>611</v>
      </c>
      <c r="F666" s="73" t="s">
        <v>334</v>
      </c>
      <c r="G666" s="52"/>
      <c r="H666" s="52"/>
      <c r="I666" s="52">
        <v>126000</v>
      </c>
      <c r="J666" s="52"/>
      <c r="K666" s="52"/>
      <c r="L666" s="52"/>
      <c r="M666" s="52"/>
      <c r="N666" s="52"/>
      <c r="O666" s="52"/>
      <c r="P666" s="52"/>
      <c r="Q666" s="52">
        <f t="shared" si="21"/>
        <v>126000</v>
      </c>
      <c r="R666" s="51"/>
    </row>
    <row r="667" spans="1:18" ht="14.45" customHeight="1" x14ac:dyDescent="0.25">
      <c r="A667" s="51">
        <v>1286</v>
      </c>
      <c r="B667" s="51" t="str">
        <f t="shared" si="20"/>
        <v>6</v>
      </c>
      <c r="C667" s="51">
        <v>616</v>
      </c>
      <c r="D667" s="51" t="s">
        <v>206</v>
      </c>
      <c r="E667" s="51">
        <v>616</v>
      </c>
      <c r="F667" s="73" t="s">
        <v>335</v>
      </c>
      <c r="G667" s="52"/>
      <c r="H667" s="52"/>
      <c r="I667" s="52">
        <v>1074281</v>
      </c>
      <c r="J667" s="52"/>
      <c r="K667" s="52"/>
      <c r="L667" s="52"/>
      <c r="M667" s="52"/>
      <c r="N667" s="52"/>
      <c r="O667" s="52"/>
      <c r="P667" s="52"/>
      <c r="Q667" s="52">
        <f t="shared" si="21"/>
        <v>1074281</v>
      </c>
      <c r="R667" s="51"/>
    </row>
    <row r="668" spans="1:18" ht="14.45" customHeight="1" x14ac:dyDescent="0.25">
      <c r="A668" s="51">
        <v>1287</v>
      </c>
      <c r="B668" s="51" t="str">
        <f t="shared" si="20"/>
        <v>6</v>
      </c>
      <c r="C668" s="51">
        <v>616</v>
      </c>
      <c r="D668" s="51" t="s">
        <v>206</v>
      </c>
      <c r="E668" s="51">
        <v>616</v>
      </c>
      <c r="F668" s="73" t="s">
        <v>336</v>
      </c>
      <c r="G668" s="99"/>
      <c r="H668" s="52"/>
      <c r="I668" s="52"/>
      <c r="J668" s="52"/>
      <c r="K668" s="52"/>
      <c r="L668" s="52"/>
      <c r="M668" s="52"/>
      <c r="N668" s="52"/>
      <c r="O668" s="52"/>
      <c r="P668" s="52"/>
      <c r="Q668" s="52">
        <f t="shared" si="21"/>
        <v>0</v>
      </c>
      <c r="R668" s="51"/>
    </row>
    <row r="669" spans="1:18" ht="14.45" customHeight="1" x14ac:dyDescent="0.25">
      <c r="A669" s="51">
        <v>1288</v>
      </c>
      <c r="B669" s="51" t="str">
        <f t="shared" si="20"/>
        <v>6</v>
      </c>
      <c r="C669" s="51">
        <v>612</v>
      </c>
      <c r="D669" s="51" t="s">
        <v>206</v>
      </c>
      <c r="E669" s="51">
        <v>612</v>
      </c>
      <c r="F669" s="73" t="s">
        <v>337</v>
      </c>
      <c r="G669" s="52"/>
      <c r="H669" s="52"/>
      <c r="I669" s="52"/>
      <c r="J669" s="52"/>
      <c r="K669" s="52"/>
      <c r="L669" s="74">
        <v>450951</v>
      </c>
      <c r="M669" s="52"/>
      <c r="N669" s="52"/>
      <c r="O669" s="52"/>
      <c r="P669" s="52"/>
      <c r="Q669" s="52">
        <f t="shared" si="21"/>
        <v>450951</v>
      </c>
      <c r="R669" s="51"/>
    </row>
    <row r="670" spans="1:18" ht="14.45" customHeight="1" x14ac:dyDescent="0.25">
      <c r="A670" s="51">
        <v>1289</v>
      </c>
      <c r="B670" s="51" t="str">
        <f t="shared" si="20"/>
        <v>6</v>
      </c>
      <c r="C670" s="51">
        <v>613</v>
      </c>
      <c r="D670" s="51" t="s">
        <v>206</v>
      </c>
      <c r="E670" s="51">
        <v>613</v>
      </c>
      <c r="F670" s="73" t="s">
        <v>338</v>
      </c>
      <c r="G670" s="52"/>
      <c r="H670" s="52"/>
      <c r="I670" s="52"/>
      <c r="J670" s="52"/>
      <c r="K670" s="52"/>
      <c r="L670" s="52"/>
      <c r="M670" s="52"/>
      <c r="N670" s="52"/>
      <c r="O670" s="52">
        <v>1666667</v>
      </c>
      <c r="P670" s="52"/>
      <c r="Q670" s="52">
        <f t="shared" si="21"/>
        <v>1666667</v>
      </c>
      <c r="R670" s="51"/>
    </row>
    <row r="671" spans="1:18" ht="14.45" customHeight="1" x14ac:dyDescent="0.25">
      <c r="A671" s="51">
        <v>1290</v>
      </c>
      <c r="B671" s="51" t="str">
        <f t="shared" si="20"/>
        <v>6</v>
      </c>
      <c r="C671" s="51">
        <v>612</v>
      </c>
      <c r="D671" s="51" t="s">
        <v>206</v>
      </c>
      <c r="E671" s="51">
        <v>612</v>
      </c>
      <c r="F671" s="73" t="s">
        <v>339</v>
      </c>
      <c r="G671" s="52"/>
      <c r="H671" s="52"/>
      <c r="I671" s="52"/>
      <c r="J671" s="52"/>
      <c r="K671" s="52"/>
      <c r="L671" s="52"/>
      <c r="M671" s="52"/>
      <c r="N671" s="52"/>
      <c r="O671" s="52">
        <v>3833333</v>
      </c>
      <c r="P671" s="52"/>
      <c r="Q671" s="52">
        <f t="shared" si="21"/>
        <v>3833333</v>
      </c>
      <c r="R671" s="51"/>
    </row>
    <row r="672" spans="1:18" ht="14.45" customHeight="1" x14ac:dyDescent="0.25">
      <c r="A672" s="51">
        <v>1291</v>
      </c>
      <c r="B672" s="51" t="str">
        <f t="shared" si="20"/>
        <v>6</v>
      </c>
      <c r="C672" s="51">
        <v>619</v>
      </c>
      <c r="D672" s="51" t="s">
        <v>206</v>
      </c>
      <c r="E672" s="51">
        <v>619</v>
      </c>
      <c r="F672" s="73" t="s">
        <v>340</v>
      </c>
      <c r="G672" s="52"/>
      <c r="H672" s="52"/>
      <c r="I672" s="52"/>
      <c r="J672" s="52"/>
      <c r="K672" s="52"/>
      <c r="L672" s="52"/>
      <c r="M672" s="52"/>
      <c r="N672" s="52"/>
      <c r="O672" s="52">
        <v>1000000</v>
      </c>
      <c r="P672" s="52"/>
      <c r="Q672" s="52">
        <f t="shared" si="21"/>
        <v>1000000</v>
      </c>
      <c r="R672" s="51"/>
    </row>
    <row r="673" spans="1:18" ht="14.45" customHeight="1" x14ac:dyDescent="0.25">
      <c r="A673" s="51">
        <v>1292</v>
      </c>
      <c r="B673" s="51">
        <v>3</v>
      </c>
      <c r="C673" s="68">
        <v>311</v>
      </c>
      <c r="D673" s="68" t="s">
        <v>203</v>
      </c>
      <c r="E673" s="68">
        <v>311</v>
      </c>
      <c r="F673" s="73" t="s">
        <v>370</v>
      </c>
      <c r="G673" s="52">
        <f>1300000-1061329.9</f>
        <v>238670.10000000009</v>
      </c>
      <c r="H673" s="52"/>
      <c r="I673" s="52"/>
      <c r="J673" s="52">
        <f>1179594+7341.63+1061329.9</f>
        <v>2248265.5299999998</v>
      </c>
      <c r="K673" s="52"/>
      <c r="L673" s="52"/>
      <c r="M673" s="52"/>
      <c r="N673" s="52"/>
      <c r="O673" s="52"/>
      <c r="P673" s="52"/>
      <c r="Q673" s="52">
        <f t="shared" si="21"/>
        <v>2486935.63</v>
      </c>
      <c r="R673" s="51"/>
    </row>
    <row r="674" spans="1:18" ht="14.45" customHeight="1" x14ac:dyDescent="0.25">
      <c r="A674" s="51">
        <v>1293</v>
      </c>
      <c r="B674" s="51">
        <v>2</v>
      </c>
      <c r="C674" s="68">
        <v>218</v>
      </c>
      <c r="D674" s="68" t="s">
        <v>212</v>
      </c>
      <c r="E674" s="68">
        <v>218</v>
      </c>
      <c r="F674" s="51" t="s">
        <v>26</v>
      </c>
      <c r="G674" s="52">
        <v>100000</v>
      </c>
      <c r="H674" s="52"/>
      <c r="I674" s="52"/>
      <c r="J674" s="52"/>
      <c r="K674" s="52"/>
      <c r="L674" s="52"/>
      <c r="M674" s="52"/>
      <c r="N674" s="52"/>
      <c r="O674" s="52"/>
      <c r="P674" s="52"/>
      <c r="Q674" s="52">
        <f t="shared" si="21"/>
        <v>100000</v>
      </c>
      <c r="R674" s="51"/>
    </row>
    <row r="675" spans="1:18" s="103" customFormat="1" ht="14.45" customHeight="1" x14ac:dyDescent="0.25">
      <c r="A675" s="101"/>
      <c r="B675" s="101">
        <v>1</v>
      </c>
      <c r="C675" s="101">
        <v>113</v>
      </c>
      <c r="D675" s="101" t="s">
        <v>307</v>
      </c>
      <c r="E675" s="101">
        <v>113</v>
      </c>
      <c r="F675" s="101"/>
      <c r="G675" s="102">
        <v>909515.00399999996</v>
      </c>
      <c r="H675" s="102"/>
      <c r="I675" s="102"/>
      <c r="J675" s="102"/>
      <c r="K675" s="102"/>
      <c r="L675" s="102"/>
      <c r="M675" s="102"/>
      <c r="N675" s="102"/>
      <c r="O675" s="102"/>
      <c r="P675" s="102"/>
      <c r="Q675" s="52">
        <f t="shared" si="21"/>
        <v>909515.00399999996</v>
      </c>
      <c r="R675" s="101"/>
    </row>
    <row r="676" spans="1:18" s="103" customFormat="1" ht="14.45" customHeight="1" x14ac:dyDescent="0.25">
      <c r="A676" s="101"/>
      <c r="B676" s="101">
        <v>1</v>
      </c>
      <c r="C676" s="101">
        <v>113</v>
      </c>
      <c r="D676" s="101" t="s">
        <v>191</v>
      </c>
      <c r="E676" s="101">
        <v>113</v>
      </c>
      <c r="F676" s="101"/>
      <c r="G676" s="102">
        <v>437754.41519999999</v>
      </c>
      <c r="H676" s="102"/>
      <c r="I676" s="102"/>
      <c r="J676" s="102"/>
      <c r="K676" s="102"/>
      <c r="L676" s="102"/>
      <c r="M676" s="102"/>
      <c r="N676" s="102"/>
      <c r="O676" s="102"/>
      <c r="P676" s="102"/>
      <c r="Q676" s="52">
        <f t="shared" si="21"/>
        <v>437754.41519999999</v>
      </c>
      <c r="R676" s="101"/>
    </row>
    <row r="677" spans="1:18" s="103" customFormat="1" ht="14.45" customHeight="1" x14ac:dyDescent="0.25">
      <c r="A677" s="101"/>
      <c r="B677" s="101">
        <v>1</v>
      </c>
      <c r="C677" s="101">
        <v>113</v>
      </c>
      <c r="D677" s="101" t="s">
        <v>194</v>
      </c>
      <c r="E677" s="101">
        <v>113</v>
      </c>
      <c r="F677" s="101"/>
      <c r="G677" s="102">
        <v>661210.00559999992</v>
      </c>
      <c r="H677" s="102"/>
      <c r="I677" s="102"/>
      <c r="J677" s="102"/>
      <c r="K677" s="102"/>
      <c r="L677" s="102"/>
      <c r="M677" s="102"/>
      <c r="N677" s="102"/>
      <c r="O677" s="102"/>
      <c r="P677" s="102"/>
      <c r="Q677" s="52">
        <f t="shared" si="21"/>
        <v>661210.00559999992</v>
      </c>
      <c r="R677" s="101"/>
    </row>
    <row r="678" spans="1:18" s="103" customFormat="1" ht="14.45" customHeight="1" x14ac:dyDescent="0.25">
      <c r="A678" s="101"/>
      <c r="B678" s="101">
        <v>1</v>
      </c>
      <c r="C678" s="101">
        <v>113</v>
      </c>
      <c r="D678" s="101" t="s">
        <v>308</v>
      </c>
      <c r="E678" s="101">
        <v>113</v>
      </c>
      <c r="F678" s="101"/>
      <c r="G678" s="102">
        <v>275184.00480000005</v>
      </c>
      <c r="H678" s="102"/>
      <c r="I678" s="102"/>
      <c r="J678" s="102"/>
      <c r="K678" s="102"/>
      <c r="L678" s="102"/>
      <c r="M678" s="102"/>
      <c r="N678" s="102"/>
      <c r="O678" s="102"/>
      <c r="P678" s="102"/>
      <c r="Q678" s="52">
        <f t="shared" si="21"/>
        <v>275184.00480000005</v>
      </c>
      <c r="R678" s="101"/>
    </row>
    <row r="679" spans="1:18" s="103" customFormat="1" ht="14.45" customHeight="1" x14ac:dyDescent="0.25">
      <c r="A679" s="101"/>
      <c r="B679" s="101">
        <v>1</v>
      </c>
      <c r="C679" s="101">
        <v>113</v>
      </c>
      <c r="D679" s="101" t="s">
        <v>309</v>
      </c>
      <c r="E679" s="101">
        <v>113</v>
      </c>
      <c r="F679" s="101"/>
      <c r="G679" s="102">
        <v>105924.024</v>
      </c>
      <c r="H679" s="102"/>
      <c r="I679" s="102"/>
      <c r="J679" s="102"/>
      <c r="K679" s="102"/>
      <c r="L679" s="102"/>
      <c r="M679" s="102"/>
      <c r="N679" s="102"/>
      <c r="O679" s="102"/>
      <c r="P679" s="102"/>
      <c r="Q679" s="52">
        <f t="shared" si="21"/>
        <v>105924.024</v>
      </c>
      <c r="R679" s="101"/>
    </row>
    <row r="680" spans="1:18" s="103" customFormat="1" ht="14.45" customHeight="1" x14ac:dyDescent="0.25">
      <c r="A680" s="101"/>
      <c r="B680" s="101">
        <v>1</v>
      </c>
      <c r="C680" s="101">
        <v>113</v>
      </c>
      <c r="D680" s="101" t="s">
        <v>201</v>
      </c>
      <c r="E680" s="101">
        <v>113</v>
      </c>
      <c r="F680" s="101"/>
      <c r="G680" s="102">
        <v>179916.01199999999</v>
      </c>
      <c r="H680" s="102"/>
      <c r="I680" s="102"/>
      <c r="J680" s="102"/>
      <c r="K680" s="102"/>
      <c r="L680" s="102"/>
      <c r="M680" s="102"/>
      <c r="N680" s="102"/>
      <c r="O680" s="102"/>
      <c r="P680" s="102"/>
      <c r="Q680" s="52">
        <f t="shared" si="21"/>
        <v>179916.01199999999</v>
      </c>
      <c r="R680" s="101"/>
    </row>
    <row r="681" spans="1:18" s="103" customFormat="1" ht="14.45" customHeight="1" x14ac:dyDescent="0.25">
      <c r="A681" s="101"/>
      <c r="B681" s="101">
        <v>1</v>
      </c>
      <c r="C681" s="101">
        <v>113</v>
      </c>
      <c r="D681" s="101" t="s">
        <v>197</v>
      </c>
      <c r="E681" s="101">
        <v>113</v>
      </c>
      <c r="F681" s="101"/>
      <c r="G681" s="102">
        <v>283256.00160000002</v>
      </c>
      <c r="H681" s="102"/>
      <c r="I681" s="102"/>
      <c r="J681" s="102"/>
      <c r="K681" s="102"/>
      <c r="L681" s="102"/>
      <c r="M681" s="102"/>
      <c r="N681" s="102"/>
      <c r="O681" s="102"/>
      <c r="P681" s="102"/>
      <c r="Q681" s="52">
        <f t="shared" si="21"/>
        <v>283256.00160000002</v>
      </c>
      <c r="R681" s="101"/>
    </row>
    <row r="682" spans="1:18" s="103" customFormat="1" ht="14.45" customHeight="1" x14ac:dyDescent="0.25">
      <c r="A682" s="101"/>
      <c r="B682" s="101">
        <v>1</v>
      </c>
      <c r="C682" s="101">
        <v>113</v>
      </c>
      <c r="D682" s="101" t="s">
        <v>302</v>
      </c>
      <c r="E682" s="101">
        <v>113</v>
      </c>
      <c r="F682" s="101"/>
      <c r="G682" s="102">
        <v>761338.26984000008</v>
      </c>
      <c r="H682" s="102"/>
      <c r="I682" s="102"/>
      <c r="J682" s="102"/>
      <c r="K682" s="102"/>
      <c r="L682" s="102"/>
      <c r="M682" s="102"/>
      <c r="N682" s="102"/>
      <c r="O682" s="102"/>
      <c r="P682" s="102"/>
      <c r="Q682" s="52">
        <f t="shared" si="21"/>
        <v>761338.26984000008</v>
      </c>
      <c r="R682" s="101"/>
    </row>
    <row r="683" spans="1:18" s="103" customFormat="1" ht="14.45" customHeight="1" x14ac:dyDescent="0.25">
      <c r="A683" s="101"/>
      <c r="B683" s="101">
        <v>1</v>
      </c>
      <c r="C683" s="101">
        <v>113</v>
      </c>
      <c r="D683" s="101" t="s">
        <v>192</v>
      </c>
      <c r="E683" s="101">
        <v>113</v>
      </c>
      <c r="F683" s="101"/>
      <c r="G683" s="102">
        <v>1162164.1703999999</v>
      </c>
      <c r="H683" s="102"/>
      <c r="I683" s="102"/>
      <c r="J683" s="102"/>
      <c r="K683" s="102"/>
      <c r="L683" s="102"/>
      <c r="M683" s="102"/>
      <c r="N683" s="102"/>
      <c r="O683" s="102"/>
      <c r="P683" s="102"/>
      <c r="Q683" s="52">
        <f t="shared" si="21"/>
        <v>1162164.1703999999</v>
      </c>
      <c r="R683" s="101"/>
    </row>
    <row r="684" spans="1:18" s="103" customFormat="1" ht="14.45" customHeight="1" x14ac:dyDescent="0.25">
      <c r="A684" s="101"/>
      <c r="B684" s="101">
        <v>1</v>
      </c>
      <c r="C684" s="101">
        <v>113</v>
      </c>
      <c r="D684" s="101" t="s">
        <v>199</v>
      </c>
      <c r="E684" s="101">
        <v>113</v>
      </c>
      <c r="F684" s="101"/>
      <c r="G684" s="102">
        <v>67176</v>
      </c>
      <c r="H684" s="102"/>
      <c r="I684" s="102"/>
      <c r="J684" s="102"/>
      <c r="K684" s="102"/>
      <c r="L684" s="102"/>
      <c r="M684" s="102"/>
      <c r="N684" s="102"/>
      <c r="O684" s="102"/>
      <c r="P684" s="102"/>
      <c r="Q684" s="52">
        <f t="shared" si="21"/>
        <v>67176</v>
      </c>
      <c r="R684" s="101"/>
    </row>
    <row r="685" spans="1:18" s="103" customFormat="1" ht="14.45" customHeight="1" x14ac:dyDescent="0.25">
      <c r="A685" s="101"/>
      <c r="B685" s="101">
        <v>1</v>
      </c>
      <c r="C685" s="101">
        <v>113</v>
      </c>
      <c r="D685" s="101" t="s">
        <v>198</v>
      </c>
      <c r="E685" s="101">
        <v>113</v>
      </c>
      <c r="F685" s="101"/>
      <c r="G685" s="102">
        <v>196716.024</v>
      </c>
      <c r="H685" s="102"/>
      <c r="I685" s="102"/>
      <c r="J685" s="102"/>
      <c r="K685" s="102"/>
      <c r="L685" s="102"/>
      <c r="M685" s="102"/>
      <c r="N685" s="102"/>
      <c r="O685" s="102"/>
      <c r="P685" s="102"/>
      <c r="Q685" s="52">
        <f t="shared" si="21"/>
        <v>196716.024</v>
      </c>
      <c r="R685" s="101"/>
    </row>
    <row r="686" spans="1:18" s="103" customFormat="1" ht="14.45" customHeight="1" x14ac:dyDescent="0.25">
      <c r="A686" s="101"/>
      <c r="B686" s="101">
        <v>1</v>
      </c>
      <c r="C686" s="101">
        <v>113</v>
      </c>
      <c r="D686" s="101" t="s">
        <v>303</v>
      </c>
      <c r="E686" s="101">
        <v>113</v>
      </c>
      <c r="F686" s="101"/>
      <c r="G686" s="102">
        <v>3947781.3096000007</v>
      </c>
      <c r="H686" s="102"/>
      <c r="I686" s="102"/>
      <c r="J686" s="102"/>
      <c r="K686" s="102"/>
      <c r="L686" s="102"/>
      <c r="M686" s="102"/>
      <c r="N686" s="102"/>
      <c r="O686" s="102"/>
      <c r="P686" s="102"/>
      <c r="Q686" s="52">
        <f t="shared" si="21"/>
        <v>3947781.3096000007</v>
      </c>
      <c r="R686" s="101"/>
    </row>
    <row r="687" spans="1:18" s="103" customFormat="1" ht="14.45" customHeight="1" x14ac:dyDescent="0.25">
      <c r="A687" s="101"/>
      <c r="B687" s="101">
        <v>1</v>
      </c>
      <c r="C687" s="101">
        <v>113</v>
      </c>
      <c r="D687" s="101" t="s">
        <v>304</v>
      </c>
      <c r="E687" s="101">
        <v>113</v>
      </c>
      <c r="F687" s="101"/>
      <c r="G687" s="102">
        <v>3524698.9224</v>
      </c>
      <c r="H687" s="102"/>
      <c r="I687" s="102"/>
      <c r="J687" s="102"/>
      <c r="K687" s="102"/>
      <c r="L687" s="102"/>
      <c r="M687" s="102"/>
      <c r="N687" s="102"/>
      <c r="O687" s="102"/>
      <c r="P687" s="102"/>
      <c r="Q687" s="52">
        <f t="shared" si="21"/>
        <v>3524698.9224</v>
      </c>
      <c r="R687" s="101"/>
    </row>
    <row r="688" spans="1:18" s="103" customFormat="1" ht="14.45" customHeight="1" x14ac:dyDescent="0.25">
      <c r="A688" s="101"/>
      <c r="B688" s="101">
        <v>1</v>
      </c>
      <c r="C688" s="101">
        <v>113</v>
      </c>
      <c r="D688" s="101" t="s">
        <v>305</v>
      </c>
      <c r="E688" s="101">
        <v>113</v>
      </c>
      <c r="F688" s="101"/>
      <c r="G688" s="102">
        <v>877032.14400000009</v>
      </c>
      <c r="H688" s="102"/>
      <c r="I688" s="102"/>
      <c r="J688" s="102"/>
      <c r="K688" s="102"/>
      <c r="L688" s="102"/>
      <c r="M688" s="102"/>
      <c r="N688" s="102"/>
      <c r="O688" s="102"/>
      <c r="P688" s="102"/>
      <c r="Q688" s="52">
        <f t="shared" si="21"/>
        <v>877032.14400000009</v>
      </c>
      <c r="R688" s="101"/>
    </row>
    <row r="689" spans="1:18" s="103" customFormat="1" ht="14.45" customHeight="1" x14ac:dyDescent="0.25">
      <c r="A689" s="101"/>
      <c r="B689" s="101">
        <v>1</v>
      </c>
      <c r="C689" s="101">
        <v>113</v>
      </c>
      <c r="D689" s="101" t="s">
        <v>306</v>
      </c>
      <c r="E689" s="101">
        <v>113</v>
      </c>
      <c r="F689" s="101"/>
      <c r="G689" s="102">
        <v>1396472.9087999999</v>
      </c>
      <c r="H689" s="102"/>
      <c r="I689" s="102"/>
      <c r="J689" s="102"/>
      <c r="K689" s="102"/>
      <c r="L689" s="102"/>
      <c r="M689" s="102"/>
      <c r="N689" s="102"/>
      <c r="O689" s="102"/>
      <c r="P689" s="102"/>
      <c r="Q689" s="52">
        <f t="shared" si="21"/>
        <v>1396472.9087999999</v>
      </c>
      <c r="R689" s="101"/>
    </row>
    <row r="690" spans="1:18" s="103" customFormat="1" ht="14.45" customHeight="1" x14ac:dyDescent="0.25">
      <c r="A690" s="101"/>
      <c r="B690" s="101">
        <v>1</v>
      </c>
      <c r="C690" s="101">
        <v>113</v>
      </c>
      <c r="D690" s="101" t="s">
        <v>195</v>
      </c>
      <c r="E690" s="101">
        <v>113</v>
      </c>
      <c r="F690" s="101"/>
      <c r="G690" s="102">
        <v>1780479.0072000001</v>
      </c>
      <c r="H690" s="102"/>
      <c r="I690" s="102"/>
      <c r="J690" s="102"/>
      <c r="K690" s="102"/>
      <c r="L690" s="102"/>
      <c r="M690" s="102"/>
      <c r="N690" s="102"/>
      <c r="O690" s="102"/>
      <c r="P690" s="102"/>
      <c r="Q690" s="52">
        <f t="shared" si="21"/>
        <v>1780479.0072000001</v>
      </c>
      <c r="R690" s="101"/>
    </row>
    <row r="691" spans="1:18" s="103" customFormat="1" ht="14.45" customHeight="1" x14ac:dyDescent="0.25">
      <c r="A691" s="101"/>
      <c r="B691" s="101">
        <v>1</v>
      </c>
      <c r="C691" s="101">
        <v>113</v>
      </c>
      <c r="D691" s="101" t="s">
        <v>190</v>
      </c>
      <c r="E691" s="101">
        <v>113</v>
      </c>
      <c r="F691" s="101"/>
      <c r="G691" s="102">
        <v>506591.00640000007</v>
      </c>
      <c r="H691" s="102"/>
      <c r="I691" s="102"/>
      <c r="J691" s="102"/>
      <c r="K691" s="102"/>
      <c r="L691" s="102"/>
      <c r="M691" s="102"/>
      <c r="N691" s="102"/>
      <c r="O691" s="102"/>
      <c r="P691" s="102"/>
      <c r="Q691" s="52">
        <f t="shared" si="21"/>
        <v>506591.00640000007</v>
      </c>
      <c r="R691" s="101"/>
    </row>
    <row r="692" spans="1:18" s="103" customFormat="1" ht="14.45" customHeight="1" x14ac:dyDescent="0.25">
      <c r="A692" s="101"/>
      <c r="B692" s="101">
        <v>1</v>
      </c>
      <c r="C692" s="101">
        <v>113</v>
      </c>
      <c r="D692" s="101" t="s">
        <v>193</v>
      </c>
      <c r="E692" s="101">
        <v>113</v>
      </c>
      <c r="F692" s="101"/>
      <c r="G692" s="102">
        <v>423089.00160000002</v>
      </c>
      <c r="H692" s="102"/>
      <c r="I692" s="102"/>
      <c r="J692" s="102"/>
      <c r="K692" s="102"/>
      <c r="L692" s="102"/>
      <c r="M692" s="102"/>
      <c r="N692" s="102"/>
      <c r="O692" s="102"/>
      <c r="P692" s="102"/>
      <c r="Q692" s="52">
        <f t="shared" si="21"/>
        <v>423089.00160000002</v>
      </c>
      <c r="R692" s="101"/>
    </row>
    <row r="693" spans="1:18" s="103" customFormat="1" ht="14.45" customHeight="1" x14ac:dyDescent="0.25">
      <c r="A693" s="101"/>
      <c r="B693" s="101">
        <v>1</v>
      </c>
      <c r="C693" s="101">
        <v>111</v>
      </c>
      <c r="D693" s="101" t="s">
        <v>310</v>
      </c>
      <c r="E693" s="101">
        <v>111</v>
      </c>
      <c r="F693" s="101"/>
      <c r="G693" s="102">
        <v>1420416</v>
      </c>
      <c r="H693" s="102"/>
      <c r="I693" s="102"/>
      <c r="J693" s="102"/>
      <c r="K693" s="102"/>
      <c r="L693" s="102"/>
      <c r="M693" s="102"/>
      <c r="N693" s="102"/>
      <c r="O693" s="102"/>
      <c r="P693" s="102"/>
      <c r="Q693" s="52">
        <f t="shared" si="21"/>
        <v>1420416</v>
      </c>
      <c r="R693" s="101"/>
    </row>
    <row r="694" spans="1:18" s="103" customFormat="1" ht="14.45" customHeight="1" x14ac:dyDescent="0.25">
      <c r="A694" s="101"/>
      <c r="B694" s="101">
        <v>1</v>
      </c>
      <c r="C694" s="101">
        <v>113</v>
      </c>
      <c r="D694" s="101" t="s">
        <v>189</v>
      </c>
      <c r="E694" s="101">
        <v>113</v>
      </c>
      <c r="F694" s="101"/>
      <c r="G694" s="102">
        <v>467860.00320000004</v>
      </c>
      <c r="H694" s="102"/>
      <c r="I694" s="102"/>
      <c r="J694" s="102"/>
      <c r="K694" s="102"/>
      <c r="L694" s="102"/>
      <c r="M694" s="102"/>
      <c r="N694" s="102"/>
      <c r="O694" s="102"/>
      <c r="P694" s="102"/>
      <c r="Q694" s="52">
        <f t="shared" si="21"/>
        <v>467860.00320000004</v>
      </c>
      <c r="R694" s="101"/>
    </row>
    <row r="695" spans="1:18" s="103" customFormat="1" ht="14.45" customHeight="1" x14ac:dyDescent="0.25">
      <c r="A695" s="101"/>
      <c r="B695" s="101">
        <v>1</v>
      </c>
      <c r="C695" s="101">
        <v>113</v>
      </c>
      <c r="D695" s="101" t="s">
        <v>144</v>
      </c>
      <c r="E695" s="101">
        <v>113</v>
      </c>
      <c r="F695" s="101"/>
      <c r="G695" s="102">
        <v>415288.00079999998</v>
      </c>
      <c r="H695" s="102"/>
      <c r="I695" s="102"/>
      <c r="J695" s="102"/>
      <c r="K695" s="102"/>
      <c r="L695" s="102"/>
      <c r="M695" s="102"/>
      <c r="N695" s="102"/>
      <c r="O695" s="102"/>
      <c r="P695" s="102"/>
      <c r="Q695" s="52">
        <f t="shared" si="21"/>
        <v>415288.00079999998</v>
      </c>
      <c r="R695" s="101"/>
    </row>
    <row r="696" spans="1:18" s="103" customFormat="1" ht="14.45" customHeight="1" x14ac:dyDescent="0.25">
      <c r="A696" s="101"/>
      <c r="B696" s="101">
        <v>1</v>
      </c>
      <c r="C696" s="101">
        <v>113</v>
      </c>
      <c r="D696" s="101" t="s">
        <v>143</v>
      </c>
      <c r="E696" s="101">
        <v>113</v>
      </c>
      <c r="F696" s="101"/>
      <c r="G696" s="102">
        <v>246537.65999999997</v>
      </c>
      <c r="H696" s="102"/>
      <c r="I696" s="102"/>
      <c r="J696" s="102"/>
      <c r="K696" s="102"/>
      <c r="L696" s="102"/>
      <c r="M696" s="102"/>
      <c r="N696" s="102"/>
      <c r="O696" s="102"/>
      <c r="P696" s="102"/>
      <c r="Q696" s="52">
        <f t="shared" si="21"/>
        <v>246537.65999999997</v>
      </c>
      <c r="R696" s="101"/>
    </row>
    <row r="697" spans="1:18" s="103" customFormat="1" ht="14.45" customHeight="1" x14ac:dyDescent="0.25">
      <c r="A697" s="101"/>
      <c r="B697" s="101">
        <v>1</v>
      </c>
      <c r="C697" s="101">
        <v>113</v>
      </c>
      <c r="D697" s="101" t="s">
        <v>311</v>
      </c>
      <c r="E697" s="101">
        <v>113</v>
      </c>
      <c r="F697" s="101"/>
      <c r="G697" s="102">
        <v>108388.75200000001</v>
      </c>
      <c r="H697" s="102"/>
      <c r="I697" s="102"/>
      <c r="J697" s="102"/>
      <c r="K697" s="102"/>
      <c r="L697" s="102"/>
      <c r="M697" s="102"/>
      <c r="N697" s="102"/>
      <c r="O697" s="102"/>
      <c r="P697" s="102"/>
      <c r="Q697" s="52">
        <f t="shared" si="21"/>
        <v>108388.75200000001</v>
      </c>
      <c r="R697" s="101"/>
    </row>
    <row r="698" spans="1:18" s="103" customFormat="1" ht="14.45" customHeight="1" x14ac:dyDescent="0.25">
      <c r="A698" s="101"/>
      <c r="B698" s="101">
        <v>1</v>
      </c>
      <c r="C698" s="101">
        <v>132</v>
      </c>
      <c r="D698" s="101" t="s">
        <v>307</v>
      </c>
      <c r="E698" s="101"/>
      <c r="F698" s="101"/>
      <c r="G698" s="102">
        <v>137050.50646686347</v>
      </c>
      <c r="H698" s="102"/>
      <c r="I698" s="102"/>
      <c r="J698" s="102"/>
      <c r="K698" s="102"/>
      <c r="L698" s="102"/>
      <c r="M698" s="102"/>
      <c r="N698" s="102"/>
      <c r="O698" s="102"/>
      <c r="P698" s="102"/>
      <c r="Q698" s="52">
        <f t="shared" si="21"/>
        <v>137050.50646686347</v>
      </c>
      <c r="R698" s="101"/>
    </row>
    <row r="699" spans="1:18" s="103" customFormat="1" ht="14.45" customHeight="1" x14ac:dyDescent="0.25">
      <c r="A699" s="101"/>
      <c r="B699" s="101">
        <v>1</v>
      </c>
      <c r="C699" s="101">
        <v>132</v>
      </c>
      <c r="D699" s="101" t="s">
        <v>191</v>
      </c>
      <c r="E699" s="101">
        <v>132</v>
      </c>
      <c r="F699" s="101"/>
      <c r="G699" s="102">
        <v>65963.138647975124</v>
      </c>
      <c r="H699" s="102"/>
      <c r="I699" s="102"/>
      <c r="J699" s="102"/>
      <c r="K699" s="102"/>
      <c r="L699" s="102"/>
      <c r="M699" s="102"/>
      <c r="N699" s="102"/>
      <c r="O699" s="102"/>
      <c r="P699" s="102"/>
      <c r="Q699" s="52">
        <f t="shared" si="21"/>
        <v>65963.138647975124</v>
      </c>
      <c r="R699" s="101"/>
    </row>
    <row r="700" spans="1:18" s="103" customFormat="1" ht="14.45" customHeight="1" x14ac:dyDescent="0.25">
      <c r="A700" s="101"/>
      <c r="B700" s="101">
        <v>1</v>
      </c>
      <c r="C700" s="101">
        <v>132</v>
      </c>
      <c r="D700" s="101" t="s">
        <v>194</v>
      </c>
      <c r="E700" s="101">
        <v>132</v>
      </c>
      <c r="F700" s="101"/>
      <c r="G700" s="102">
        <v>99634.602782691029</v>
      </c>
      <c r="H700" s="102"/>
      <c r="I700" s="102"/>
      <c r="J700" s="102"/>
      <c r="K700" s="102"/>
      <c r="L700" s="102"/>
      <c r="M700" s="102"/>
      <c r="N700" s="102"/>
      <c r="O700" s="102"/>
      <c r="P700" s="102"/>
      <c r="Q700" s="52">
        <f t="shared" si="21"/>
        <v>99634.602782691029</v>
      </c>
      <c r="R700" s="101"/>
    </row>
    <row r="701" spans="1:18" s="103" customFormat="1" ht="14.45" customHeight="1" x14ac:dyDescent="0.25">
      <c r="A701" s="101"/>
      <c r="B701" s="101">
        <v>1</v>
      </c>
      <c r="C701" s="101">
        <v>132</v>
      </c>
      <c r="D701" s="101" t="s">
        <v>308</v>
      </c>
      <c r="E701" s="101">
        <v>132</v>
      </c>
      <c r="F701" s="101"/>
      <c r="G701" s="102">
        <v>41466.173799832992</v>
      </c>
      <c r="H701" s="102"/>
      <c r="I701" s="102"/>
      <c r="J701" s="102"/>
      <c r="K701" s="102"/>
      <c r="L701" s="102"/>
      <c r="M701" s="102"/>
      <c r="N701" s="102"/>
      <c r="O701" s="102"/>
      <c r="P701" s="102"/>
      <c r="Q701" s="52">
        <f t="shared" si="21"/>
        <v>41466.173799832992</v>
      </c>
      <c r="R701" s="101"/>
    </row>
    <row r="702" spans="1:18" s="103" customFormat="1" ht="14.45" customHeight="1" x14ac:dyDescent="0.25">
      <c r="A702" s="101"/>
      <c r="B702" s="101">
        <v>1</v>
      </c>
      <c r="C702" s="101">
        <v>132</v>
      </c>
      <c r="D702" s="101" t="s">
        <v>309</v>
      </c>
      <c r="E702" s="101">
        <v>132</v>
      </c>
      <c r="F702" s="101"/>
      <c r="G702" s="102">
        <v>15961.189284798433</v>
      </c>
      <c r="H702" s="102"/>
      <c r="I702" s="102"/>
      <c r="J702" s="102"/>
      <c r="K702" s="102"/>
      <c r="L702" s="102"/>
      <c r="M702" s="102"/>
      <c r="N702" s="102"/>
      <c r="O702" s="102"/>
      <c r="P702" s="102"/>
      <c r="Q702" s="52">
        <f t="shared" si="21"/>
        <v>15961.189284798433</v>
      </c>
      <c r="R702" s="101"/>
    </row>
    <row r="703" spans="1:18" s="103" customFormat="1" ht="14.45" customHeight="1" x14ac:dyDescent="0.25">
      <c r="A703" s="101"/>
      <c r="B703" s="101">
        <v>1</v>
      </c>
      <c r="C703" s="101">
        <v>132</v>
      </c>
      <c r="D703" s="101" t="s">
        <v>201</v>
      </c>
      <c r="E703" s="101">
        <v>132</v>
      </c>
      <c r="F703" s="101"/>
      <c r="G703" s="102">
        <v>27110.691365898885</v>
      </c>
      <c r="H703" s="102"/>
      <c r="I703" s="102"/>
      <c r="J703" s="102"/>
      <c r="K703" s="102"/>
      <c r="L703" s="102"/>
      <c r="M703" s="102"/>
      <c r="N703" s="102"/>
      <c r="O703" s="102"/>
      <c r="P703" s="102"/>
      <c r="Q703" s="52">
        <f t="shared" si="21"/>
        <v>27110.691365898885</v>
      </c>
      <c r="R703" s="101"/>
    </row>
    <row r="704" spans="1:18" s="103" customFormat="1" ht="14.45" customHeight="1" x14ac:dyDescent="0.25">
      <c r="A704" s="101"/>
      <c r="B704" s="101">
        <v>1</v>
      </c>
      <c r="C704" s="101">
        <v>132</v>
      </c>
      <c r="D704" s="101" t="s">
        <v>197</v>
      </c>
      <c r="E704" s="101">
        <v>132</v>
      </c>
      <c r="F704" s="101"/>
      <c r="G704" s="102">
        <v>42682.504750695341</v>
      </c>
      <c r="H704" s="102"/>
      <c r="I704" s="102"/>
      <c r="J704" s="102"/>
      <c r="K704" s="102"/>
      <c r="L704" s="102"/>
      <c r="M704" s="102"/>
      <c r="N704" s="102"/>
      <c r="O704" s="102"/>
      <c r="P704" s="102"/>
      <c r="Q704" s="52">
        <f t="shared" si="21"/>
        <v>42682.504750695341</v>
      </c>
      <c r="R704" s="101"/>
    </row>
    <row r="705" spans="1:18" s="103" customFormat="1" ht="14.45" customHeight="1" x14ac:dyDescent="0.25">
      <c r="A705" s="101"/>
      <c r="B705" s="101">
        <v>1</v>
      </c>
      <c r="C705" s="101">
        <v>132</v>
      </c>
      <c r="D705" s="101" t="s">
        <v>302</v>
      </c>
      <c r="E705" s="101">
        <v>132</v>
      </c>
      <c r="F705" s="101"/>
      <c r="G705" s="102">
        <v>114722.45649086355</v>
      </c>
      <c r="H705" s="102"/>
      <c r="I705" s="102"/>
      <c r="J705" s="102"/>
      <c r="K705" s="102"/>
      <c r="L705" s="102"/>
      <c r="M705" s="102"/>
      <c r="N705" s="102"/>
      <c r="O705" s="102"/>
      <c r="P705" s="102"/>
      <c r="Q705" s="52">
        <f t="shared" si="21"/>
        <v>114722.45649086355</v>
      </c>
      <c r="R705" s="101"/>
    </row>
    <row r="706" spans="1:18" s="103" customFormat="1" ht="14.45" customHeight="1" x14ac:dyDescent="0.25">
      <c r="A706" s="101"/>
      <c r="B706" s="101">
        <v>1</v>
      </c>
      <c r="C706" s="101">
        <v>132</v>
      </c>
      <c r="D706" s="101" t="s">
        <v>192</v>
      </c>
      <c r="E706" s="101">
        <v>132</v>
      </c>
      <c r="F706" s="101"/>
      <c r="G706" s="102">
        <v>175441.73417973521</v>
      </c>
      <c r="H706" s="102"/>
      <c r="I706" s="102"/>
      <c r="J706" s="102"/>
      <c r="K706" s="102"/>
      <c r="L706" s="102"/>
      <c r="M706" s="102"/>
      <c r="N706" s="102"/>
      <c r="O706" s="102"/>
      <c r="P706" s="102"/>
      <c r="Q706" s="52">
        <f t="shared" si="21"/>
        <v>175441.73417973521</v>
      </c>
      <c r="R706" s="101"/>
    </row>
    <row r="707" spans="1:18" s="103" customFormat="1" ht="14.45" customHeight="1" x14ac:dyDescent="0.25">
      <c r="A707" s="101"/>
      <c r="B707" s="101">
        <v>1</v>
      </c>
      <c r="C707" s="101">
        <v>132</v>
      </c>
      <c r="D707" s="101" t="s">
        <v>199</v>
      </c>
      <c r="E707" s="101">
        <v>132</v>
      </c>
      <c r="F707" s="101"/>
      <c r="G707" s="102">
        <v>10122.433145058949</v>
      </c>
      <c r="H707" s="102"/>
      <c r="I707" s="102"/>
      <c r="J707" s="102"/>
      <c r="K707" s="102"/>
      <c r="L707" s="102"/>
      <c r="M707" s="102"/>
      <c r="N707" s="102"/>
      <c r="O707" s="102"/>
      <c r="P707" s="102"/>
      <c r="Q707" s="52">
        <f t="shared" si="21"/>
        <v>10122.433145058949</v>
      </c>
      <c r="R707" s="101"/>
    </row>
    <row r="708" spans="1:18" s="103" customFormat="1" ht="14.45" customHeight="1" x14ac:dyDescent="0.25">
      <c r="A708" s="101"/>
      <c r="B708" s="101">
        <v>1</v>
      </c>
      <c r="C708" s="101">
        <v>132</v>
      </c>
      <c r="D708" s="101" t="s">
        <v>198</v>
      </c>
      <c r="E708" s="101">
        <v>132</v>
      </c>
      <c r="F708" s="101"/>
      <c r="G708" s="102">
        <v>29642.20557195742</v>
      </c>
      <c r="H708" s="102"/>
      <c r="I708" s="102"/>
      <c r="J708" s="102"/>
      <c r="K708" s="102"/>
      <c r="L708" s="102"/>
      <c r="M708" s="102"/>
      <c r="N708" s="102"/>
      <c r="O708" s="102"/>
      <c r="P708" s="102"/>
      <c r="Q708" s="52">
        <f t="shared" si="21"/>
        <v>29642.20557195742</v>
      </c>
      <c r="R708" s="101"/>
    </row>
    <row r="709" spans="1:18" s="103" customFormat="1" ht="14.45" customHeight="1" x14ac:dyDescent="0.25">
      <c r="A709" s="101"/>
      <c r="B709" s="101">
        <v>1</v>
      </c>
      <c r="C709" s="101">
        <v>132</v>
      </c>
      <c r="D709" s="101" t="s">
        <v>303</v>
      </c>
      <c r="E709" s="101">
        <v>132</v>
      </c>
      <c r="F709" s="101"/>
      <c r="G709" s="102">
        <v>594872.46007114532</v>
      </c>
      <c r="H709" s="102"/>
      <c r="I709" s="102"/>
      <c r="J709" s="102"/>
      <c r="K709" s="102"/>
      <c r="L709" s="102"/>
      <c r="M709" s="102"/>
      <c r="N709" s="102"/>
      <c r="O709" s="102"/>
      <c r="P709" s="102"/>
      <c r="Q709" s="52">
        <f t="shared" si="21"/>
        <v>594872.46007114532</v>
      </c>
      <c r="R709" s="101"/>
    </row>
    <row r="710" spans="1:18" s="103" customFormat="1" ht="14.45" customHeight="1" x14ac:dyDescent="0.25">
      <c r="A710" s="101"/>
      <c r="B710" s="101">
        <v>1</v>
      </c>
      <c r="C710" s="101">
        <v>132</v>
      </c>
      <c r="D710" s="101" t="s">
        <v>304</v>
      </c>
      <c r="E710" s="101">
        <v>132</v>
      </c>
      <c r="F710" s="101"/>
      <c r="G710" s="102">
        <v>531120.17980313383</v>
      </c>
      <c r="H710" s="102"/>
      <c r="I710" s="102"/>
      <c r="J710" s="102"/>
      <c r="K710" s="102"/>
      <c r="L710" s="102"/>
      <c r="M710" s="102"/>
      <c r="N710" s="102"/>
      <c r="O710" s="102"/>
      <c r="P710" s="102"/>
      <c r="Q710" s="52">
        <f t="shared" ref="Q710:Q755" si="22">SUM(G710:P710)</f>
        <v>531120.17980313383</v>
      </c>
      <c r="R710" s="101"/>
    </row>
    <row r="711" spans="1:18" s="103" customFormat="1" ht="14.45" customHeight="1" x14ac:dyDescent="0.25">
      <c r="A711" s="101"/>
      <c r="B711" s="101">
        <v>1</v>
      </c>
      <c r="C711" s="101">
        <v>132</v>
      </c>
      <c r="D711" s="101" t="s">
        <v>305</v>
      </c>
      <c r="E711" s="101">
        <v>132</v>
      </c>
      <c r="F711" s="101"/>
      <c r="G711" s="102">
        <v>83294.880427135184</v>
      </c>
      <c r="H711" s="102"/>
      <c r="I711" s="102"/>
      <c r="J711" s="102"/>
      <c r="K711" s="102"/>
      <c r="L711" s="102"/>
      <c r="M711" s="102"/>
      <c r="N711" s="102"/>
      <c r="O711" s="102"/>
      <c r="P711" s="102"/>
      <c r="Q711" s="52">
        <f t="shared" si="22"/>
        <v>83294.880427135184</v>
      </c>
      <c r="R711" s="101"/>
    </row>
    <row r="712" spans="1:18" s="103" customFormat="1" ht="14.45" customHeight="1" x14ac:dyDescent="0.25">
      <c r="A712" s="101"/>
      <c r="B712" s="101">
        <v>1</v>
      </c>
      <c r="C712" s="101">
        <v>132</v>
      </c>
      <c r="D712" s="101" t="s">
        <v>306</v>
      </c>
      <c r="E712" s="101">
        <v>132</v>
      </c>
      <c r="F712" s="101"/>
      <c r="G712" s="102">
        <v>210427.88582550321</v>
      </c>
      <c r="H712" s="102"/>
      <c r="I712" s="102"/>
      <c r="J712" s="102"/>
      <c r="K712" s="102"/>
      <c r="L712" s="102"/>
      <c r="M712" s="102"/>
      <c r="N712" s="102"/>
      <c r="O712" s="102"/>
      <c r="P712" s="102"/>
      <c r="Q712" s="52">
        <f t="shared" si="22"/>
        <v>210427.88582550321</v>
      </c>
      <c r="R712" s="101"/>
    </row>
    <row r="713" spans="1:18" s="103" customFormat="1" ht="14.45" customHeight="1" x14ac:dyDescent="0.25">
      <c r="A713" s="101"/>
      <c r="B713" s="101">
        <v>1</v>
      </c>
      <c r="C713" s="101">
        <v>132</v>
      </c>
      <c r="D713" s="101" t="s">
        <v>195</v>
      </c>
      <c r="E713" s="101">
        <v>132</v>
      </c>
      <c r="F713" s="101"/>
      <c r="G713" s="102">
        <v>268291.94528645545</v>
      </c>
      <c r="H713" s="102"/>
      <c r="I713" s="102"/>
      <c r="J713" s="102"/>
      <c r="K713" s="102"/>
      <c r="L713" s="102"/>
      <c r="M713" s="102"/>
      <c r="N713" s="102"/>
      <c r="O713" s="102"/>
      <c r="P713" s="102"/>
      <c r="Q713" s="52">
        <f t="shared" si="22"/>
        <v>268291.94528645545</v>
      </c>
      <c r="R713" s="101"/>
    </row>
    <row r="714" spans="1:18" s="103" customFormat="1" ht="14.45" customHeight="1" x14ac:dyDescent="0.25">
      <c r="A714" s="101"/>
      <c r="B714" s="101">
        <v>1</v>
      </c>
      <c r="C714" s="101">
        <v>132</v>
      </c>
      <c r="D714" s="101" t="s">
        <v>190</v>
      </c>
      <c r="E714" s="101">
        <v>132</v>
      </c>
      <c r="F714" s="101"/>
      <c r="G714" s="102">
        <v>76335.798412708857</v>
      </c>
      <c r="H714" s="102"/>
      <c r="I714" s="102"/>
      <c r="J714" s="102"/>
      <c r="K714" s="102"/>
      <c r="L714" s="102"/>
      <c r="M714" s="102"/>
      <c r="N714" s="102"/>
      <c r="O714" s="102"/>
      <c r="P714" s="102"/>
      <c r="Q714" s="52">
        <f t="shared" si="22"/>
        <v>76335.798412708857</v>
      </c>
      <c r="R714" s="101"/>
    </row>
    <row r="715" spans="1:18" s="103" customFormat="1" ht="14.45" customHeight="1" x14ac:dyDescent="0.25">
      <c r="A715" s="101"/>
      <c r="B715" s="101">
        <v>1</v>
      </c>
      <c r="C715" s="101">
        <v>132</v>
      </c>
      <c r="D715" s="101" t="s">
        <v>193</v>
      </c>
      <c r="E715" s="101">
        <v>132</v>
      </c>
      <c r="F715" s="101"/>
      <c r="G715" s="102">
        <v>63753.276960607036</v>
      </c>
      <c r="H715" s="102"/>
      <c r="I715" s="102"/>
      <c r="J715" s="102"/>
      <c r="K715" s="102"/>
      <c r="L715" s="102"/>
      <c r="M715" s="102"/>
      <c r="N715" s="102"/>
      <c r="O715" s="102"/>
      <c r="P715" s="102"/>
      <c r="Q715" s="52">
        <f t="shared" si="22"/>
        <v>63753.276960607036</v>
      </c>
      <c r="R715" s="101"/>
    </row>
    <row r="716" spans="1:18" s="103" customFormat="1" ht="14.45" customHeight="1" x14ac:dyDescent="0.25">
      <c r="A716" s="101"/>
      <c r="B716" s="101">
        <v>1</v>
      </c>
      <c r="C716" s="101">
        <v>132</v>
      </c>
      <c r="D716" s="101" t="s">
        <v>310</v>
      </c>
      <c r="E716" s="101">
        <v>132</v>
      </c>
      <c r="F716" s="101"/>
      <c r="G716" s="102">
        <v>214035.75679069984</v>
      </c>
      <c r="H716" s="102"/>
      <c r="I716" s="102"/>
      <c r="J716" s="102"/>
      <c r="K716" s="102"/>
      <c r="L716" s="102"/>
      <c r="M716" s="102"/>
      <c r="N716" s="102"/>
      <c r="O716" s="102"/>
      <c r="P716" s="102"/>
      <c r="Q716" s="52">
        <f t="shared" si="22"/>
        <v>214035.75679069984</v>
      </c>
      <c r="R716" s="101"/>
    </row>
    <row r="717" spans="1:18" s="103" customFormat="1" ht="14.45" customHeight="1" x14ac:dyDescent="0.25">
      <c r="A717" s="101"/>
      <c r="B717" s="101">
        <v>1</v>
      </c>
      <c r="C717" s="101">
        <v>132</v>
      </c>
      <c r="D717" s="101" t="s">
        <v>189</v>
      </c>
      <c r="E717" s="101">
        <v>132</v>
      </c>
      <c r="F717" s="101"/>
      <c r="G717" s="102">
        <v>70499.607056673005</v>
      </c>
      <c r="H717" s="102"/>
      <c r="I717" s="102"/>
      <c r="J717" s="102"/>
      <c r="K717" s="102"/>
      <c r="L717" s="102"/>
      <c r="M717" s="102"/>
      <c r="N717" s="102"/>
      <c r="O717" s="102"/>
      <c r="P717" s="102"/>
      <c r="Q717" s="52">
        <f t="shared" si="22"/>
        <v>70499.607056673005</v>
      </c>
      <c r="R717" s="101"/>
    </row>
    <row r="718" spans="1:18" s="103" customFormat="1" ht="14.45" customHeight="1" x14ac:dyDescent="0.25">
      <c r="A718" s="101"/>
      <c r="B718" s="101">
        <v>1</v>
      </c>
      <c r="C718" s="101">
        <v>132</v>
      </c>
      <c r="D718" s="101" t="s">
        <v>144</v>
      </c>
      <c r="E718" s="101">
        <v>132</v>
      </c>
      <c r="F718" s="101"/>
      <c r="G718" s="102">
        <v>62577.781112944911</v>
      </c>
      <c r="H718" s="102"/>
      <c r="I718" s="102"/>
      <c r="J718" s="102"/>
      <c r="K718" s="102"/>
      <c r="L718" s="102"/>
      <c r="M718" s="102"/>
      <c r="N718" s="102"/>
      <c r="O718" s="102"/>
      <c r="P718" s="102"/>
      <c r="Q718" s="52">
        <f t="shared" si="22"/>
        <v>62577.781112944911</v>
      </c>
      <c r="R718" s="101"/>
    </row>
    <row r="719" spans="1:18" s="103" customFormat="1" ht="14.45" customHeight="1" x14ac:dyDescent="0.25">
      <c r="A719" s="101"/>
      <c r="B719" s="101">
        <v>1</v>
      </c>
      <c r="C719" s="101">
        <v>132</v>
      </c>
      <c r="D719" s="101" t="s">
        <v>143</v>
      </c>
      <c r="E719" s="101">
        <v>132</v>
      </c>
      <c r="F719" s="101"/>
      <c r="G719" s="102">
        <v>37149.591834721832</v>
      </c>
      <c r="H719" s="102"/>
      <c r="I719" s="102"/>
      <c r="J719" s="102"/>
      <c r="K719" s="102"/>
      <c r="L719" s="102"/>
      <c r="M719" s="102"/>
      <c r="N719" s="102"/>
      <c r="O719" s="102"/>
      <c r="P719" s="102"/>
      <c r="Q719" s="52">
        <f t="shared" si="22"/>
        <v>37149.591834721832</v>
      </c>
      <c r="R719" s="101"/>
    </row>
    <row r="720" spans="1:18" s="103" customFormat="1" ht="14.45" customHeight="1" x14ac:dyDescent="0.25">
      <c r="A720" s="101"/>
      <c r="B720" s="101">
        <v>1</v>
      </c>
      <c r="C720" s="101">
        <v>132</v>
      </c>
      <c r="D720" s="101" t="s">
        <v>311</v>
      </c>
      <c r="E720" s="101">
        <v>132</v>
      </c>
      <c r="F720" s="101"/>
      <c r="G720" s="102">
        <v>16332.587468684866</v>
      </c>
      <c r="H720" s="102"/>
      <c r="I720" s="102"/>
      <c r="J720" s="102"/>
      <c r="K720" s="102"/>
      <c r="L720" s="102"/>
      <c r="M720" s="102"/>
      <c r="N720" s="102"/>
      <c r="O720" s="102"/>
      <c r="P720" s="102"/>
      <c r="Q720" s="52">
        <f t="shared" si="22"/>
        <v>16332.587468684866</v>
      </c>
      <c r="R720" s="101"/>
    </row>
    <row r="721" spans="1:18" s="103" customFormat="1" ht="14.45" customHeight="1" x14ac:dyDescent="0.25">
      <c r="A721" s="101"/>
      <c r="B721" s="101">
        <v>1</v>
      </c>
      <c r="C721" s="101">
        <v>122</v>
      </c>
      <c r="D721" s="101" t="s">
        <v>191</v>
      </c>
      <c r="E721" s="101">
        <v>122</v>
      </c>
      <c r="F721" s="101"/>
      <c r="G721" s="102">
        <v>214891.92720000001</v>
      </c>
      <c r="H721" s="102"/>
      <c r="I721" s="102"/>
      <c r="J721" s="102"/>
      <c r="K721" s="102"/>
      <c r="L721" s="102"/>
      <c r="M721" s="102"/>
      <c r="N721" s="102"/>
      <c r="O721" s="102"/>
      <c r="P721" s="102"/>
      <c r="Q721" s="52">
        <f t="shared" si="22"/>
        <v>214891.92720000001</v>
      </c>
      <c r="R721" s="101"/>
    </row>
    <row r="722" spans="1:18" s="103" customFormat="1" ht="14.45" customHeight="1" x14ac:dyDescent="0.25">
      <c r="A722" s="101"/>
      <c r="B722" s="101">
        <v>1</v>
      </c>
      <c r="C722" s="101">
        <v>122</v>
      </c>
      <c r="D722" s="101" t="s">
        <v>301</v>
      </c>
      <c r="E722" s="101">
        <v>122</v>
      </c>
      <c r="F722" s="101"/>
      <c r="G722" s="102">
        <v>299034</v>
      </c>
      <c r="H722" s="102"/>
      <c r="I722" s="102"/>
      <c r="J722" s="102"/>
      <c r="K722" s="102"/>
      <c r="L722" s="102"/>
      <c r="M722" s="102"/>
      <c r="N722" s="102"/>
      <c r="O722" s="102"/>
      <c r="P722" s="102"/>
      <c r="Q722" s="52">
        <f t="shared" si="22"/>
        <v>299034</v>
      </c>
      <c r="R722" s="101"/>
    </row>
    <row r="723" spans="1:18" s="103" customFormat="1" ht="14.45" customHeight="1" x14ac:dyDescent="0.25">
      <c r="A723" s="101"/>
      <c r="B723" s="101">
        <v>1</v>
      </c>
      <c r="C723" s="101">
        <v>122</v>
      </c>
      <c r="D723" s="101" t="s">
        <v>201</v>
      </c>
      <c r="E723" s="101">
        <v>122</v>
      </c>
      <c r="F723" s="101"/>
      <c r="G723" s="102">
        <v>151536.50400000002</v>
      </c>
      <c r="H723" s="102"/>
      <c r="I723" s="102"/>
      <c r="J723" s="102"/>
      <c r="K723" s="102"/>
      <c r="L723" s="102"/>
      <c r="M723" s="102"/>
      <c r="N723" s="102"/>
      <c r="O723" s="102"/>
      <c r="P723" s="102"/>
      <c r="Q723" s="52">
        <f t="shared" si="22"/>
        <v>151536.50400000002</v>
      </c>
      <c r="R723" s="101"/>
    </row>
    <row r="724" spans="1:18" s="103" customFormat="1" ht="14.45" customHeight="1" x14ac:dyDescent="0.25">
      <c r="A724" s="101"/>
      <c r="B724" s="101">
        <v>1</v>
      </c>
      <c r="C724" s="101">
        <v>122</v>
      </c>
      <c r="D724" s="101" t="s">
        <v>197</v>
      </c>
      <c r="E724" s="101">
        <v>122</v>
      </c>
      <c r="F724" s="101"/>
      <c r="G724" s="102">
        <v>173340</v>
      </c>
      <c r="H724" s="102"/>
      <c r="I724" s="102"/>
      <c r="J724" s="102"/>
      <c r="K724" s="102"/>
      <c r="L724" s="102"/>
      <c r="M724" s="102"/>
      <c r="N724" s="102"/>
      <c r="O724" s="102"/>
      <c r="P724" s="102"/>
      <c r="Q724" s="52">
        <f t="shared" si="22"/>
        <v>173340</v>
      </c>
      <c r="R724" s="101"/>
    </row>
    <row r="725" spans="1:18" s="103" customFormat="1" ht="14.45" customHeight="1" x14ac:dyDescent="0.25">
      <c r="A725" s="101"/>
      <c r="B725" s="101">
        <v>1</v>
      </c>
      <c r="C725" s="101">
        <v>122</v>
      </c>
      <c r="D725" s="101" t="s">
        <v>192</v>
      </c>
      <c r="E725" s="101">
        <v>122</v>
      </c>
      <c r="F725" s="101"/>
      <c r="G725" s="102">
        <v>314667.20160000003</v>
      </c>
      <c r="H725" s="102"/>
      <c r="I725" s="102"/>
      <c r="J725" s="102"/>
      <c r="K725" s="102"/>
      <c r="L725" s="102"/>
      <c r="M725" s="102"/>
      <c r="N725" s="102"/>
      <c r="O725" s="102"/>
      <c r="P725" s="102"/>
      <c r="Q725" s="52">
        <f t="shared" si="22"/>
        <v>314667.20160000003</v>
      </c>
      <c r="R725" s="101"/>
    </row>
    <row r="726" spans="1:18" s="103" customFormat="1" ht="14.45" customHeight="1" x14ac:dyDescent="0.25">
      <c r="A726" s="101"/>
      <c r="B726" s="101">
        <v>1</v>
      </c>
      <c r="C726" s="101">
        <v>122</v>
      </c>
      <c r="D726" s="101" t="s">
        <v>199</v>
      </c>
      <c r="E726" s="101">
        <v>122</v>
      </c>
      <c r="F726" s="101"/>
      <c r="G726" s="102">
        <v>28566</v>
      </c>
      <c r="H726" s="102"/>
      <c r="I726" s="102"/>
      <c r="J726" s="102"/>
      <c r="K726" s="102"/>
      <c r="L726" s="102"/>
      <c r="M726" s="102"/>
      <c r="N726" s="102"/>
      <c r="O726" s="102"/>
      <c r="P726" s="102"/>
      <c r="Q726" s="52">
        <f t="shared" si="22"/>
        <v>28566</v>
      </c>
      <c r="R726" s="101"/>
    </row>
    <row r="727" spans="1:18" s="103" customFormat="1" ht="14.45" customHeight="1" x14ac:dyDescent="0.25">
      <c r="A727" s="101"/>
      <c r="B727" s="101">
        <v>1</v>
      </c>
      <c r="C727" s="101">
        <v>122</v>
      </c>
      <c r="D727" s="101" t="s">
        <v>198</v>
      </c>
      <c r="E727" s="101">
        <v>122</v>
      </c>
      <c r="F727" s="101"/>
      <c r="G727" s="102">
        <v>100254.444</v>
      </c>
      <c r="H727" s="102"/>
      <c r="I727" s="102"/>
      <c r="J727" s="102"/>
      <c r="K727" s="102"/>
      <c r="L727" s="102"/>
      <c r="M727" s="102"/>
      <c r="N727" s="102"/>
      <c r="O727" s="102"/>
      <c r="P727" s="102"/>
      <c r="Q727" s="52">
        <f t="shared" si="22"/>
        <v>100254.444</v>
      </c>
      <c r="R727" s="101"/>
    </row>
    <row r="728" spans="1:18" s="103" customFormat="1" ht="14.45" customHeight="1" x14ac:dyDescent="0.25">
      <c r="A728" s="101"/>
      <c r="B728" s="101">
        <v>1</v>
      </c>
      <c r="C728" s="101">
        <v>122</v>
      </c>
      <c r="D728" s="101" t="s">
        <v>303</v>
      </c>
      <c r="E728" s="101">
        <v>122</v>
      </c>
      <c r="F728" s="101"/>
      <c r="G728" s="102">
        <v>238395.8676</v>
      </c>
      <c r="H728" s="102"/>
      <c r="I728" s="102"/>
      <c r="J728" s="102"/>
      <c r="K728" s="102"/>
      <c r="L728" s="102"/>
      <c r="M728" s="102"/>
      <c r="N728" s="102"/>
      <c r="O728" s="102"/>
      <c r="P728" s="102"/>
      <c r="Q728" s="52">
        <f t="shared" si="22"/>
        <v>238395.8676</v>
      </c>
      <c r="R728" s="101"/>
    </row>
    <row r="729" spans="1:18" s="103" customFormat="1" ht="14.45" customHeight="1" x14ac:dyDescent="0.25">
      <c r="A729" s="101"/>
      <c r="B729" s="101">
        <v>1</v>
      </c>
      <c r="C729" s="101">
        <v>122</v>
      </c>
      <c r="D729" s="101" t="s">
        <v>304</v>
      </c>
      <c r="E729" s="101">
        <v>122</v>
      </c>
      <c r="F729" s="101"/>
      <c r="G729" s="49">
        <v>216320.54</v>
      </c>
      <c r="H729" s="102"/>
      <c r="I729" s="102"/>
      <c r="J729" s="102"/>
      <c r="K729" s="102"/>
      <c r="L729" s="102"/>
      <c r="M729" s="102"/>
      <c r="N729" s="102"/>
      <c r="O729" s="102"/>
      <c r="P729" s="102"/>
      <c r="Q729" s="52">
        <f t="shared" si="22"/>
        <v>216320.54</v>
      </c>
      <c r="R729" s="101"/>
    </row>
    <row r="730" spans="1:18" s="103" customFormat="1" ht="14.45" customHeight="1" x14ac:dyDescent="0.25">
      <c r="A730" s="101"/>
      <c r="B730" s="101">
        <v>1</v>
      </c>
      <c r="C730" s="101">
        <v>122</v>
      </c>
      <c r="D730" s="101" t="s">
        <v>305</v>
      </c>
      <c r="E730" s="101">
        <v>122</v>
      </c>
      <c r="F730" s="101"/>
      <c r="G730" s="102">
        <v>186379.46400000001</v>
      </c>
      <c r="H730" s="102"/>
      <c r="I730" s="102"/>
      <c r="J730" s="102"/>
      <c r="K730" s="102"/>
      <c r="L730" s="102"/>
      <c r="M730" s="102"/>
      <c r="N730" s="102"/>
      <c r="O730" s="102"/>
      <c r="P730" s="102"/>
      <c r="Q730" s="52">
        <f t="shared" si="22"/>
        <v>186379.46400000001</v>
      </c>
      <c r="R730" s="101"/>
    </row>
    <row r="731" spans="1:18" s="103" customFormat="1" ht="14.45" customHeight="1" x14ac:dyDescent="0.25">
      <c r="A731" s="101"/>
      <c r="B731" s="101">
        <v>1</v>
      </c>
      <c r="C731" s="101">
        <v>122</v>
      </c>
      <c r="D731" s="101" t="s">
        <v>306</v>
      </c>
      <c r="E731" s="101">
        <v>122</v>
      </c>
      <c r="F731" s="101"/>
      <c r="G731" s="102">
        <v>109422.45000000001</v>
      </c>
      <c r="H731" s="102"/>
      <c r="I731" s="102"/>
      <c r="J731" s="102"/>
      <c r="K731" s="102"/>
      <c r="L731" s="102"/>
      <c r="M731" s="102"/>
      <c r="N731" s="102"/>
      <c r="O731" s="102"/>
      <c r="P731" s="102"/>
      <c r="Q731" s="52">
        <f t="shared" si="22"/>
        <v>109422.45000000001</v>
      </c>
      <c r="R731" s="101"/>
    </row>
    <row r="732" spans="1:18" s="103" customFormat="1" ht="14.45" customHeight="1" x14ac:dyDescent="0.25">
      <c r="A732" s="101"/>
      <c r="B732" s="101">
        <v>1</v>
      </c>
      <c r="C732" s="101">
        <v>122</v>
      </c>
      <c r="D732" s="101" t="s">
        <v>195</v>
      </c>
      <c r="E732" s="101">
        <v>122</v>
      </c>
      <c r="F732" s="101"/>
      <c r="G732" s="102">
        <v>109422.45000000001</v>
      </c>
      <c r="H732" s="102"/>
      <c r="I732" s="102"/>
      <c r="J732" s="102"/>
      <c r="K732" s="102"/>
      <c r="L732" s="102"/>
      <c r="M732" s="102"/>
      <c r="N732" s="102"/>
      <c r="O732" s="102"/>
      <c r="P732" s="102"/>
      <c r="Q732" s="52">
        <f t="shared" si="22"/>
        <v>109422.45000000001</v>
      </c>
      <c r="R732" s="101"/>
    </row>
    <row r="733" spans="1:18" s="103" customFormat="1" ht="14.45" customHeight="1" x14ac:dyDescent="0.25">
      <c r="A733" s="101"/>
      <c r="B733" s="101">
        <v>1</v>
      </c>
      <c r="C733" s="101">
        <v>122</v>
      </c>
      <c r="D733" s="101" t="s">
        <v>193</v>
      </c>
      <c r="E733" s="101">
        <v>122</v>
      </c>
      <c r="F733" s="101"/>
      <c r="G733" s="102">
        <v>71676.024000000005</v>
      </c>
      <c r="H733" s="102"/>
      <c r="I733" s="102"/>
      <c r="J733" s="102"/>
      <c r="K733" s="102"/>
      <c r="L733" s="102"/>
      <c r="M733" s="102"/>
      <c r="N733" s="102"/>
      <c r="O733" s="102"/>
      <c r="P733" s="102"/>
      <c r="Q733" s="52">
        <f t="shared" si="22"/>
        <v>71676.024000000005</v>
      </c>
      <c r="R733" s="101"/>
    </row>
    <row r="734" spans="1:18" s="103" customFormat="1" ht="14.45" customHeight="1" x14ac:dyDescent="0.25">
      <c r="A734" s="101"/>
      <c r="B734" s="101">
        <v>1</v>
      </c>
      <c r="C734" s="101">
        <v>122</v>
      </c>
      <c r="D734" s="101" t="s">
        <v>200</v>
      </c>
      <c r="E734" s="101">
        <v>122</v>
      </c>
      <c r="F734" s="101"/>
      <c r="G734" s="102">
        <v>321202.20959999994</v>
      </c>
      <c r="H734" s="102"/>
      <c r="I734" s="102"/>
      <c r="J734" s="102"/>
      <c r="K734" s="102"/>
      <c r="L734" s="102"/>
      <c r="M734" s="102"/>
      <c r="N734" s="102"/>
      <c r="O734" s="102"/>
      <c r="P734" s="102"/>
      <c r="Q734" s="52">
        <f t="shared" si="22"/>
        <v>321202.20959999994</v>
      </c>
      <c r="R734" s="101"/>
    </row>
    <row r="735" spans="1:18" s="103" customFormat="1" ht="14.45" customHeight="1" x14ac:dyDescent="0.25">
      <c r="A735" s="101"/>
      <c r="B735" s="101">
        <v>1</v>
      </c>
      <c r="C735" s="101">
        <v>122</v>
      </c>
      <c r="D735" s="101" t="s">
        <v>144</v>
      </c>
      <c r="E735" s="101">
        <v>122</v>
      </c>
      <c r="F735" s="101"/>
      <c r="G735" s="102">
        <v>178849.902</v>
      </c>
      <c r="H735" s="102"/>
      <c r="I735" s="102"/>
      <c r="J735" s="102"/>
      <c r="K735" s="102"/>
      <c r="L735" s="102"/>
      <c r="M735" s="102"/>
      <c r="N735" s="102"/>
      <c r="O735" s="102"/>
      <c r="P735" s="102"/>
      <c r="Q735" s="52">
        <f t="shared" si="22"/>
        <v>178849.902</v>
      </c>
      <c r="R735" s="101"/>
    </row>
    <row r="736" spans="1:18" s="103" customFormat="1" ht="14.45" customHeight="1" x14ac:dyDescent="0.25">
      <c r="A736" s="101"/>
      <c r="B736" s="101">
        <v>1</v>
      </c>
      <c r="C736" s="101">
        <v>132</v>
      </c>
      <c r="D736" s="101" t="s">
        <v>191</v>
      </c>
      <c r="E736" s="101">
        <v>132</v>
      </c>
      <c r="F736" s="101"/>
      <c r="G736" s="102">
        <v>32381.046303663134</v>
      </c>
      <c r="H736" s="102"/>
      <c r="I736" s="102"/>
      <c r="J736" s="102"/>
      <c r="K736" s="102"/>
      <c r="L736" s="102"/>
      <c r="M736" s="102"/>
      <c r="N736" s="102"/>
      <c r="O736" s="102"/>
      <c r="P736" s="102"/>
      <c r="Q736" s="52">
        <f t="shared" si="22"/>
        <v>32381.046303663134</v>
      </c>
      <c r="R736" s="101"/>
    </row>
    <row r="737" spans="1:18" s="103" customFormat="1" ht="14.45" customHeight="1" x14ac:dyDescent="0.25">
      <c r="A737" s="101"/>
      <c r="B737" s="101">
        <v>1</v>
      </c>
      <c r="C737" s="101">
        <v>132</v>
      </c>
      <c r="D737" s="101" t="s">
        <v>301</v>
      </c>
      <c r="E737" s="101">
        <v>132</v>
      </c>
      <c r="F737" s="101"/>
      <c r="G737" s="102">
        <v>45060.01656989933</v>
      </c>
      <c r="H737" s="102"/>
      <c r="I737" s="102"/>
      <c r="J737" s="102"/>
      <c r="K737" s="102"/>
      <c r="L737" s="102"/>
      <c r="M737" s="102"/>
      <c r="N737" s="102"/>
      <c r="O737" s="102"/>
      <c r="P737" s="102"/>
      <c r="Q737" s="52">
        <f t="shared" si="22"/>
        <v>45060.01656989933</v>
      </c>
      <c r="R737" s="101"/>
    </row>
    <row r="738" spans="1:18" s="103" customFormat="1" ht="14.45" customHeight="1" x14ac:dyDescent="0.25">
      <c r="A738" s="101"/>
      <c r="B738" s="101">
        <v>1</v>
      </c>
      <c r="C738" s="101">
        <v>132</v>
      </c>
      <c r="D738" s="101" t="s">
        <v>201</v>
      </c>
      <c r="E738" s="101">
        <v>132</v>
      </c>
      <c r="F738" s="101"/>
      <c r="G738" s="102">
        <v>22834.317773847175</v>
      </c>
      <c r="H738" s="102"/>
      <c r="I738" s="102"/>
      <c r="J738" s="102"/>
      <c r="K738" s="102"/>
      <c r="L738" s="102"/>
      <c r="M738" s="102"/>
      <c r="N738" s="102"/>
      <c r="O738" s="102"/>
      <c r="P738" s="102"/>
      <c r="Q738" s="52">
        <f t="shared" si="22"/>
        <v>22834.317773847175</v>
      </c>
      <c r="R738" s="101"/>
    </row>
    <row r="739" spans="1:18" s="103" customFormat="1" ht="14.45" customHeight="1" x14ac:dyDescent="0.25">
      <c r="A739" s="101"/>
      <c r="B739" s="101">
        <v>1</v>
      </c>
      <c r="C739" s="101">
        <v>132</v>
      </c>
      <c r="D739" s="101" t="s">
        <v>197</v>
      </c>
      <c r="E739" s="101">
        <v>132</v>
      </c>
      <c r="F739" s="101"/>
      <c r="G739" s="102">
        <v>26119.783276237318</v>
      </c>
      <c r="H739" s="102"/>
      <c r="I739" s="102"/>
      <c r="J739" s="102"/>
      <c r="K739" s="102"/>
      <c r="L739" s="102"/>
      <c r="M739" s="102"/>
      <c r="N739" s="102"/>
      <c r="O739" s="102"/>
      <c r="P739" s="102"/>
      <c r="Q739" s="52">
        <f t="shared" si="22"/>
        <v>26119.783276237318</v>
      </c>
      <c r="R739" s="101"/>
    </row>
    <row r="740" spans="1:18" s="103" customFormat="1" ht="14.45" customHeight="1" x14ac:dyDescent="0.25">
      <c r="A740" s="101"/>
      <c r="B740" s="101">
        <v>1</v>
      </c>
      <c r="C740" s="101">
        <v>132</v>
      </c>
      <c r="D740" s="101" t="s">
        <v>192</v>
      </c>
      <c r="E740" s="101">
        <v>132</v>
      </c>
      <c r="F740" s="101"/>
      <c r="G740" s="102">
        <v>47415.709645390998</v>
      </c>
      <c r="H740" s="102"/>
      <c r="I740" s="102"/>
      <c r="J740" s="102"/>
      <c r="K740" s="102"/>
      <c r="L740" s="102"/>
      <c r="M740" s="102"/>
      <c r="N740" s="102"/>
      <c r="O740" s="102"/>
      <c r="P740" s="102"/>
      <c r="Q740" s="52">
        <f t="shared" si="22"/>
        <v>47415.709645390998</v>
      </c>
      <c r="R740" s="101"/>
    </row>
    <row r="741" spans="1:18" s="103" customFormat="1" ht="14.45" customHeight="1" x14ac:dyDescent="0.25">
      <c r="A741" s="101"/>
      <c r="B741" s="101">
        <v>1</v>
      </c>
      <c r="C741" s="101">
        <v>132</v>
      </c>
      <c r="D741" s="101" t="s">
        <v>199</v>
      </c>
      <c r="E741" s="101">
        <v>132</v>
      </c>
      <c r="F741" s="101"/>
      <c r="G741" s="102">
        <v>4304.4751878908228</v>
      </c>
      <c r="H741" s="102"/>
      <c r="I741" s="102"/>
      <c r="J741" s="102"/>
      <c r="K741" s="102"/>
      <c r="L741" s="102"/>
      <c r="M741" s="102"/>
      <c r="N741" s="102"/>
      <c r="O741" s="102"/>
      <c r="P741" s="102"/>
      <c r="Q741" s="52">
        <f t="shared" si="22"/>
        <v>4304.4751878908228</v>
      </c>
      <c r="R741" s="101"/>
    </row>
    <row r="742" spans="1:18" s="103" customFormat="1" ht="14.45" customHeight="1" x14ac:dyDescent="0.25">
      <c r="A742" s="101"/>
      <c r="B742" s="101">
        <v>1</v>
      </c>
      <c r="C742" s="101">
        <v>132</v>
      </c>
      <c r="D742" s="101" t="s">
        <v>198</v>
      </c>
      <c r="E742" s="101">
        <v>132</v>
      </c>
      <c r="F742" s="101"/>
      <c r="G742" s="102">
        <v>15106.867138338934</v>
      </c>
      <c r="H742" s="102"/>
      <c r="I742" s="102"/>
      <c r="J742" s="102"/>
      <c r="K742" s="102"/>
      <c r="L742" s="102"/>
      <c r="M742" s="102"/>
      <c r="N742" s="102"/>
      <c r="O742" s="102"/>
      <c r="P742" s="102"/>
      <c r="Q742" s="52">
        <f t="shared" si="22"/>
        <v>15106.867138338934</v>
      </c>
      <c r="R742" s="101"/>
    </row>
    <row r="743" spans="1:18" s="103" customFormat="1" ht="14.45" customHeight="1" x14ac:dyDescent="0.25">
      <c r="A743" s="101"/>
      <c r="B743" s="101">
        <v>1</v>
      </c>
      <c r="C743" s="101">
        <v>132</v>
      </c>
      <c r="D743" s="101" t="s">
        <v>303</v>
      </c>
      <c r="E743" s="101">
        <v>132</v>
      </c>
      <c r="F743" s="101"/>
      <c r="G743" s="102">
        <v>35922.743715602664</v>
      </c>
      <c r="H743" s="102"/>
      <c r="I743" s="102"/>
      <c r="J743" s="102"/>
      <c r="K743" s="102"/>
      <c r="L743" s="102"/>
      <c r="M743" s="102"/>
      <c r="N743" s="102"/>
      <c r="O743" s="102"/>
      <c r="P743" s="102"/>
      <c r="Q743" s="52">
        <f t="shared" si="22"/>
        <v>35922.743715602664</v>
      </c>
      <c r="R743" s="101"/>
    </row>
    <row r="744" spans="1:18" s="103" customFormat="1" ht="14.45" customHeight="1" x14ac:dyDescent="0.25">
      <c r="A744" s="101"/>
      <c r="B744" s="101">
        <v>1</v>
      </c>
      <c r="C744" s="101">
        <v>132</v>
      </c>
      <c r="D744" s="101" t="s">
        <v>304</v>
      </c>
      <c r="E744" s="101">
        <v>132</v>
      </c>
      <c r="F744" s="101"/>
      <c r="G744" s="102">
        <v>190959.19859550378</v>
      </c>
      <c r="H744" s="102"/>
      <c r="I744" s="102"/>
      <c r="J744" s="102"/>
      <c r="K744" s="102"/>
      <c r="L744" s="102"/>
      <c r="M744" s="102"/>
      <c r="N744" s="102"/>
      <c r="O744" s="102"/>
      <c r="P744" s="102"/>
      <c r="Q744" s="52">
        <f t="shared" si="22"/>
        <v>190959.19859550378</v>
      </c>
      <c r="R744" s="101"/>
    </row>
    <row r="745" spans="1:18" s="103" customFormat="1" ht="14.45" customHeight="1" x14ac:dyDescent="0.25">
      <c r="A745" s="101"/>
      <c r="B745" s="101">
        <v>1</v>
      </c>
      <c r="C745" s="101">
        <v>132</v>
      </c>
      <c r="D745" s="101" t="s">
        <v>305</v>
      </c>
      <c r="E745" s="101">
        <v>132</v>
      </c>
      <c r="F745" s="101"/>
      <c r="G745" s="102">
        <v>28084.638322494953</v>
      </c>
      <c r="H745" s="102"/>
      <c r="I745" s="102"/>
      <c r="J745" s="102"/>
      <c r="K745" s="102"/>
      <c r="L745" s="102"/>
      <c r="M745" s="102"/>
      <c r="N745" s="102"/>
      <c r="O745" s="102"/>
      <c r="P745" s="102"/>
      <c r="Q745" s="52">
        <f t="shared" si="22"/>
        <v>28084.638322494953</v>
      </c>
      <c r="R745" s="101"/>
    </row>
    <row r="746" spans="1:18" s="103" customFormat="1" ht="14.45" customHeight="1" x14ac:dyDescent="0.25">
      <c r="A746" s="101"/>
      <c r="B746" s="101">
        <v>1</v>
      </c>
      <c r="C746" s="101">
        <v>132</v>
      </c>
      <c r="D746" s="101" t="s">
        <v>306</v>
      </c>
      <c r="E746" s="101">
        <v>132</v>
      </c>
      <c r="F746" s="101"/>
      <c r="G746" s="102">
        <v>16488.350522412104</v>
      </c>
      <c r="H746" s="102"/>
      <c r="I746" s="102"/>
      <c r="J746" s="102"/>
      <c r="K746" s="102"/>
      <c r="L746" s="102"/>
      <c r="M746" s="102"/>
      <c r="N746" s="102"/>
      <c r="O746" s="102"/>
      <c r="P746" s="102"/>
      <c r="Q746" s="52">
        <f t="shared" si="22"/>
        <v>16488.350522412104</v>
      </c>
      <c r="R746" s="101"/>
    </row>
    <row r="747" spans="1:18" s="103" customFormat="1" ht="14.45" customHeight="1" x14ac:dyDescent="0.25">
      <c r="A747" s="101"/>
      <c r="B747" s="101">
        <v>1</v>
      </c>
      <c r="C747" s="101">
        <v>132</v>
      </c>
      <c r="D747" s="101" t="s">
        <v>195</v>
      </c>
      <c r="E747" s="101">
        <v>132</v>
      </c>
      <c r="F747" s="101"/>
      <c r="G747" s="102">
        <v>16488.350522412104</v>
      </c>
      <c r="H747" s="102"/>
      <c r="I747" s="102"/>
      <c r="J747" s="102"/>
      <c r="K747" s="102"/>
      <c r="L747" s="102"/>
      <c r="M747" s="102"/>
      <c r="N747" s="102"/>
      <c r="O747" s="102"/>
      <c r="P747" s="102"/>
      <c r="Q747" s="52">
        <f t="shared" si="22"/>
        <v>16488.350522412104</v>
      </c>
      <c r="R747" s="101"/>
    </row>
    <row r="748" spans="1:18" s="103" customFormat="1" ht="14.45" customHeight="1" x14ac:dyDescent="0.25">
      <c r="A748" s="101"/>
      <c r="B748" s="101">
        <v>1</v>
      </c>
      <c r="C748" s="101">
        <v>132</v>
      </c>
      <c r="D748" s="101" t="s">
        <v>193</v>
      </c>
      <c r="E748" s="101">
        <v>132</v>
      </c>
      <c r="F748" s="101"/>
      <c r="G748" s="102">
        <v>10800.520439496855</v>
      </c>
      <c r="H748" s="102"/>
      <c r="I748" s="102"/>
      <c r="J748" s="102"/>
      <c r="K748" s="102"/>
      <c r="L748" s="102"/>
      <c r="M748" s="102"/>
      <c r="N748" s="102"/>
      <c r="O748" s="102"/>
      <c r="P748" s="102"/>
      <c r="Q748" s="52">
        <f t="shared" si="22"/>
        <v>10800.520439496855</v>
      </c>
      <c r="R748" s="101"/>
    </row>
    <row r="749" spans="1:18" s="103" customFormat="1" ht="14.45" customHeight="1" x14ac:dyDescent="0.25">
      <c r="A749" s="101"/>
      <c r="B749" s="101">
        <v>1</v>
      </c>
      <c r="C749" s="101">
        <v>132</v>
      </c>
      <c r="D749" s="101" t="s">
        <v>200</v>
      </c>
      <c r="E749" s="101">
        <v>132</v>
      </c>
      <c r="F749" s="101"/>
      <c r="G749" s="102">
        <v>48400.439036578711</v>
      </c>
      <c r="H749" s="102"/>
      <c r="I749" s="102"/>
      <c r="J749" s="102"/>
      <c r="K749" s="102"/>
      <c r="L749" s="102"/>
      <c r="M749" s="102"/>
      <c r="N749" s="102"/>
      <c r="O749" s="102"/>
      <c r="P749" s="102"/>
      <c r="Q749" s="52">
        <f t="shared" si="22"/>
        <v>48400.439036578711</v>
      </c>
      <c r="R749" s="101"/>
    </row>
    <row r="750" spans="1:18" s="103" customFormat="1" ht="14.45" customHeight="1" x14ac:dyDescent="0.25">
      <c r="A750" s="101"/>
      <c r="B750" s="101">
        <v>1</v>
      </c>
      <c r="C750" s="101">
        <v>132</v>
      </c>
      <c r="D750" s="101" t="s">
        <v>144</v>
      </c>
      <c r="E750" s="101">
        <v>132</v>
      </c>
      <c r="F750" s="101"/>
      <c r="G750" s="102">
        <v>26950.044301466962</v>
      </c>
      <c r="H750" s="102"/>
      <c r="I750" s="102"/>
      <c r="J750" s="102"/>
      <c r="K750" s="102"/>
      <c r="L750" s="102"/>
      <c r="M750" s="102"/>
      <c r="N750" s="102"/>
      <c r="O750" s="102"/>
      <c r="P750" s="102"/>
      <c r="Q750" s="52">
        <f t="shared" si="22"/>
        <v>26950.044301466962</v>
      </c>
      <c r="R750" s="101"/>
    </row>
    <row r="751" spans="1:18" s="103" customFormat="1" ht="14.45" customHeight="1" x14ac:dyDescent="0.25">
      <c r="A751" s="101"/>
      <c r="B751" s="101">
        <v>1</v>
      </c>
      <c r="C751" s="101">
        <v>113</v>
      </c>
      <c r="D751" s="101" t="s">
        <v>377</v>
      </c>
      <c r="E751" s="101">
        <v>113</v>
      </c>
      <c r="F751" s="101"/>
      <c r="G751" s="102">
        <v>769151</v>
      </c>
      <c r="H751" s="102"/>
      <c r="I751" s="102"/>
      <c r="J751" s="102"/>
      <c r="K751" s="102"/>
      <c r="L751" s="102"/>
      <c r="M751" s="102"/>
      <c r="N751" s="102"/>
      <c r="O751" s="102"/>
      <c r="P751" s="102"/>
      <c r="Q751" s="52">
        <f t="shared" si="22"/>
        <v>769151</v>
      </c>
      <c r="R751" s="101"/>
    </row>
    <row r="752" spans="1:18" s="103" customFormat="1" ht="14.45" customHeight="1" x14ac:dyDescent="0.25">
      <c r="A752" s="101"/>
      <c r="B752" s="101">
        <v>1</v>
      </c>
      <c r="C752" s="101">
        <v>113</v>
      </c>
      <c r="D752" s="101" t="s">
        <v>306</v>
      </c>
      <c r="E752" s="101">
        <v>113</v>
      </c>
      <c r="F752" s="101"/>
      <c r="G752" s="102">
        <v>121361</v>
      </c>
      <c r="H752" s="102"/>
      <c r="I752" s="102"/>
      <c r="J752" s="102"/>
      <c r="K752" s="102"/>
      <c r="L752" s="102"/>
      <c r="M752" s="102"/>
      <c r="N752" s="102"/>
      <c r="O752" s="102"/>
      <c r="P752" s="102"/>
      <c r="Q752" s="52">
        <f t="shared" si="22"/>
        <v>121361</v>
      </c>
      <c r="R752" s="101"/>
    </row>
    <row r="753" spans="1:18" s="103" customFormat="1" ht="14.45" customHeight="1" x14ac:dyDescent="0.25">
      <c r="A753" s="101"/>
      <c r="B753" s="101">
        <v>1</v>
      </c>
      <c r="C753" s="101">
        <v>132</v>
      </c>
      <c r="D753" s="101" t="s">
        <v>377</v>
      </c>
      <c r="E753" s="101">
        <v>132</v>
      </c>
      <c r="F753" s="101"/>
      <c r="G753" s="102">
        <v>115899.72</v>
      </c>
      <c r="H753" s="102"/>
      <c r="I753" s="102"/>
      <c r="J753" s="102"/>
      <c r="K753" s="102"/>
      <c r="L753" s="102"/>
      <c r="M753" s="102"/>
      <c r="N753" s="102"/>
      <c r="O753" s="102"/>
      <c r="P753" s="102"/>
      <c r="Q753" s="52">
        <f t="shared" si="22"/>
        <v>115899.72</v>
      </c>
      <c r="R753" s="101"/>
    </row>
    <row r="754" spans="1:18" s="103" customFormat="1" ht="14.45" customHeight="1" x14ac:dyDescent="0.25">
      <c r="A754" s="101"/>
      <c r="B754" s="101">
        <v>4</v>
      </c>
      <c r="C754" s="101">
        <v>451</v>
      </c>
      <c r="D754" s="101" t="s">
        <v>108</v>
      </c>
      <c r="E754" s="101">
        <v>451</v>
      </c>
      <c r="F754" s="101"/>
      <c r="G754" s="102">
        <v>73918</v>
      </c>
      <c r="H754" s="102"/>
      <c r="I754" s="102"/>
      <c r="J754" s="102"/>
      <c r="K754" s="102"/>
      <c r="L754" s="102"/>
      <c r="M754" s="102"/>
      <c r="N754" s="102"/>
      <c r="O754" s="102"/>
      <c r="P754" s="102"/>
      <c r="Q754" s="52">
        <f t="shared" si="22"/>
        <v>73918</v>
      </c>
      <c r="R754" s="101"/>
    </row>
    <row r="755" spans="1:18" s="103" customFormat="1" ht="14.45" customHeight="1" x14ac:dyDescent="0.25">
      <c r="A755" s="101"/>
      <c r="B755" s="101">
        <v>1</v>
      </c>
      <c r="C755" s="101">
        <v>132</v>
      </c>
      <c r="D755" s="101" t="s">
        <v>306</v>
      </c>
      <c r="E755" s="101">
        <v>132</v>
      </c>
      <c r="F755" s="101"/>
      <c r="G755" s="102">
        <v>18287.310000000001</v>
      </c>
      <c r="H755" s="102"/>
      <c r="I755" s="102"/>
      <c r="J755" s="102"/>
      <c r="K755" s="102"/>
      <c r="L755" s="102"/>
      <c r="M755" s="102"/>
      <c r="N755" s="102"/>
      <c r="O755" s="102"/>
      <c r="P755" s="102"/>
      <c r="Q755" s="52">
        <f t="shared" si="22"/>
        <v>18287.310000000001</v>
      </c>
      <c r="R755" s="101"/>
    </row>
    <row r="756" spans="1:18" ht="14.45" customHeight="1" x14ac:dyDescent="0.25">
      <c r="A756" s="12"/>
      <c r="D756" t="s">
        <v>199</v>
      </c>
      <c r="F756" s="66" t="s">
        <v>139</v>
      </c>
      <c r="G756" s="67">
        <f t="shared" ref="G756:Q756" si="23">SUM(G5:G755)</f>
        <v>51022603.100328013</v>
      </c>
      <c r="H756" s="67">
        <f t="shared" si="23"/>
        <v>0</v>
      </c>
      <c r="I756" s="67">
        <f t="shared" si="23"/>
        <v>4395281</v>
      </c>
      <c r="J756" s="67">
        <f t="shared" si="23"/>
        <v>7670594.3735767007</v>
      </c>
      <c r="K756" s="67">
        <f t="shared" si="23"/>
        <v>0</v>
      </c>
      <c r="L756" s="67">
        <f t="shared" si="23"/>
        <v>450951</v>
      </c>
      <c r="M756" s="67">
        <f t="shared" si="23"/>
        <v>0</v>
      </c>
      <c r="N756" s="67">
        <f t="shared" si="23"/>
        <v>3000000</v>
      </c>
      <c r="O756" s="67">
        <f t="shared" si="23"/>
        <v>6500000</v>
      </c>
      <c r="P756" s="67">
        <f t="shared" si="23"/>
        <v>0</v>
      </c>
      <c r="Q756" s="67">
        <f t="shared" si="23"/>
        <v>72506827.156000018</v>
      </c>
    </row>
    <row r="757" spans="1:18" x14ac:dyDescent="0.25">
      <c r="Q757" s="64"/>
    </row>
    <row r="758" spans="1:18" x14ac:dyDescent="0.25"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</row>
    <row r="759" spans="1:18" x14ac:dyDescent="0.25">
      <c r="Q759" s="34"/>
      <c r="R759" s="34"/>
    </row>
    <row r="760" spans="1:18" x14ac:dyDescent="0.25">
      <c r="Q760" s="100"/>
    </row>
    <row r="761" spans="1:18" x14ac:dyDescent="0.25">
      <c r="Q761" s="34"/>
    </row>
  </sheetData>
  <autoFilter ref="A4:R4"/>
  <mergeCells count="10">
    <mergeCell ref="O3:O4"/>
    <mergeCell ref="P3:P4"/>
    <mergeCell ref="Q3:Q4"/>
    <mergeCell ref="R3:R4"/>
    <mergeCell ref="D3:D4"/>
    <mergeCell ref="E3:E4"/>
    <mergeCell ref="F3:F4"/>
    <mergeCell ref="G3:G4"/>
    <mergeCell ref="H3:H4"/>
    <mergeCell ref="I3:L3"/>
  </mergeCells>
  <pageMargins left="0.7" right="0.7" top="0.75" bottom="0.75" header="0.3" footer="0.3"/>
  <pageSetup scale="46" fitToHeight="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84"/>
  <sheetViews>
    <sheetView topLeftCell="A3" zoomScale="90" zoomScaleNormal="90" workbookViewId="0">
      <pane xSplit="6" ySplit="2" topLeftCell="G726" activePane="bottomRight" state="frozen"/>
      <selection activeCell="F759" sqref="F759"/>
      <selection pane="topRight" activeCell="F759" sqref="F759"/>
      <selection pane="bottomLeft" activeCell="F759" sqref="F759"/>
      <selection pane="bottomRight" activeCell="F759" sqref="F759"/>
    </sheetView>
  </sheetViews>
  <sheetFormatPr baseColWidth="10" defaultRowHeight="15" outlineLevelRow="2" x14ac:dyDescent="0.25"/>
  <cols>
    <col min="1" max="1" width="4.85546875" customWidth="1"/>
    <col min="2" max="2" width="2.140625" customWidth="1"/>
    <col min="3" max="3" width="10" customWidth="1"/>
    <col min="4" max="4" width="20.5703125" hidden="1" customWidth="1"/>
    <col min="5" max="5" width="7.140625" hidden="1" customWidth="1"/>
    <col min="6" max="6" width="45" hidden="1" customWidth="1"/>
    <col min="7" max="7" width="13.85546875" customWidth="1"/>
    <col min="8" max="8" width="12.5703125" bestFit="1" customWidth="1"/>
    <col min="9" max="9" width="14.28515625" customWidth="1"/>
    <col min="10" max="10" width="14.85546875" customWidth="1"/>
    <col min="11" max="11" width="16.42578125" hidden="1" customWidth="1"/>
    <col min="12" max="12" width="12.5703125" customWidth="1"/>
    <col min="13" max="13" width="15.42578125" hidden="1" customWidth="1"/>
    <col min="14" max="14" width="12.5703125" customWidth="1"/>
    <col min="15" max="15" width="14.28515625" customWidth="1"/>
    <col min="16" max="16" width="13.85546875" hidden="1" customWidth="1"/>
    <col min="17" max="17" width="13.5703125" customWidth="1"/>
    <col min="18" max="18" width="30.7109375" customWidth="1"/>
  </cols>
  <sheetData>
    <row r="1" spans="1:18" ht="18.75" hidden="1" x14ac:dyDescent="0.3">
      <c r="A1" s="50" t="s">
        <v>273</v>
      </c>
    </row>
    <row r="2" spans="1:18" ht="18.75" hidden="1" x14ac:dyDescent="0.3">
      <c r="A2" s="50" t="s">
        <v>274</v>
      </c>
    </row>
    <row r="3" spans="1:18" ht="15.6" customHeight="1" x14ac:dyDescent="0.25">
      <c r="A3" s="47"/>
      <c r="B3" s="47"/>
      <c r="C3" s="47"/>
      <c r="D3" s="413" t="s">
        <v>204</v>
      </c>
      <c r="E3" s="413" t="s">
        <v>126</v>
      </c>
      <c r="F3" s="413" t="s">
        <v>0</v>
      </c>
      <c r="G3" s="412" t="s">
        <v>145</v>
      </c>
      <c r="H3" s="412" t="s">
        <v>4</v>
      </c>
      <c r="I3" s="412" t="s">
        <v>127</v>
      </c>
      <c r="J3" s="412"/>
      <c r="K3" s="412"/>
      <c r="L3" s="412"/>
      <c r="M3" s="48" t="s">
        <v>5</v>
      </c>
      <c r="N3" s="48"/>
      <c r="O3" s="412" t="s">
        <v>3</v>
      </c>
      <c r="P3" s="412" t="s">
        <v>141</v>
      </c>
      <c r="Q3" s="412" t="s">
        <v>129</v>
      </c>
      <c r="R3" s="412" t="s">
        <v>314</v>
      </c>
    </row>
    <row r="4" spans="1:18" ht="48" outlineLevel="1" x14ac:dyDescent="0.25">
      <c r="A4" s="47" t="s">
        <v>224</v>
      </c>
      <c r="B4" s="47"/>
      <c r="C4" s="47"/>
      <c r="D4" s="413"/>
      <c r="E4" s="413"/>
      <c r="F4" s="413"/>
      <c r="G4" s="412"/>
      <c r="H4" s="412"/>
      <c r="I4" s="65" t="s">
        <v>162</v>
      </c>
      <c r="J4" s="65" t="s">
        <v>163</v>
      </c>
      <c r="K4" s="48" t="s">
        <v>130</v>
      </c>
      <c r="L4" s="48" t="s">
        <v>9</v>
      </c>
      <c r="M4" s="48" t="s">
        <v>140</v>
      </c>
      <c r="N4" s="48" t="s">
        <v>9</v>
      </c>
      <c r="O4" s="412"/>
      <c r="P4" s="412"/>
      <c r="Q4" s="412"/>
      <c r="R4" s="412" t="s">
        <v>314</v>
      </c>
    </row>
    <row r="5" spans="1:18" ht="14.45" hidden="1" customHeight="1" outlineLevel="2" x14ac:dyDescent="0.25">
      <c r="A5" s="51">
        <v>1061</v>
      </c>
      <c r="B5" s="51" t="s">
        <v>167</v>
      </c>
      <c r="C5" s="51">
        <v>111</v>
      </c>
      <c r="D5" s="51" t="s">
        <v>225</v>
      </c>
      <c r="E5" s="51">
        <v>111</v>
      </c>
      <c r="F5" s="51" t="s">
        <v>10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>
        <v>0</v>
      </c>
      <c r="R5" s="51"/>
    </row>
    <row r="6" spans="1:18" ht="14.45" hidden="1" customHeight="1" outlineLevel="2" x14ac:dyDescent="0.25">
      <c r="A6" s="51">
        <v>1132</v>
      </c>
      <c r="B6" s="51" t="s">
        <v>167</v>
      </c>
      <c r="C6" s="51">
        <v>111</v>
      </c>
      <c r="D6" s="51" t="s">
        <v>310</v>
      </c>
      <c r="E6" s="51">
        <v>111</v>
      </c>
      <c r="F6" s="51" t="s">
        <v>11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v>0</v>
      </c>
      <c r="R6" s="51"/>
    </row>
    <row r="7" spans="1:18" ht="14.45" hidden="1" customHeight="1" outlineLevel="2" x14ac:dyDescent="0.25">
      <c r="A7" s="101"/>
      <c r="B7" s="101">
        <v>1</v>
      </c>
      <c r="C7" s="101">
        <v>111</v>
      </c>
      <c r="D7" s="101" t="s">
        <v>310</v>
      </c>
      <c r="E7" s="101">
        <v>111</v>
      </c>
      <c r="F7" s="101"/>
      <c r="G7" s="102">
        <v>1420416</v>
      </c>
      <c r="H7" s="102"/>
      <c r="I7" s="102"/>
      <c r="J7" s="102"/>
      <c r="K7" s="102"/>
      <c r="L7" s="102"/>
      <c r="M7" s="102"/>
      <c r="N7" s="102"/>
      <c r="O7" s="102"/>
      <c r="P7" s="102"/>
      <c r="Q7" s="52">
        <v>1420416</v>
      </c>
      <c r="R7" s="101"/>
    </row>
    <row r="8" spans="1:18" ht="14.45" customHeight="1" outlineLevel="1" collapsed="1" x14ac:dyDescent="0.25">
      <c r="A8" s="101"/>
      <c r="B8" s="101"/>
      <c r="C8" s="112" t="s">
        <v>382</v>
      </c>
      <c r="D8" s="101"/>
      <c r="E8" s="101"/>
      <c r="F8" s="101"/>
      <c r="G8" s="102">
        <f t="shared" ref="G8:R8" si="0">SUBTOTAL(9,G5:G7)</f>
        <v>1420416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52">
        <f t="shared" si="0"/>
        <v>1420416</v>
      </c>
      <c r="R8" s="101">
        <f t="shared" si="0"/>
        <v>0</v>
      </c>
    </row>
    <row r="9" spans="1:18" ht="14.45" hidden="1" customHeight="1" outlineLevel="2" x14ac:dyDescent="0.25">
      <c r="A9" s="51">
        <v>113</v>
      </c>
      <c r="B9" s="51" t="s">
        <v>167</v>
      </c>
      <c r="C9" s="51">
        <v>113</v>
      </c>
      <c r="D9" s="51" t="s">
        <v>207</v>
      </c>
      <c r="E9" s="51">
        <v>113</v>
      </c>
      <c r="F9" s="51" t="s">
        <v>11</v>
      </c>
      <c r="G9" s="52">
        <v>0</v>
      </c>
      <c r="H9" s="52"/>
      <c r="I9" s="52"/>
      <c r="J9" s="52"/>
      <c r="K9" s="52"/>
      <c r="L9" s="52"/>
      <c r="M9" s="52"/>
      <c r="N9" s="52"/>
      <c r="O9" s="52"/>
      <c r="P9" s="52"/>
      <c r="Q9" s="52">
        <v>0</v>
      </c>
      <c r="R9" s="51"/>
    </row>
    <row r="10" spans="1:18" ht="14.45" hidden="1" customHeight="1" outlineLevel="2" x14ac:dyDescent="0.25">
      <c r="A10" s="51">
        <v>142</v>
      </c>
      <c r="B10" s="51" t="s">
        <v>167</v>
      </c>
      <c r="C10" s="51">
        <v>113</v>
      </c>
      <c r="D10" s="51" t="s">
        <v>208</v>
      </c>
      <c r="E10" s="51">
        <v>113</v>
      </c>
      <c r="F10" s="51" t="s">
        <v>11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>
        <v>0</v>
      </c>
      <c r="R10" s="51"/>
    </row>
    <row r="11" spans="1:18" ht="14.45" hidden="1" customHeight="1" outlineLevel="2" x14ac:dyDescent="0.25">
      <c r="A11" s="51">
        <v>757</v>
      </c>
      <c r="B11" s="51" t="s">
        <v>167</v>
      </c>
      <c r="C11" s="51">
        <v>113</v>
      </c>
      <c r="D11" s="51" t="s">
        <v>226</v>
      </c>
      <c r="E11" s="51">
        <v>113</v>
      </c>
      <c r="F11" s="51" t="s">
        <v>11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>
        <v>0</v>
      </c>
      <c r="R11" s="51"/>
    </row>
    <row r="12" spans="1:18" ht="14.45" hidden="1" customHeight="1" outlineLevel="2" x14ac:dyDescent="0.25">
      <c r="A12" s="51">
        <v>1114</v>
      </c>
      <c r="B12" s="51" t="s">
        <v>167</v>
      </c>
      <c r="C12" s="68">
        <v>113</v>
      </c>
      <c r="D12" s="51" t="s">
        <v>307</v>
      </c>
      <c r="E12" s="68">
        <v>113</v>
      </c>
      <c r="F12" s="51" t="s">
        <v>11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>
        <v>0</v>
      </c>
      <c r="R12" s="51"/>
    </row>
    <row r="13" spans="1:18" ht="14.45" hidden="1" customHeight="1" outlineLevel="2" x14ac:dyDescent="0.25">
      <c r="A13" s="51">
        <v>1115</v>
      </c>
      <c r="B13" s="51" t="s">
        <v>167</v>
      </c>
      <c r="C13" s="51">
        <v>113</v>
      </c>
      <c r="D13" s="51" t="s">
        <v>191</v>
      </c>
      <c r="E13" s="51">
        <v>113</v>
      </c>
      <c r="F13" s="51" t="s">
        <v>11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v>0</v>
      </c>
      <c r="R13" s="51"/>
    </row>
    <row r="14" spans="1:18" ht="14.45" hidden="1" customHeight="1" outlineLevel="2" x14ac:dyDescent="0.25">
      <c r="A14" s="51">
        <v>1116</v>
      </c>
      <c r="B14" s="51" t="s">
        <v>167</v>
      </c>
      <c r="C14" s="51">
        <v>113</v>
      </c>
      <c r="D14" s="51" t="s">
        <v>194</v>
      </c>
      <c r="E14" s="51">
        <v>113</v>
      </c>
      <c r="F14" s="51" t="s">
        <v>11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>
        <v>0</v>
      </c>
      <c r="R14" s="51"/>
    </row>
    <row r="15" spans="1:18" ht="14.45" hidden="1" customHeight="1" outlineLevel="2" x14ac:dyDescent="0.25">
      <c r="A15" s="51">
        <v>1117</v>
      </c>
      <c r="B15" s="51" t="s">
        <v>167</v>
      </c>
      <c r="C15" s="51">
        <v>113</v>
      </c>
      <c r="D15" s="51" t="s">
        <v>308</v>
      </c>
      <c r="E15" s="51">
        <v>113</v>
      </c>
      <c r="F15" s="51" t="s">
        <v>11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>
        <v>0</v>
      </c>
      <c r="R15" s="51"/>
    </row>
    <row r="16" spans="1:18" ht="14.45" hidden="1" customHeight="1" outlineLevel="2" x14ac:dyDescent="0.25">
      <c r="A16" s="51">
        <v>1118</v>
      </c>
      <c r="B16" s="51" t="s">
        <v>167</v>
      </c>
      <c r="C16" s="51">
        <v>113</v>
      </c>
      <c r="D16" s="51" t="s">
        <v>309</v>
      </c>
      <c r="E16" s="51">
        <v>113</v>
      </c>
      <c r="F16" s="51" t="s">
        <v>11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>
        <v>0</v>
      </c>
      <c r="R16" s="51"/>
    </row>
    <row r="17" spans="1:18" ht="14.45" hidden="1" customHeight="1" outlineLevel="2" x14ac:dyDescent="0.25">
      <c r="A17" s="51">
        <v>1119</v>
      </c>
      <c r="B17" s="51" t="s">
        <v>167</v>
      </c>
      <c r="C17" s="51">
        <v>113</v>
      </c>
      <c r="D17" s="51" t="s">
        <v>201</v>
      </c>
      <c r="E17" s="51">
        <v>113</v>
      </c>
      <c r="F17" s="51" t="s">
        <v>11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>
        <v>0</v>
      </c>
      <c r="R17" s="51"/>
    </row>
    <row r="18" spans="1:18" ht="14.45" hidden="1" customHeight="1" outlineLevel="2" x14ac:dyDescent="0.25">
      <c r="A18" s="51">
        <v>1120</v>
      </c>
      <c r="B18" s="51" t="s">
        <v>167</v>
      </c>
      <c r="C18" s="51">
        <v>113</v>
      </c>
      <c r="D18" s="51" t="s">
        <v>197</v>
      </c>
      <c r="E18" s="51">
        <v>113</v>
      </c>
      <c r="F18" s="51" t="s">
        <v>11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>
        <v>0</v>
      </c>
      <c r="R18" s="51"/>
    </row>
    <row r="19" spans="1:18" ht="14.45" hidden="1" customHeight="1" outlineLevel="2" x14ac:dyDescent="0.25">
      <c r="A19" s="51">
        <v>1121</v>
      </c>
      <c r="B19" s="51" t="s">
        <v>167</v>
      </c>
      <c r="C19" s="51">
        <v>113</v>
      </c>
      <c r="D19" s="51" t="s">
        <v>302</v>
      </c>
      <c r="E19" s="51">
        <v>113</v>
      </c>
      <c r="F19" s="51" t="s">
        <v>11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0</v>
      </c>
      <c r="R19" s="51"/>
    </row>
    <row r="20" spans="1:18" ht="14.45" hidden="1" customHeight="1" outlineLevel="2" x14ac:dyDescent="0.25">
      <c r="A20" s="51">
        <v>1122</v>
      </c>
      <c r="B20" s="51" t="s">
        <v>167</v>
      </c>
      <c r="C20" s="51">
        <v>113</v>
      </c>
      <c r="D20" s="51" t="s">
        <v>192</v>
      </c>
      <c r="E20" s="51">
        <v>113</v>
      </c>
      <c r="F20" s="51" t="s">
        <v>11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>
        <v>0</v>
      </c>
      <c r="R20" s="51"/>
    </row>
    <row r="21" spans="1:18" ht="14.45" hidden="1" customHeight="1" outlineLevel="2" x14ac:dyDescent="0.25">
      <c r="A21" s="51">
        <v>1123</v>
      </c>
      <c r="B21" s="51" t="s">
        <v>167</v>
      </c>
      <c r="C21" s="51">
        <v>113</v>
      </c>
      <c r="D21" s="51" t="s">
        <v>199</v>
      </c>
      <c r="E21" s="51">
        <v>113</v>
      </c>
      <c r="F21" s="51" t="s">
        <v>11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>
        <v>0</v>
      </c>
      <c r="R21" s="51"/>
    </row>
    <row r="22" spans="1:18" ht="14.45" hidden="1" customHeight="1" outlineLevel="2" x14ac:dyDescent="0.25">
      <c r="A22" s="51">
        <v>1124</v>
      </c>
      <c r="B22" s="51" t="s">
        <v>167</v>
      </c>
      <c r="C22" s="51">
        <v>113</v>
      </c>
      <c r="D22" s="51" t="s">
        <v>198</v>
      </c>
      <c r="E22" s="51">
        <v>113</v>
      </c>
      <c r="F22" s="51" t="s">
        <v>11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>
        <v>0</v>
      </c>
      <c r="R22" s="51"/>
    </row>
    <row r="23" spans="1:18" ht="14.45" hidden="1" customHeight="1" outlineLevel="2" x14ac:dyDescent="0.25">
      <c r="A23" s="51">
        <v>1125</v>
      </c>
      <c r="B23" s="51" t="s">
        <v>167</v>
      </c>
      <c r="C23" s="51">
        <v>113</v>
      </c>
      <c r="D23" s="51" t="s">
        <v>303</v>
      </c>
      <c r="E23" s="51">
        <v>113</v>
      </c>
      <c r="F23" s="51" t="s">
        <v>11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>
        <v>0</v>
      </c>
      <c r="R23" s="51"/>
    </row>
    <row r="24" spans="1:18" ht="14.45" hidden="1" customHeight="1" outlineLevel="2" x14ac:dyDescent="0.25">
      <c r="A24" s="51">
        <v>1126</v>
      </c>
      <c r="B24" s="51" t="s">
        <v>167</v>
      </c>
      <c r="C24" s="51">
        <v>113</v>
      </c>
      <c r="D24" s="51" t="s">
        <v>304</v>
      </c>
      <c r="E24" s="51">
        <v>113</v>
      </c>
      <c r="F24" s="51" t="s">
        <v>11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>
        <v>0</v>
      </c>
      <c r="R24" s="51"/>
    </row>
    <row r="25" spans="1:18" ht="14.45" hidden="1" customHeight="1" outlineLevel="2" x14ac:dyDescent="0.25">
      <c r="A25" s="51">
        <v>1127</v>
      </c>
      <c r="B25" s="51" t="s">
        <v>167</v>
      </c>
      <c r="C25" s="51">
        <v>113</v>
      </c>
      <c r="D25" s="51" t="s">
        <v>305</v>
      </c>
      <c r="E25" s="51">
        <v>113</v>
      </c>
      <c r="F25" s="51" t="s">
        <v>11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>
        <v>0</v>
      </c>
      <c r="R25" s="51"/>
    </row>
    <row r="26" spans="1:18" ht="14.45" hidden="1" customHeight="1" outlineLevel="2" x14ac:dyDescent="0.25">
      <c r="A26" s="51">
        <v>1128</v>
      </c>
      <c r="B26" s="51" t="s">
        <v>167</v>
      </c>
      <c r="C26" s="51">
        <v>113</v>
      </c>
      <c r="D26" s="51" t="s">
        <v>306</v>
      </c>
      <c r="E26" s="51">
        <v>113</v>
      </c>
      <c r="F26" s="51" t="s">
        <v>11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v>0</v>
      </c>
      <c r="R26" s="51"/>
    </row>
    <row r="27" spans="1:18" ht="14.45" hidden="1" customHeight="1" outlineLevel="2" x14ac:dyDescent="0.25">
      <c r="A27" s="51">
        <v>1129</v>
      </c>
      <c r="B27" s="51" t="s">
        <v>167</v>
      </c>
      <c r="C27" s="51">
        <v>113</v>
      </c>
      <c r="D27" s="51" t="s">
        <v>195</v>
      </c>
      <c r="E27" s="51">
        <v>113</v>
      </c>
      <c r="F27" s="51" t="s">
        <v>11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0</v>
      </c>
      <c r="R27" s="51"/>
    </row>
    <row r="28" spans="1:18" ht="14.45" hidden="1" customHeight="1" outlineLevel="2" x14ac:dyDescent="0.25">
      <c r="A28" s="51">
        <v>1130</v>
      </c>
      <c r="B28" s="51" t="s">
        <v>167</v>
      </c>
      <c r="C28" s="51">
        <v>113</v>
      </c>
      <c r="D28" s="51" t="s">
        <v>190</v>
      </c>
      <c r="E28" s="51">
        <v>113</v>
      </c>
      <c r="F28" s="51" t="s">
        <v>11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>
        <v>0</v>
      </c>
      <c r="R28" s="51"/>
    </row>
    <row r="29" spans="1:18" ht="14.45" hidden="1" customHeight="1" outlineLevel="2" x14ac:dyDescent="0.25">
      <c r="A29" s="51">
        <v>1131</v>
      </c>
      <c r="B29" s="51" t="s">
        <v>167</v>
      </c>
      <c r="C29" s="51">
        <v>113</v>
      </c>
      <c r="D29" s="51" t="s">
        <v>193</v>
      </c>
      <c r="E29" s="51">
        <v>113</v>
      </c>
      <c r="F29" s="51" t="s">
        <v>11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>
        <v>0</v>
      </c>
      <c r="R29" s="51"/>
    </row>
    <row r="30" spans="1:18" ht="14.45" hidden="1" customHeight="1" outlineLevel="2" x14ac:dyDescent="0.25">
      <c r="A30" s="51">
        <v>1133</v>
      </c>
      <c r="B30" s="51" t="s">
        <v>167</v>
      </c>
      <c r="C30" s="51">
        <v>113</v>
      </c>
      <c r="D30" s="51" t="s">
        <v>189</v>
      </c>
      <c r="E30" s="51">
        <v>113</v>
      </c>
      <c r="F30" s="51" t="s">
        <v>11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>
        <v>0</v>
      </c>
      <c r="R30" s="51"/>
    </row>
    <row r="31" spans="1:18" ht="14.45" hidden="1" customHeight="1" outlineLevel="2" x14ac:dyDescent="0.25">
      <c r="A31" s="51">
        <v>1134</v>
      </c>
      <c r="B31" s="51" t="s">
        <v>167</v>
      </c>
      <c r="C31" s="51">
        <v>113</v>
      </c>
      <c r="D31" s="51" t="s">
        <v>144</v>
      </c>
      <c r="E31" s="51">
        <v>113</v>
      </c>
      <c r="F31" s="51" t="s">
        <v>11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>
        <v>0</v>
      </c>
      <c r="R31" s="51"/>
    </row>
    <row r="32" spans="1:18" ht="14.45" hidden="1" customHeight="1" outlineLevel="2" x14ac:dyDescent="0.25">
      <c r="A32" s="51">
        <v>1135</v>
      </c>
      <c r="B32" s="51" t="s">
        <v>167</v>
      </c>
      <c r="C32" s="51">
        <v>113</v>
      </c>
      <c r="D32" s="51" t="s">
        <v>143</v>
      </c>
      <c r="E32" s="51">
        <v>113</v>
      </c>
      <c r="F32" s="51" t="s">
        <v>11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>
        <v>0</v>
      </c>
      <c r="R32" s="51"/>
    </row>
    <row r="33" spans="1:18" ht="14.45" hidden="1" customHeight="1" outlineLevel="2" x14ac:dyDescent="0.25">
      <c r="A33" s="51">
        <v>1136</v>
      </c>
      <c r="B33" s="51" t="s">
        <v>167</v>
      </c>
      <c r="C33" s="51">
        <v>113</v>
      </c>
      <c r="D33" s="51" t="s">
        <v>311</v>
      </c>
      <c r="E33" s="51">
        <v>113</v>
      </c>
      <c r="F33" s="51" t="s">
        <v>11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>
        <v>0</v>
      </c>
      <c r="R33" s="51"/>
    </row>
    <row r="34" spans="1:18" ht="14.45" hidden="1" customHeight="1" outlineLevel="2" x14ac:dyDescent="0.25">
      <c r="A34" s="51">
        <v>1160</v>
      </c>
      <c r="B34" s="51" t="s">
        <v>167</v>
      </c>
      <c r="C34" s="68">
        <v>113</v>
      </c>
      <c r="D34" s="68" t="s">
        <v>219</v>
      </c>
      <c r="E34" s="68">
        <v>113</v>
      </c>
      <c r="F34" s="51" t="s">
        <v>11</v>
      </c>
      <c r="G34" s="52"/>
      <c r="H34" s="52"/>
      <c r="I34" s="52"/>
      <c r="J34" s="102">
        <v>3651713.2644000007</v>
      </c>
      <c r="K34" s="52"/>
      <c r="L34" s="52"/>
      <c r="M34" s="52"/>
      <c r="N34" s="52"/>
      <c r="O34" s="52"/>
      <c r="P34" s="52"/>
      <c r="Q34" s="52">
        <v>3651713.2644000007</v>
      </c>
      <c r="R34" s="51"/>
    </row>
    <row r="35" spans="1:18" ht="14.45" hidden="1" customHeight="1" outlineLevel="2" x14ac:dyDescent="0.25">
      <c r="A35" s="68">
        <v>1162</v>
      </c>
      <c r="B35" s="51" t="s">
        <v>167</v>
      </c>
      <c r="C35" s="68">
        <v>113</v>
      </c>
      <c r="D35" s="68" t="s">
        <v>206</v>
      </c>
      <c r="E35" s="51">
        <v>113</v>
      </c>
      <c r="F35" s="51" t="s">
        <v>11</v>
      </c>
      <c r="G35" s="52">
        <v>0</v>
      </c>
      <c r="H35" s="52"/>
      <c r="I35" s="52"/>
      <c r="J35" s="52"/>
      <c r="K35" s="52"/>
      <c r="L35" s="52"/>
      <c r="M35" s="52"/>
      <c r="N35" s="52"/>
      <c r="O35" s="52"/>
      <c r="P35" s="52"/>
      <c r="Q35" s="52">
        <v>0</v>
      </c>
      <c r="R35" s="51"/>
    </row>
    <row r="36" spans="1:18" ht="14.45" hidden="1" customHeight="1" outlineLevel="2" x14ac:dyDescent="0.25">
      <c r="A36" s="68">
        <v>1163</v>
      </c>
      <c r="B36" s="51" t="s">
        <v>167</v>
      </c>
      <c r="C36" s="68">
        <v>113</v>
      </c>
      <c r="D36" s="68" t="s">
        <v>306</v>
      </c>
      <c r="E36" s="51">
        <v>113</v>
      </c>
      <c r="F36" s="51" t="s">
        <v>11</v>
      </c>
      <c r="G36" s="52">
        <v>0</v>
      </c>
      <c r="H36" s="52"/>
      <c r="I36" s="52"/>
      <c r="J36" s="52"/>
      <c r="K36" s="52"/>
      <c r="L36" s="52"/>
      <c r="M36" s="52"/>
      <c r="N36" s="52"/>
      <c r="O36" s="52"/>
      <c r="P36" s="52"/>
      <c r="Q36" s="52">
        <v>0</v>
      </c>
      <c r="R36" s="51"/>
    </row>
    <row r="37" spans="1:18" ht="14.45" hidden="1" customHeight="1" outlineLevel="2" x14ac:dyDescent="0.25">
      <c r="A37" s="101"/>
      <c r="B37" s="101">
        <v>1</v>
      </c>
      <c r="C37" s="101">
        <v>113</v>
      </c>
      <c r="D37" s="101" t="s">
        <v>307</v>
      </c>
      <c r="E37" s="101">
        <v>113</v>
      </c>
      <c r="F37" s="101"/>
      <c r="G37" s="102">
        <v>909515.00399999996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52">
        <v>909515.00399999996</v>
      </c>
      <c r="R37" s="101"/>
    </row>
    <row r="38" spans="1:18" ht="14.45" hidden="1" customHeight="1" outlineLevel="2" x14ac:dyDescent="0.25">
      <c r="A38" s="101"/>
      <c r="B38" s="101">
        <v>1</v>
      </c>
      <c r="C38" s="101">
        <v>113</v>
      </c>
      <c r="D38" s="101" t="s">
        <v>191</v>
      </c>
      <c r="E38" s="101">
        <v>113</v>
      </c>
      <c r="F38" s="101"/>
      <c r="G38" s="102">
        <v>437754.41519999999</v>
      </c>
      <c r="H38" s="102"/>
      <c r="I38" s="102"/>
      <c r="J38" s="102"/>
      <c r="K38" s="102"/>
      <c r="L38" s="102"/>
      <c r="M38" s="102"/>
      <c r="N38" s="102"/>
      <c r="O38" s="102"/>
      <c r="P38" s="102"/>
      <c r="Q38" s="52">
        <v>437754.41519999999</v>
      </c>
      <c r="R38" s="101"/>
    </row>
    <row r="39" spans="1:18" ht="14.45" hidden="1" customHeight="1" outlineLevel="2" x14ac:dyDescent="0.25">
      <c r="A39" s="101"/>
      <c r="B39" s="101">
        <v>1</v>
      </c>
      <c r="C39" s="101">
        <v>113</v>
      </c>
      <c r="D39" s="101" t="s">
        <v>194</v>
      </c>
      <c r="E39" s="101">
        <v>113</v>
      </c>
      <c r="F39" s="101"/>
      <c r="G39" s="102">
        <v>661210.00559999992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52">
        <v>661210.00559999992</v>
      </c>
      <c r="R39" s="101"/>
    </row>
    <row r="40" spans="1:18" ht="14.45" hidden="1" customHeight="1" outlineLevel="2" x14ac:dyDescent="0.25">
      <c r="A40" s="101"/>
      <c r="B40" s="101">
        <v>1</v>
      </c>
      <c r="C40" s="101">
        <v>113</v>
      </c>
      <c r="D40" s="101" t="s">
        <v>308</v>
      </c>
      <c r="E40" s="101">
        <v>113</v>
      </c>
      <c r="F40" s="101"/>
      <c r="G40" s="102">
        <v>275184.00480000005</v>
      </c>
      <c r="H40" s="102"/>
      <c r="I40" s="102"/>
      <c r="J40" s="102"/>
      <c r="K40" s="102"/>
      <c r="L40" s="102"/>
      <c r="M40" s="102"/>
      <c r="N40" s="102"/>
      <c r="O40" s="102"/>
      <c r="P40" s="102"/>
      <c r="Q40" s="52">
        <v>275184.00480000005</v>
      </c>
      <c r="R40" s="101"/>
    </row>
    <row r="41" spans="1:18" ht="14.45" hidden="1" customHeight="1" outlineLevel="2" x14ac:dyDescent="0.25">
      <c r="A41" s="101"/>
      <c r="B41" s="101">
        <v>1</v>
      </c>
      <c r="C41" s="101">
        <v>113</v>
      </c>
      <c r="D41" s="101" t="s">
        <v>309</v>
      </c>
      <c r="E41" s="101">
        <v>113</v>
      </c>
      <c r="F41" s="101"/>
      <c r="G41" s="102">
        <v>105924.024</v>
      </c>
      <c r="H41" s="102"/>
      <c r="I41" s="102"/>
      <c r="J41" s="102"/>
      <c r="K41" s="102"/>
      <c r="L41" s="102"/>
      <c r="M41" s="102"/>
      <c r="N41" s="102"/>
      <c r="O41" s="102"/>
      <c r="P41" s="102"/>
      <c r="Q41" s="52">
        <v>105924.024</v>
      </c>
      <c r="R41" s="101"/>
    </row>
    <row r="42" spans="1:18" ht="14.45" hidden="1" customHeight="1" outlineLevel="2" x14ac:dyDescent="0.25">
      <c r="A42" s="101"/>
      <c r="B42" s="101">
        <v>1</v>
      </c>
      <c r="C42" s="101">
        <v>113</v>
      </c>
      <c r="D42" s="101" t="s">
        <v>201</v>
      </c>
      <c r="E42" s="101">
        <v>113</v>
      </c>
      <c r="F42" s="101"/>
      <c r="G42" s="102">
        <v>179916.01199999999</v>
      </c>
      <c r="H42" s="102"/>
      <c r="I42" s="102"/>
      <c r="J42" s="102"/>
      <c r="K42" s="102"/>
      <c r="L42" s="102"/>
      <c r="M42" s="102"/>
      <c r="N42" s="102"/>
      <c r="O42" s="102"/>
      <c r="P42" s="102"/>
      <c r="Q42" s="52">
        <v>179916.01199999999</v>
      </c>
      <c r="R42" s="101"/>
    </row>
    <row r="43" spans="1:18" ht="14.45" hidden="1" customHeight="1" outlineLevel="2" x14ac:dyDescent="0.25">
      <c r="A43" s="101"/>
      <c r="B43" s="101">
        <v>1</v>
      </c>
      <c r="C43" s="101">
        <v>113</v>
      </c>
      <c r="D43" s="101" t="s">
        <v>197</v>
      </c>
      <c r="E43" s="101">
        <v>113</v>
      </c>
      <c r="F43" s="101"/>
      <c r="G43" s="102">
        <v>283256.00160000002</v>
      </c>
      <c r="H43" s="102"/>
      <c r="I43" s="102"/>
      <c r="J43" s="102"/>
      <c r="K43" s="102"/>
      <c r="L43" s="102"/>
      <c r="M43" s="102"/>
      <c r="N43" s="102"/>
      <c r="O43" s="102"/>
      <c r="P43" s="102"/>
      <c r="Q43" s="52">
        <v>283256.00160000002</v>
      </c>
      <c r="R43" s="101"/>
    </row>
    <row r="44" spans="1:18" ht="14.45" hidden="1" customHeight="1" outlineLevel="2" x14ac:dyDescent="0.25">
      <c r="A44" s="101"/>
      <c r="B44" s="101">
        <v>1</v>
      </c>
      <c r="C44" s="101">
        <v>113</v>
      </c>
      <c r="D44" s="101" t="s">
        <v>302</v>
      </c>
      <c r="E44" s="101">
        <v>113</v>
      </c>
      <c r="F44" s="101"/>
      <c r="G44" s="102">
        <v>761338.26984000008</v>
      </c>
      <c r="H44" s="102"/>
      <c r="I44" s="102"/>
      <c r="J44" s="102"/>
      <c r="K44" s="102"/>
      <c r="L44" s="102"/>
      <c r="M44" s="102"/>
      <c r="N44" s="102"/>
      <c r="O44" s="102"/>
      <c r="P44" s="102"/>
      <c r="Q44" s="52">
        <v>761338.26984000008</v>
      </c>
      <c r="R44" s="101"/>
    </row>
    <row r="45" spans="1:18" ht="14.45" hidden="1" customHeight="1" outlineLevel="2" x14ac:dyDescent="0.25">
      <c r="A45" s="101"/>
      <c r="B45" s="101">
        <v>1</v>
      </c>
      <c r="C45" s="101">
        <v>113</v>
      </c>
      <c r="D45" s="101" t="s">
        <v>192</v>
      </c>
      <c r="E45" s="101">
        <v>113</v>
      </c>
      <c r="F45" s="101"/>
      <c r="G45" s="102">
        <v>1162164.1703999999</v>
      </c>
      <c r="H45" s="102"/>
      <c r="I45" s="102"/>
      <c r="J45" s="102"/>
      <c r="K45" s="102"/>
      <c r="L45" s="102"/>
      <c r="M45" s="102"/>
      <c r="N45" s="102"/>
      <c r="O45" s="102"/>
      <c r="P45" s="102"/>
      <c r="Q45" s="52">
        <v>1162164.1703999999</v>
      </c>
      <c r="R45" s="101"/>
    </row>
    <row r="46" spans="1:18" ht="14.45" hidden="1" customHeight="1" outlineLevel="2" x14ac:dyDescent="0.25">
      <c r="A46" s="101"/>
      <c r="B46" s="101">
        <v>1</v>
      </c>
      <c r="C46" s="101">
        <v>113</v>
      </c>
      <c r="D46" s="101" t="s">
        <v>199</v>
      </c>
      <c r="E46" s="101">
        <v>113</v>
      </c>
      <c r="F46" s="101"/>
      <c r="G46" s="102">
        <v>67176</v>
      </c>
      <c r="H46" s="102"/>
      <c r="I46" s="102"/>
      <c r="J46" s="102"/>
      <c r="K46" s="102"/>
      <c r="L46" s="102"/>
      <c r="M46" s="102"/>
      <c r="N46" s="102"/>
      <c r="O46" s="102"/>
      <c r="P46" s="102"/>
      <c r="Q46" s="52">
        <v>67176</v>
      </c>
      <c r="R46" s="101"/>
    </row>
    <row r="47" spans="1:18" ht="14.45" hidden="1" customHeight="1" outlineLevel="2" x14ac:dyDescent="0.25">
      <c r="A47" s="101"/>
      <c r="B47" s="101">
        <v>1</v>
      </c>
      <c r="C47" s="101">
        <v>113</v>
      </c>
      <c r="D47" s="101" t="s">
        <v>198</v>
      </c>
      <c r="E47" s="101">
        <v>113</v>
      </c>
      <c r="F47" s="101"/>
      <c r="G47" s="102">
        <v>196716.024</v>
      </c>
      <c r="H47" s="102"/>
      <c r="I47" s="102"/>
      <c r="J47" s="102"/>
      <c r="K47" s="102"/>
      <c r="L47" s="102"/>
      <c r="M47" s="102"/>
      <c r="N47" s="102"/>
      <c r="O47" s="102"/>
      <c r="P47" s="102"/>
      <c r="Q47" s="52">
        <v>196716.024</v>
      </c>
      <c r="R47" s="101"/>
    </row>
    <row r="48" spans="1:18" ht="14.45" hidden="1" customHeight="1" outlineLevel="2" x14ac:dyDescent="0.25">
      <c r="A48" s="101"/>
      <c r="B48" s="101">
        <v>1</v>
      </c>
      <c r="C48" s="101">
        <v>113</v>
      </c>
      <c r="D48" s="101" t="s">
        <v>303</v>
      </c>
      <c r="E48" s="101">
        <v>113</v>
      </c>
      <c r="F48" s="101"/>
      <c r="G48" s="102">
        <v>3947781.3096000007</v>
      </c>
      <c r="H48" s="102"/>
      <c r="I48" s="102"/>
      <c r="J48" s="102"/>
      <c r="K48" s="102"/>
      <c r="L48" s="102"/>
      <c r="M48" s="102"/>
      <c r="N48" s="102"/>
      <c r="O48" s="102"/>
      <c r="P48" s="102"/>
      <c r="Q48" s="52">
        <v>3947781.3096000007</v>
      </c>
      <c r="R48" s="101"/>
    </row>
    <row r="49" spans="1:18" ht="14.45" hidden="1" customHeight="1" outlineLevel="2" x14ac:dyDescent="0.25">
      <c r="A49" s="101"/>
      <c r="B49" s="101">
        <v>1</v>
      </c>
      <c r="C49" s="101">
        <v>113</v>
      </c>
      <c r="D49" s="101" t="s">
        <v>304</v>
      </c>
      <c r="E49" s="101">
        <v>113</v>
      </c>
      <c r="F49" s="101"/>
      <c r="G49" s="102">
        <v>3524698.9224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52">
        <v>3524698.9224</v>
      </c>
      <c r="R49" s="101"/>
    </row>
    <row r="50" spans="1:18" ht="14.45" hidden="1" customHeight="1" outlineLevel="2" x14ac:dyDescent="0.25">
      <c r="A50" s="101"/>
      <c r="B50" s="101">
        <v>1</v>
      </c>
      <c r="C50" s="101">
        <v>113</v>
      </c>
      <c r="D50" s="101" t="s">
        <v>305</v>
      </c>
      <c r="E50" s="101">
        <v>113</v>
      </c>
      <c r="F50" s="101"/>
      <c r="G50" s="102">
        <v>877032.14400000009</v>
      </c>
      <c r="H50" s="102"/>
      <c r="I50" s="102"/>
      <c r="J50" s="102"/>
      <c r="K50" s="102"/>
      <c r="L50" s="102"/>
      <c r="M50" s="102"/>
      <c r="N50" s="102"/>
      <c r="O50" s="102"/>
      <c r="P50" s="102"/>
      <c r="Q50" s="52">
        <v>877032.14400000009</v>
      </c>
      <c r="R50" s="101"/>
    </row>
    <row r="51" spans="1:18" ht="14.45" hidden="1" customHeight="1" outlineLevel="2" x14ac:dyDescent="0.25">
      <c r="A51" s="101"/>
      <c r="B51" s="101">
        <v>1</v>
      </c>
      <c r="C51" s="101">
        <v>113</v>
      </c>
      <c r="D51" s="101" t="s">
        <v>306</v>
      </c>
      <c r="E51" s="101">
        <v>113</v>
      </c>
      <c r="F51" s="101"/>
      <c r="G51" s="102">
        <v>1396472.9087999999</v>
      </c>
      <c r="H51" s="102"/>
      <c r="I51" s="102"/>
      <c r="J51" s="102"/>
      <c r="K51" s="102"/>
      <c r="L51" s="102"/>
      <c r="M51" s="102"/>
      <c r="N51" s="102"/>
      <c r="O51" s="102"/>
      <c r="P51" s="102"/>
      <c r="Q51" s="52">
        <v>1396472.9087999999</v>
      </c>
      <c r="R51" s="101"/>
    </row>
    <row r="52" spans="1:18" ht="14.45" hidden="1" customHeight="1" outlineLevel="2" x14ac:dyDescent="0.25">
      <c r="A52" s="101"/>
      <c r="B52" s="101">
        <v>1</v>
      </c>
      <c r="C52" s="101">
        <v>113</v>
      </c>
      <c r="D52" s="101" t="s">
        <v>195</v>
      </c>
      <c r="E52" s="101">
        <v>113</v>
      </c>
      <c r="F52" s="101"/>
      <c r="G52" s="102">
        <v>1780479.0072000001</v>
      </c>
      <c r="H52" s="102"/>
      <c r="I52" s="102"/>
      <c r="J52" s="102"/>
      <c r="K52" s="102"/>
      <c r="L52" s="102"/>
      <c r="M52" s="102"/>
      <c r="N52" s="102"/>
      <c r="O52" s="102"/>
      <c r="P52" s="102"/>
      <c r="Q52" s="52">
        <v>1780479.0072000001</v>
      </c>
      <c r="R52" s="101"/>
    </row>
    <row r="53" spans="1:18" ht="14.45" hidden="1" customHeight="1" outlineLevel="2" x14ac:dyDescent="0.25">
      <c r="A53" s="101"/>
      <c r="B53" s="101">
        <v>1</v>
      </c>
      <c r="C53" s="101">
        <v>113</v>
      </c>
      <c r="D53" s="101" t="s">
        <v>190</v>
      </c>
      <c r="E53" s="101">
        <v>113</v>
      </c>
      <c r="F53" s="101"/>
      <c r="G53" s="102">
        <v>506591.00640000007</v>
      </c>
      <c r="H53" s="102"/>
      <c r="I53" s="102"/>
      <c r="J53" s="102"/>
      <c r="K53" s="102"/>
      <c r="L53" s="102"/>
      <c r="M53" s="102"/>
      <c r="N53" s="102"/>
      <c r="O53" s="102"/>
      <c r="P53" s="102"/>
      <c r="Q53" s="52">
        <v>506591.00640000007</v>
      </c>
      <c r="R53" s="101"/>
    </row>
    <row r="54" spans="1:18" ht="14.45" hidden="1" customHeight="1" outlineLevel="2" x14ac:dyDescent="0.25">
      <c r="A54" s="101"/>
      <c r="B54" s="101">
        <v>1</v>
      </c>
      <c r="C54" s="101">
        <v>113</v>
      </c>
      <c r="D54" s="101" t="s">
        <v>193</v>
      </c>
      <c r="E54" s="101">
        <v>113</v>
      </c>
      <c r="F54" s="101"/>
      <c r="G54" s="102">
        <v>423089.00160000002</v>
      </c>
      <c r="H54" s="102"/>
      <c r="I54" s="102"/>
      <c r="J54" s="102"/>
      <c r="K54" s="102"/>
      <c r="L54" s="102"/>
      <c r="M54" s="102"/>
      <c r="N54" s="102"/>
      <c r="O54" s="102"/>
      <c r="P54" s="102"/>
      <c r="Q54" s="52">
        <v>423089.00160000002</v>
      </c>
      <c r="R54" s="101"/>
    </row>
    <row r="55" spans="1:18" ht="14.45" hidden="1" customHeight="1" outlineLevel="2" x14ac:dyDescent="0.25">
      <c r="A55" s="101"/>
      <c r="B55" s="101">
        <v>1</v>
      </c>
      <c r="C55" s="101">
        <v>113</v>
      </c>
      <c r="D55" s="101" t="s">
        <v>189</v>
      </c>
      <c r="E55" s="101">
        <v>113</v>
      </c>
      <c r="F55" s="101"/>
      <c r="G55" s="102">
        <v>467860.00320000004</v>
      </c>
      <c r="H55" s="102"/>
      <c r="I55" s="102"/>
      <c r="J55" s="102"/>
      <c r="K55" s="102"/>
      <c r="L55" s="102"/>
      <c r="M55" s="102"/>
      <c r="N55" s="102"/>
      <c r="O55" s="102"/>
      <c r="P55" s="102"/>
      <c r="Q55" s="52">
        <v>467860.00320000004</v>
      </c>
      <c r="R55" s="101"/>
    </row>
    <row r="56" spans="1:18" ht="14.45" hidden="1" customHeight="1" outlineLevel="2" x14ac:dyDescent="0.25">
      <c r="A56" s="101"/>
      <c r="B56" s="101">
        <v>1</v>
      </c>
      <c r="C56" s="101">
        <v>113</v>
      </c>
      <c r="D56" s="101" t="s">
        <v>144</v>
      </c>
      <c r="E56" s="101">
        <v>113</v>
      </c>
      <c r="F56" s="101"/>
      <c r="G56" s="102">
        <v>415288.00079999998</v>
      </c>
      <c r="H56" s="102"/>
      <c r="I56" s="102"/>
      <c r="J56" s="102"/>
      <c r="K56" s="102"/>
      <c r="L56" s="102"/>
      <c r="M56" s="102"/>
      <c r="N56" s="102"/>
      <c r="O56" s="102"/>
      <c r="P56" s="102"/>
      <c r="Q56" s="52">
        <v>415288.00079999998</v>
      </c>
      <c r="R56" s="101"/>
    </row>
    <row r="57" spans="1:18" ht="14.45" hidden="1" customHeight="1" outlineLevel="2" x14ac:dyDescent="0.25">
      <c r="A57" s="101"/>
      <c r="B57" s="101">
        <v>1</v>
      </c>
      <c r="C57" s="101">
        <v>113</v>
      </c>
      <c r="D57" s="101" t="s">
        <v>143</v>
      </c>
      <c r="E57" s="101">
        <v>113</v>
      </c>
      <c r="F57" s="101"/>
      <c r="G57" s="102">
        <v>246537.65999999997</v>
      </c>
      <c r="H57" s="102"/>
      <c r="I57" s="102"/>
      <c r="J57" s="102"/>
      <c r="K57" s="102"/>
      <c r="L57" s="102"/>
      <c r="M57" s="102"/>
      <c r="N57" s="102"/>
      <c r="O57" s="102"/>
      <c r="P57" s="102"/>
      <c r="Q57" s="52">
        <v>246537.65999999997</v>
      </c>
      <c r="R57" s="101"/>
    </row>
    <row r="58" spans="1:18" ht="14.45" hidden="1" customHeight="1" outlineLevel="2" x14ac:dyDescent="0.25">
      <c r="A58" s="101"/>
      <c r="B58" s="101">
        <v>1</v>
      </c>
      <c r="C58" s="101">
        <v>113</v>
      </c>
      <c r="D58" s="101" t="s">
        <v>311</v>
      </c>
      <c r="E58" s="101">
        <v>113</v>
      </c>
      <c r="F58" s="101"/>
      <c r="G58" s="102">
        <v>108388.75200000001</v>
      </c>
      <c r="H58" s="102"/>
      <c r="I58" s="102"/>
      <c r="J58" s="102"/>
      <c r="K58" s="102"/>
      <c r="L58" s="102"/>
      <c r="M58" s="102"/>
      <c r="N58" s="102"/>
      <c r="O58" s="102"/>
      <c r="P58" s="102"/>
      <c r="Q58" s="52">
        <v>108388.75200000001</v>
      </c>
      <c r="R58" s="101"/>
    </row>
    <row r="59" spans="1:18" ht="14.45" hidden="1" customHeight="1" outlineLevel="2" x14ac:dyDescent="0.25">
      <c r="A59" s="101"/>
      <c r="B59" s="101">
        <v>1</v>
      </c>
      <c r="C59" s="101">
        <v>113</v>
      </c>
      <c r="D59" s="101" t="s">
        <v>377</v>
      </c>
      <c r="E59" s="101">
        <v>113</v>
      </c>
      <c r="F59" s="101"/>
      <c r="G59" s="102">
        <v>769151</v>
      </c>
      <c r="H59" s="102"/>
      <c r="I59" s="102"/>
      <c r="J59" s="102"/>
      <c r="K59" s="102"/>
      <c r="L59" s="102"/>
      <c r="M59" s="102"/>
      <c r="N59" s="102"/>
      <c r="O59" s="102"/>
      <c r="P59" s="102"/>
      <c r="Q59" s="52">
        <v>769151</v>
      </c>
      <c r="R59" s="101"/>
    </row>
    <row r="60" spans="1:18" ht="14.45" hidden="1" customHeight="1" outlineLevel="2" x14ac:dyDescent="0.25">
      <c r="A60" s="101"/>
      <c r="B60" s="101">
        <v>1</v>
      </c>
      <c r="C60" s="101">
        <v>113</v>
      </c>
      <c r="D60" s="101" t="s">
        <v>306</v>
      </c>
      <c r="E60" s="101">
        <v>113</v>
      </c>
      <c r="F60" s="101"/>
      <c r="G60" s="102">
        <v>121361</v>
      </c>
      <c r="H60" s="102"/>
      <c r="I60" s="102"/>
      <c r="J60" s="102"/>
      <c r="K60" s="102"/>
      <c r="L60" s="102"/>
      <c r="M60" s="102"/>
      <c r="N60" s="102"/>
      <c r="O60" s="102"/>
      <c r="P60" s="102"/>
      <c r="Q60" s="52">
        <v>121361</v>
      </c>
      <c r="R60" s="101"/>
    </row>
    <row r="61" spans="1:18" ht="14.45" customHeight="1" outlineLevel="1" collapsed="1" x14ac:dyDescent="0.25">
      <c r="A61" s="101"/>
      <c r="B61" s="101"/>
      <c r="C61" s="112" t="s">
        <v>383</v>
      </c>
      <c r="D61" s="101"/>
      <c r="E61" s="101"/>
      <c r="F61" s="101"/>
      <c r="G61" s="102">
        <f t="shared" ref="G61:R61" si="1">SUBTOTAL(9,G9:G60)</f>
        <v>19624884.647439998</v>
      </c>
      <c r="H61" s="102">
        <f t="shared" si="1"/>
        <v>0</v>
      </c>
      <c r="I61" s="102">
        <f t="shared" si="1"/>
        <v>0</v>
      </c>
      <c r="J61" s="102">
        <f t="shared" si="1"/>
        <v>3651713.2644000007</v>
      </c>
      <c r="K61" s="102">
        <f t="shared" si="1"/>
        <v>0</v>
      </c>
      <c r="L61" s="102">
        <f t="shared" si="1"/>
        <v>0</v>
      </c>
      <c r="M61" s="102">
        <f t="shared" si="1"/>
        <v>0</v>
      </c>
      <c r="N61" s="102">
        <f t="shared" si="1"/>
        <v>0</v>
      </c>
      <c r="O61" s="102">
        <f t="shared" si="1"/>
        <v>0</v>
      </c>
      <c r="P61" s="102">
        <f t="shared" si="1"/>
        <v>0</v>
      </c>
      <c r="Q61" s="52">
        <f t="shared" si="1"/>
        <v>23276597.911839999</v>
      </c>
      <c r="R61" s="101">
        <f t="shared" si="1"/>
        <v>0</v>
      </c>
    </row>
    <row r="62" spans="1:18" ht="14.45" hidden="1" customHeight="1" outlineLevel="2" x14ac:dyDescent="0.25">
      <c r="A62" s="51">
        <v>302</v>
      </c>
      <c r="B62" s="51" t="s">
        <v>167</v>
      </c>
      <c r="C62" s="51">
        <v>122</v>
      </c>
      <c r="D62" s="51" t="s">
        <v>212</v>
      </c>
      <c r="E62" s="51">
        <v>122</v>
      </c>
      <c r="F62" s="51" t="s">
        <v>12</v>
      </c>
      <c r="G62" s="52"/>
      <c r="H62" s="51"/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1"/>
    </row>
    <row r="63" spans="1:18" ht="14.45" hidden="1" customHeight="1" outlineLevel="2" x14ac:dyDescent="0.25">
      <c r="A63" s="51">
        <v>337</v>
      </c>
      <c r="B63" s="51" t="s">
        <v>167</v>
      </c>
      <c r="C63" s="51">
        <v>122</v>
      </c>
      <c r="D63" s="51" t="s">
        <v>213</v>
      </c>
      <c r="E63" s="51">
        <v>122</v>
      </c>
      <c r="F63" s="51" t="s">
        <v>12</v>
      </c>
      <c r="G63" s="52"/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1"/>
    </row>
    <row r="64" spans="1:18" ht="14.45" hidden="1" customHeight="1" outlineLevel="2" x14ac:dyDescent="0.25">
      <c r="A64" s="51">
        <v>382</v>
      </c>
      <c r="B64" s="51" t="s">
        <v>167</v>
      </c>
      <c r="C64" s="51">
        <v>122</v>
      </c>
      <c r="D64" s="51" t="s">
        <v>214</v>
      </c>
      <c r="E64" s="51">
        <v>122</v>
      </c>
      <c r="F64" s="51" t="s">
        <v>12</v>
      </c>
      <c r="G64" s="52"/>
      <c r="H64" s="51"/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1"/>
    </row>
    <row r="65" spans="1:18" ht="14.45" hidden="1" customHeight="1" outlineLevel="2" x14ac:dyDescent="0.25">
      <c r="A65" s="51">
        <v>441</v>
      </c>
      <c r="B65" s="51" t="s">
        <v>167</v>
      </c>
      <c r="C65" s="51">
        <v>122</v>
      </c>
      <c r="D65" s="51" t="s">
        <v>216</v>
      </c>
      <c r="E65" s="51">
        <v>122</v>
      </c>
      <c r="F65" s="51" t="s">
        <v>12</v>
      </c>
      <c r="G65" s="52"/>
      <c r="H65" s="51"/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1"/>
    </row>
    <row r="66" spans="1:18" ht="14.45" hidden="1" customHeight="1" outlineLevel="2" x14ac:dyDescent="0.25">
      <c r="A66" s="51">
        <v>469</v>
      </c>
      <c r="B66" s="51" t="s">
        <v>167</v>
      </c>
      <c r="C66" s="51">
        <v>122</v>
      </c>
      <c r="D66" s="51" t="s">
        <v>217</v>
      </c>
      <c r="E66" s="51">
        <v>122</v>
      </c>
      <c r="F66" s="51" t="s">
        <v>12</v>
      </c>
      <c r="G66" s="52"/>
      <c r="H66" s="51"/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1"/>
    </row>
    <row r="67" spans="1:18" ht="14.45" hidden="1" customHeight="1" outlineLevel="2" x14ac:dyDescent="0.25">
      <c r="A67" s="51">
        <v>504</v>
      </c>
      <c r="B67" s="51" t="s">
        <v>167</v>
      </c>
      <c r="C67" s="51">
        <v>122</v>
      </c>
      <c r="D67" s="51" t="s">
        <v>218</v>
      </c>
      <c r="E67" s="51">
        <v>122</v>
      </c>
      <c r="F67" s="51" t="s">
        <v>12</v>
      </c>
      <c r="G67" s="52"/>
      <c r="H67" s="51"/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1"/>
    </row>
    <row r="68" spans="1:18" ht="14.45" hidden="1" customHeight="1" outlineLevel="2" x14ac:dyDescent="0.25">
      <c r="A68" s="51">
        <v>606</v>
      </c>
      <c r="B68" s="51" t="s">
        <v>167</v>
      </c>
      <c r="C68" s="51">
        <v>122</v>
      </c>
      <c r="D68" s="51" t="s">
        <v>221</v>
      </c>
      <c r="E68" s="51">
        <v>122</v>
      </c>
      <c r="F68" s="51" t="s">
        <v>12</v>
      </c>
      <c r="G68" s="52"/>
      <c r="H68" s="51"/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1"/>
    </row>
    <row r="69" spans="1:18" ht="14.45" hidden="1" customHeight="1" outlineLevel="2" x14ac:dyDescent="0.25">
      <c r="A69" s="51">
        <v>641</v>
      </c>
      <c r="B69" s="51" t="s">
        <v>167</v>
      </c>
      <c r="C69" s="51">
        <v>122</v>
      </c>
      <c r="D69" s="51" t="s">
        <v>142</v>
      </c>
      <c r="E69" s="51">
        <v>122</v>
      </c>
      <c r="F69" s="51" t="s">
        <v>12</v>
      </c>
      <c r="G69" s="52"/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1"/>
    </row>
    <row r="70" spans="1:18" ht="14.45" hidden="1" customHeight="1" outlineLevel="2" x14ac:dyDescent="0.25">
      <c r="A70" s="51">
        <v>679</v>
      </c>
      <c r="B70" s="51" t="s">
        <v>167</v>
      </c>
      <c r="C70" s="51">
        <v>122</v>
      </c>
      <c r="D70" s="51" t="s">
        <v>222</v>
      </c>
      <c r="E70" s="51">
        <v>122</v>
      </c>
      <c r="F70" s="51" t="s">
        <v>12</v>
      </c>
      <c r="G70" s="52"/>
      <c r="H70" s="52"/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1"/>
    </row>
    <row r="71" spans="1:18" ht="14.45" hidden="1" customHeight="1" outlineLevel="2" x14ac:dyDescent="0.25">
      <c r="A71" s="51">
        <v>709</v>
      </c>
      <c r="B71" s="51" t="s">
        <v>167</v>
      </c>
      <c r="C71" s="51">
        <v>122</v>
      </c>
      <c r="D71" s="51" t="s">
        <v>223</v>
      </c>
      <c r="E71" s="51">
        <v>122</v>
      </c>
      <c r="F71" s="51" t="s">
        <v>12</v>
      </c>
      <c r="G71" s="52"/>
      <c r="H71" s="52"/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1"/>
    </row>
    <row r="72" spans="1:18" ht="14.45" hidden="1" customHeight="1" outlineLevel="2" x14ac:dyDescent="0.25">
      <c r="A72" s="51">
        <v>1082</v>
      </c>
      <c r="B72" s="51" t="s">
        <v>167</v>
      </c>
      <c r="C72" s="51">
        <v>122</v>
      </c>
      <c r="D72" s="51" t="s">
        <v>191</v>
      </c>
      <c r="E72" s="51">
        <v>122</v>
      </c>
      <c r="F72" s="51" t="s">
        <v>12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v>0</v>
      </c>
      <c r="R72" s="51"/>
    </row>
    <row r="73" spans="1:18" ht="14.45" hidden="1" customHeight="1" outlineLevel="2" x14ac:dyDescent="0.25">
      <c r="A73" s="51">
        <v>1083</v>
      </c>
      <c r="B73" s="51" t="s">
        <v>167</v>
      </c>
      <c r="C73" s="51">
        <v>122</v>
      </c>
      <c r="D73" s="51" t="s">
        <v>301</v>
      </c>
      <c r="E73" s="51">
        <v>122</v>
      </c>
      <c r="F73" s="51" t="s">
        <v>12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>
        <v>0</v>
      </c>
      <c r="R73" s="51"/>
    </row>
    <row r="74" spans="1:18" ht="14.45" hidden="1" customHeight="1" outlineLevel="2" x14ac:dyDescent="0.25">
      <c r="A74" s="51">
        <v>1084</v>
      </c>
      <c r="B74" s="51" t="s">
        <v>167</v>
      </c>
      <c r="C74" s="51">
        <v>122</v>
      </c>
      <c r="D74" s="51" t="s">
        <v>201</v>
      </c>
      <c r="E74" s="51">
        <v>122</v>
      </c>
      <c r="F74" s="51" t="s">
        <v>12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>
        <v>0</v>
      </c>
      <c r="R74" s="51"/>
    </row>
    <row r="75" spans="1:18" ht="14.45" hidden="1" customHeight="1" outlineLevel="2" x14ac:dyDescent="0.25">
      <c r="A75" s="51">
        <v>1085</v>
      </c>
      <c r="B75" s="51" t="s">
        <v>167</v>
      </c>
      <c r="C75" s="51">
        <v>122</v>
      </c>
      <c r="D75" s="51" t="s">
        <v>197</v>
      </c>
      <c r="E75" s="51">
        <v>122</v>
      </c>
      <c r="F75" s="51" t="s">
        <v>12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>
        <v>0</v>
      </c>
      <c r="R75" s="51"/>
    </row>
    <row r="76" spans="1:18" ht="14.45" hidden="1" customHeight="1" outlineLevel="2" x14ac:dyDescent="0.25">
      <c r="A76" s="51">
        <v>1086</v>
      </c>
      <c r="B76" s="51" t="s">
        <v>167</v>
      </c>
      <c r="C76" s="51">
        <v>122</v>
      </c>
      <c r="D76" s="51" t="s">
        <v>302</v>
      </c>
      <c r="E76" s="51">
        <v>122</v>
      </c>
      <c r="F76" s="51" t="s">
        <v>12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v>0</v>
      </c>
      <c r="R76" s="51"/>
    </row>
    <row r="77" spans="1:18" ht="14.45" hidden="1" customHeight="1" outlineLevel="2" x14ac:dyDescent="0.25">
      <c r="A77" s="51">
        <v>1087</v>
      </c>
      <c r="B77" s="51" t="s">
        <v>167</v>
      </c>
      <c r="C77" s="51">
        <v>122</v>
      </c>
      <c r="D77" s="51" t="s">
        <v>192</v>
      </c>
      <c r="E77" s="51">
        <v>122</v>
      </c>
      <c r="F77" s="51" t="s">
        <v>12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v>0</v>
      </c>
      <c r="R77" s="51"/>
    </row>
    <row r="78" spans="1:18" ht="14.45" hidden="1" customHeight="1" outlineLevel="2" x14ac:dyDescent="0.25">
      <c r="A78" s="51">
        <v>1088</v>
      </c>
      <c r="B78" s="51" t="s">
        <v>167</v>
      </c>
      <c r="C78" s="51">
        <v>122</v>
      </c>
      <c r="D78" s="51" t="s">
        <v>199</v>
      </c>
      <c r="E78" s="51">
        <v>122</v>
      </c>
      <c r="F78" s="51" t="s">
        <v>12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>
        <v>0</v>
      </c>
      <c r="R78" s="51"/>
    </row>
    <row r="79" spans="1:18" ht="14.45" hidden="1" customHeight="1" outlineLevel="2" x14ac:dyDescent="0.25">
      <c r="A79" s="51">
        <v>1089</v>
      </c>
      <c r="B79" s="51" t="s">
        <v>167</v>
      </c>
      <c r="C79" s="51">
        <v>122</v>
      </c>
      <c r="D79" s="51" t="s">
        <v>198</v>
      </c>
      <c r="E79" s="51">
        <v>122</v>
      </c>
      <c r="F79" s="51" t="s">
        <v>12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>
        <v>0</v>
      </c>
      <c r="R79" s="51"/>
    </row>
    <row r="80" spans="1:18" ht="14.45" hidden="1" customHeight="1" outlineLevel="2" x14ac:dyDescent="0.25">
      <c r="A80" s="51">
        <v>1090</v>
      </c>
      <c r="B80" s="51" t="s">
        <v>167</v>
      </c>
      <c r="C80" s="51">
        <v>122</v>
      </c>
      <c r="D80" s="51" t="s">
        <v>303</v>
      </c>
      <c r="E80" s="51">
        <v>122</v>
      </c>
      <c r="F80" s="51" t="s">
        <v>12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>
        <v>0</v>
      </c>
      <c r="R80" s="51"/>
    </row>
    <row r="81" spans="1:18" ht="14.45" hidden="1" customHeight="1" outlineLevel="2" x14ac:dyDescent="0.25">
      <c r="A81" s="51">
        <v>1091</v>
      </c>
      <c r="B81" s="51" t="s">
        <v>167</v>
      </c>
      <c r="C81" s="51">
        <v>122</v>
      </c>
      <c r="D81" s="51" t="s">
        <v>304</v>
      </c>
      <c r="E81" s="51">
        <v>122</v>
      </c>
      <c r="F81" s="51" t="s">
        <v>12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>
        <v>0</v>
      </c>
      <c r="R81" s="51"/>
    </row>
    <row r="82" spans="1:18" ht="14.45" hidden="1" customHeight="1" outlineLevel="2" x14ac:dyDescent="0.25">
      <c r="A82" s="51">
        <v>1092</v>
      </c>
      <c r="B82" s="51" t="s">
        <v>167</v>
      </c>
      <c r="C82" s="51">
        <v>122</v>
      </c>
      <c r="D82" s="51" t="s">
        <v>305</v>
      </c>
      <c r="E82" s="51">
        <v>122</v>
      </c>
      <c r="F82" s="51" t="s">
        <v>12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>
        <v>0</v>
      </c>
      <c r="R82" s="51"/>
    </row>
    <row r="83" spans="1:18" ht="14.45" hidden="1" customHeight="1" outlineLevel="2" x14ac:dyDescent="0.25">
      <c r="A83" s="51">
        <v>1093</v>
      </c>
      <c r="B83" s="51" t="s">
        <v>167</v>
      </c>
      <c r="C83" s="51">
        <v>122</v>
      </c>
      <c r="D83" s="51" t="s">
        <v>306</v>
      </c>
      <c r="E83" s="51">
        <v>122</v>
      </c>
      <c r="F83" s="51" t="s">
        <v>12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>
        <v>0</v>
      </c>
      <c r="R83" s="51"/>
    </row>
    <row r="84" spans="1:18" ht="14.45" hidden="1" customHeight="1" outlineLevel="2" x14ac:dyDescent="0.25">
      <c r="A84" s="51">
        <v>1094</v>
      </c>
      <c r="B84" s="51" t="s">
        <v>167</v>
      </c>
      <c r="C84" s="51">
        <v>122</v>
      </c>
      <c r="D84" s="51" t="s">
        <v>195</v>
      </c>
      <c r="E84" s="51">
        <v>122</v>
      </c>
      <c r="F84" s="51" t="s">
        <v>12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>
        <v>0</v>
      </c>
      <c r="R84" s="51"/>
    </row>
    <row r="85" spans="1:18" ht="14.45" hidden="1" customHeight="1" outlineLevel="2" x14ac:dyDescent="0.25">
      <c r="A85" s="51">
        <v>1095</v>
      </c>
      <c r="B85" s="51" t="s">
        <v>167</v>
      </c>
      <c r="C85" s="51">
        <v>122</v>
      </c>
      <c r="D85" s="51" t="s">
        <v>193</v>
      </c>
      <c r="E85" s="51">
        <v>122</v>
      </c>
      <c r="F85" s="51" t="s">
        <v>12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>
        <v>0</v>
      </c>
      <c r="R85" s="51"/>
    </row>
    <row r="86" spans="1:18" ht="14.45" hidden="1" customHeight="1" outlineLevel="2" x14ac:dyDescent="0.25">
      <c r="A86" s="51">
        <v>1096</v>
      </c>
      <c r="B86" s="51" t="s">
        <v>167</v>
      </c>
      <c r="C86" s="51">
        <v>122</v>
      </c>
      <c r="D86" s="51" t="s">
        <v>200</v>
      </c>
      <c r="E86" s="51">
        <v>122</v>
      </c>
      <c r="F86" s="51" t="s">
        <v>12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>
        <v>0</v>
      </c>
      <c r="R86" s="51"/>
    </row>
    <row r="87" spans="1:18" ht="14.45" hidden="1" customHeight="1" outlineLevel="2" x14ac:dyDescent="0.25">
      <c r="A87" s="51">
        <v>1097</v>
      </c>
      <c r="B87" s="51" t="s">
        <v>167</v>
      </c>
      <c r="C87" s="51">
        <v>122</v>
      </c>
      <c r="D87" s="51" t="s">
        <v>144</v>
      </c>
      <c r="E87" s="51">
        <v>122</v>
      </c>
      <c r="F87" s="51" t="s">
        <v>12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>
        <v>0</v>
      </c>
      <c r="R87" s="51"/>
    </row>
    <row r="88" spans="1:18" ht="14.45" hidden="1" customHeight="1" outlineLevel="2" x14ac:dyDescent="0.25">
      <c r="A88" s="68">
        <v>1210</v>
      </c>
      <c r="B88" s="51" t="s">
        <v>167</v>
      </c>
      <c r="C88" s="51">
        <v>122</v>
      </c>
      <c r="D88" s="51" t="s">
        <v>304</v>
      </c>
      <c r="E88" s="51">
        <v>122</v>
      </c>
      <c r="F88" s="51" t="s">
        <v>12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>
        <v>0</v>
      </c>
      <c r="R88" s="51"/>
    </row>
    <row r="89" spans="1:18" ht="14.45" hidden="1" customHeight="1" outlineLevel="2" x14ac:dyDescent="0.25">
      <c r="A89" s="101"/>
      <c r="B89" s="101">
        <v>1</v>
      </c>
      <c r="C89" s="101">
        <v>122</v>
      </c>
      <c r="D89" s="101" t="s">
        <v>191</v>
      </c>
      <c r="E89" s="101">
        <v>122</v>
      </c>
      <c r="F89" s="101"/>
      <c r="G89" s="102">
        <v>214891.92720000001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52">
        <v>214891.92720000001</v>
      </c>
      <c r="R89" s="101"/>
    </row>
    <row r="90" spans="1:18" ht="14.45" hidden="1" customHeight="1" outlineLevel="2" x14ac:dyDescent="0.25">
      <c r="A90" s="101"/>
      <c r="B90" s="101">
        <v>1</v>
      </c>
      <c r="C90" s="101">
        <v>122</v>
      </c>
      <c r="D90" s="101" t="s">
        <v>301</v>
      </c>
      <c r="E90" s="101">
        <v>122</v>
      </c>
      <c r="F90" s="101"/>
      <c r="G90" s="102">
        <v>299034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52">
        <v>299034</v>
      </c>
      <c r="R90" s="101"/>
    </row>
    <row r="91" spans="1:18" ht="14.45" hidden="1" customHeight="1" outlineLevel="2" x14ac:dyDescent="0.25">
      <c r="A91" s="101"/>
      <c r="B91" s="101">
        <v>1</v>
      </c>
      <c r="C91" s="101">
        <v>122</v>
      </c>
      <c r="D91" s="101" t="s">
        <v>201</v>
      </c>
      <c r="E91" s="101">
        <v>122</v>
      </c>
      <c r="F91" s="101"/>
      <c r="G91" s="102">
        <v>151536.50400000002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52">
        <v>151536.50400000002</v>
      </c>
      <c r="R91" s="101"/>
    </row>
    <row r="92" spans="1:18" ht="14.45" hidden="1" customHeight="1" outlineLevel="2" x14ac:dyDescent="0.25">
      <c r="A92" s="101"/>
      <c r="B92" s="101">
        <v>1</v>
      </c>
      <c r="C92" s="101">
        <v>122</v>
      </c>
      <c r="D92" s="101" t="s">
        <v>197</v>
      </c>
      <c r="E92" s="101">
        <v>122</v>
      </c>
      <c r="F92" s="101"/>
      <c r="G92" s="102">
        <v>173340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52">
        <v>173340</v>
      </c>
      <c r="R92" s="101"/>
    </row>
    <row r="93" spans="1:18" ht="14.45" hidden="1" customHeight="1" outlineLevel="2" x14ac:dyDescent="0.25">
      <c r="A93" s="101"/>
      <c r="B93" s="101">
        <v>1</v>
      </c>
      <c r="C93" s="101">
        <v>122</v>
      </c>
      <c r="D93" s="101" t="s">
        <v>192</v>
      </c>
      <c r="E93" s="101">
        <v>122</v>
      </c>
      <c r="F93" s="101"/>
      <c r="G93" s="102">
        <v>314667.20160000003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52">
        <v>314667.20160000003</v>
      </c>
      <c r="R93" s="101"/>
    </row>
    <row r="94" spans="1:18" ht="14.45" hidden="1" customHeight="1" outlineLevel="2" x14ac:dyDescent="0.25">
      <c r="A94" s="101"/>
      <c r="B94" s="101">
        <v>1</v>
      </c>
      <c r="C94" s="101">
        <v>122</v>
      </c>
      <c r="D94" s="101" t="s">
        <v>199</v>
      </c>
      <c r="E94" s="101">
        <v>122</v>
      </c>
      <c r="F94" s="101"/>
      <c r="G94" s="102">
        <v>28566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52">
        <v>28566</v>
      </c>
      <c r="R94" s="101"/>
    </row>
    <row r="95" spans="1:18" ht="14.45" hidden="1" customHeight="1" outlineLevel="2" x14ac:dyDescent="0.25">
      <c r="A95" s="101"/>
      <c r="B95" s="101">
        <v>1</v>
      </c>
      <c r="C95" s="101">
        <v>122</v>
      </c>
      <c r="D95" s="101" t="s">
        <v>198</v>
      </c>
      <c r="E95" s="101">
        <v>122</v>
      </c>
      <c r="F95" s="101"/>
      <c r="G95" s="102">
        <v>100254.444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52">
        <v>100254.444</v>
      </c>
      <c r="R95" s="101"/>
    </row>
    <row r="96" spans="1:18" ht="14.45" hidden="1" customHeight="1" outlineLevel="2" x14ac:dyDescent="0.25">
      <c r="A96" s="101"/>
      <c r="B96" s="101">
        <v>1</v>
      </c>
      <c r="C96" s="101">
        <v>122</v>
      </c>
      <c r="D96" s="101" t="s">
        <v>303</v>
      </c>
      <c r="E96" s="101">
        <v>122</v>
      </c>
      <c r="F96" s="101"/>
      <c r="G96" s="102">
        <v>238395.8676</v>
      </c>
      <c r="H96" s="102"/>
      <c r="I96" s="102"/>
      <c r="J96" s="102"/>
      <c r="K96" s="102"/>
      <c r="L96" s="102"/>
      <c r="M96" s="102"/>
      <c r="N96" s="102"/>
      <c r="O96" s="102"/>
      <c r="P96" s="102"/>
      <c r="Q96" s="52">
        <v>238395.8676</v>
      </c>
      <c r="R96" s="101"/>
    </row>
    <row r="97" spans="1:18" ht="14.45" hidden="1" customHeight="1" outlineLevel="2" x14ac:dyDescent="0.25">
      <c r="A97" s="101"/>
      <c r="B97" s="101">
        <v>1</v>
      </c>
      <c r="C97" s="101">
        <v>122</v>
      </c>
      <c r="D97" s="101" t="s">
        <v>304</v>
      </c>
      <c r="E97" s="101">
        <v>122</v>
      </c>
      <c r="F97" s="101"/>
      <c r="G97" s="99">
        <v>216320.54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52">
        <v>216320.54</v>
      </c>
      <c r="R97" s="101"/>
    </row>
    <row r="98" spans="1:18" ht="14.45" hidden="1" customHeight="1" outlineLevel="2" x14ac:dyDescent="0.25">
      <c r="A98" s="101"/>
      <c r="B98" s="101">
        <v>1</v>
      </c>
      <c r="C98" s="101">
        <v>122</v>
      </c>
      <c r="D98" s="101" t="s">
        <v>305</v>
      </c>
      <c r="E98" s="101">
        <v>122</v>
      </c>
      <c r="F98" s="101"/>
      <c r="G98" s="102">
        <v>186379.46400000001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52">
        <v>186379.46400000001</v>
      </c>
      <c r="R98" s="101"/>
    </row>
    <row r="99" spans="1:18" ht="14.45" hidden="1" customHeight="1" outlineLevel="2" x14ac:dyDescent="0.25">
      <c r="A99" s="101"/>
      <c r="B99" s="101">
        <v>1</v>
      </c>
      <c r="C99" s="101">
        <v>122</v>
      </c>
      <c r="D99" s="101" t="s">
        <v>306</v>
      </c>
      <c r="E99" s="101">
        <v>122</v>
      </c>
      <c r="F99" s="101"/>
      <c r="G99" s="102">
        <v>109422.45000000001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52">
        <v>109422.45000000001</v>
      </c>
      <c r="R99" s="101"/>
    </row>
    <row r="100" spans="1:18" ht="14.45" hidden="1" customHeight="1" outlineLevel="2" x14ac:dyDescent="0.25">
      <c r="A100" s="101"/>
      <c r="B100" s="101">
        <v>1</v>
      </c>
      <c r="C100" s="101">
        <v>122</v>
      </c>
      <c r="D100" s="101" t="s">
        <v>195</v>
      </c>
      <c r="E100" s="101">
        <v>122</v>
      </c>
      <c r="F100" s="101"/>
      <c r="G100" s="102">
        <v>109422.45000000001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52">
        <v>109422.45000000001</v>
      </c>
      <c r="R100" s="101"/>
    </row>
    <row r="101" spans="1:18" ht="14.45" hidden="1" customHeight="1" outlineLevel="2" x14ac:dyDescent="0.25">
      <c r="A101" s="101"/>
      <c r="B101" s="101">
        <v>1</v>
      </c>
      <c r="C101" s="101">
        <v>122</v>
      </c>
      <c r="D101" s="101" t="s">
        <v>193</v>
      </c>
      <c r="E101" s="101">
        <v>122</v>
      </c>
      <c r="F101" s="101"/>
      <c r="G101" s="102">
        <v>71676.024000000005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52">
        <v>71676.024000000005</v>
      </c>
      <c r="R101" s="101"/>
    </row>
    <row r="102" spans="1:18" ht="14.45" hidden="1" customHeight="1" outlineLevel="2" x14ac:dyDescent="0.25">
      <c r="A102" s="101"/>
      <c r="B102" s="101">
        <v>1</v>
      </c>
      <c r="C102" s="101">
        <v>122</v>
      </c>
      <c r="D102" s="101" t="s">
        <v>200</v>
      </c>
      <c r="E102" s="101">
        <v>122</v>
      </c>
      <c r="F102" s="101"/>
      <c r="G102" s="102">
        <v>321202.20959999994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52">
        <v>321202.20959999994</v>
      </c>
      <c r="R102" s="101"/>
    </row>
    <row r="103" spans="1:18" ht="14.45" hidden="1" customHeight="1" outlineLevel="2" x14ac:dyDescent="0.25">
      <c r="A103" s="101"/>
      <c r="B103" s="101">
        <v>1</v>
      </c>
      <c r="C103" s="101">
        <v>122</v>
      </c>
      <c r="D103" s="101" t="s">
        <v>144</v>
      </c>
      <c r="E103" s="101">
        <v>122</v>
      </c>
      <c r="F103" s="101"/>
      <c r="G103" s="102">
        <v>178849.902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52">
        <v>178849.902</v>
      </c>
      <c r="R103" s="101"/>
    </row>
    <row r="104" spans="1:18" ht="14.45" customHeight="1" outlineLevel="1" collapsed="1" x14ac:dyDescent="0.25">
      <c r="A104" s="101"/>
      <c r="B104" s="101"/>
      <c r="C104" s="112" t="s">
        <v>384</v>
      </c>
      <c r="D104" s="101"/>
      <c r="E104" s="101"/>
      <c r="F104" s="101"/>
      <c r="G104" s="102">
        <f t="shared" ref="G104:R104" si="2">SUBTOTAL(9,G62:G103)</f>
        <v>2713958.9840000002</v>
      </c>
      <c r="H104" s="102">
        <f t="shared" si="2"/>
        <v>0</v>
      </c>
      <c r="I104" s="102">
        <f t="shared" si="2"/>
        <v>0</v>
      </c>
      <c r="J104" s="102">
        <f t="shared" si="2"/>
        <v>0</v>
      </c>
      <c r="K104" s="102">
        <f t="shared" si="2"/>
        <v>0</v>
      </c>
      <c r="L104" s="102">
        <f t="shared" si="2"/>
        <v>0</v>
      </c>
      <c r="M104" s="102">
        <f t="shared" si="2"/>
        <v>0</v>
      </c>
      <c r="N104" s="102">
        <f t="shared" si="2"/>
        <v>0</v>
      </c>
      <c r="O104" s="102">
        <f t="shared" si="2"/>
        <v>0</v>
      </c>
      <c r="P104" s="102">
        <f t="shared" si="2"/>
        <v>0</v>
      </c>
      <c r="Q104" s="52">
        <f t="shared" si="2"/>
        <v>2713958.9840000002</v>
      </c>
      <c r="R104" s="101">
        <f t="shared" si="2"/>
        <v>0</v>
      </c>
    </row>
    <row r="105" spans="1:18" ht="14.45" hidden="1" customHeight="1" outlineLevel="2" x14ac:dyDescent="0.25">
      <c r="A105" s="51">
        <v>115</v>
      </c>
      <c r="B105" s="51" t="s">
        <v>167</v>
      </c>
      <c r="C105" s="51">
        <v>132</v>
      </c>
      <c r="D105" s="51" t="s">
        <v>207</v>
      </c>
      <c r="E105" s="51">
        <v>132</v>
      </c>
      <c r="F105" s="51" t="s">
        <v>13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>
        <v>0</v>
      </c>
      <c r="R105" s="51"/>
    </row>
    <row r="106" spans="1:18" ht="14.45" hidden="1" customHeight="1" outlineLevel="2" x14ac:dyDescent="0.25">
      <c r="A106" s="51">
        <v>144</v>
      </c>
      <c r="B106" s="51" t="s">
        <v>167</v>
      </c>
      <c r="C106" s="51">
        <v>132</v>
      </c>
      <c r="D106" s="51" t="s">
        <v>208</v>
      </c>
      <c r="E106" s="51">
        <v>132</v>
      </c>
      <c r="F106" s="51" t="s">
        <v>13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>
        <v>0</v>
      </c>
      <c r="R106" s="51"/>
    </row>
    <row r="107" spans="1:18" ht="14.45" hidden="1" customHeight="1" outlineLevel="2" x14ac:dyDescent="0.25">
      <c r="A107" s="51">
        <v>766</v>
      </c>
      <c r="B107" s="51" t="s">
        <v>167</v>
      </c>
      <c r="C107" s="51">
        <v>132</v>
      </c>
      <c r="D107" s="51" t="s">
        <v>226</v>
      </c>
      <c r="E107" s="51">
        <v>132</v>
      </c>
      <c r="F107" s="51" t="s">
        <v>13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>
        <v>0</v>
      </c>
      <c r="R107" s="51"/>
    </row>
    <row r="108" spans="1:18" ht="14.45" hidden="1" customHeight="1" outlineLevel="2" x14ac:dyDescent="0.25">
      <c r="A108" s="51">
        <v>1063</v>
      </c>
      <c r="B108" s="51" t="s">
        <v>167</v>
      </c>
      <c r="C108" s="51">
        <v>132</v>
      </c>
      <c r="D108" s="51" t="s">
        <v>225</v>
      </c>
      <c r="E108" s="51">
        <v>132</v>
      </c>
      <c r="F108" s="51" t="s">
        <v>13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>
        <v>0</v>
      </c>
      <c r="R108" s="51"/>
    </row>
    <row r="109" spans="1:18" ht="14.45" hidden="1" customHeight="1" outlineLevel="2" x14ac:dyDescent="0.25">
      <c r="A109" s="51">
        <v>1098</v>
      </c>
      <c r="B109" s="51" t="s">
        <v>167</v>
      </c>
      <c r="C109" s="51">
        <v>132</v>
      </c>
      <c r="D109" s="51" t="s">
        <v>191</v>
      </c>
      <c r="E109" s="51">
        <v>132</v>
      </c>
      <c r="F109" s="51" t="s">
        <v>13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>
        <v>0</v>
      </c>
      <c r="R109" s="51"/>
    </row>
    <row r="110" spans="1:18" ht="14.45" hidden="1" customHeight="1" outlineLevel="2" x14ac:dyDescent="0.25">
      <c r="A110" s="51">
        <v>1099</v>
      </c>
      <c r="B110" s="51" t="s">
        <v>167</v>
      </c>
      <c r="C110" s="51">
        <v>132</v>
      </c>
      <c r="D110" s="51" t="s">
        <v>301</v>
      </c>
      <c r="E110" s="51">
        <v>132</v>
      </c>
      <c r="F110" s="51" t="s">
        <v>13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>
        <v>0</v>
      </c>
      <c r="R110" s="51"/>
    </row>
    <row r="111" spans="1:18" ht="14.45" hidden="1" customHeight="1" outlineLevel="2" x14ac:dyDescent="0.25">
      <c r="A111" s="51">
        <v>1100</v>
      </c>
      <c r="B111" s="51" t="s">
        <v>167</v>
      </c>
      <c r="C111" s="51">
        <v>132</v>
      </c>
      <c r="D111" s="51" t="s">
        <v>201</v>
      </c>
      <c r="E111" s="51">
        <v>132</v>
      </c>
      <c r="F111" s="51" t="s">
        <v>13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>
        <v>0</v>
      </c>
      <c r="R111" s="51"/>
    </row>
    <row r="112" spans="1:18" ht="14.45" hidden="1" customHeight="1" outlineLevel="2" x14ac:dyDescent="0.25">
      <c r="A112" s="51">
        <v>1101</v>
      </c>
      <c r="B112" s="51" t="s">
        <v>167</v>
      </c>
      <c r="C112" s="51">
        <v>132</v>
      </c>
      <c r="D112" s="51" t="s">
        <v>197</v>
      </c>
      <c r="E112" s="51">
        <v>132</v>
      </c>
      <c r="F112" s="51" t="s">
        <v>13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>
        <v>0</v>
      </c>
      <c r="R112" s="51"/>
    </row>
    <row r="113" spans="1:18" ht="14.45" hidden="1" customHeight="1" outlineLevel="2" x14ac:dyDescent="0.25">
      <c r="A113" s="51">
        <v>1102</v>
      </c>
      <c r="B113" s="51" t="s">
        <v>167</v>
      </c>
      <c r="C113" s="51">
        <v>132</v>
      </c>
      <c r="D113" s="51" t="s">
        <v>302</v>
      </c>
      <c r="E113" s="51">
        <v>132</v>
      </c>
      <c r="F113" s="51" t="s">
        <v>13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>
        <v>0</v>
      </c>
      <c r="R113" s="51"/>
    </row>
    <row r="114" spans="1:18" ht="14.45" hidden="1" customHeight="1" outlineLevel="2" x14ac:dyDescent="0.25">
      <c r="A114" s="51">
        <v>1103</v>
      </c>
      <c r="B114" s="51" t="s">
        <v>167</v>
      </c>
      <c r="C114" s="51">
        <v>132</v>
      </c>
      <c r="D114" s="51" t="s">
        <v>192</v>
      </c>
      <c r="E114" s="51">
        <v>132</v>
      </c>
      <c r="F114" s="51" t="s">
        <v>13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>
        <v>0</v>
      </c>
      <c r="R114" s="51"/>
    </row>
    <row r="115" spans="1:18" ht="14.45" hidden="1" customHeight="1" outlineLevel="2" x14ac:dyDescent="0.25">
      <c r="A115" s="51">
        <v>1104</v>
      </c>
      <c r="B115" s="51" t="s">
        <v>167</v>
      </c>
      <c r="C115" s="51">
        <v>132</v>
      </c>
      <c r="D115" s="51" t="s">
        <v>199</v>
      </c>
      <c r="E115" s="51">
        <v>132</v>
      </c>
      <c r="F115" s="51" t="s">
        <v>13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>
        <v>0</v>
      </c>
      <c r="R115" s="51"/>
    </row>
    <row r="116" spans="1:18" ht="14.45" hidden="1" customHeight="1" outlineLevel="2" x14ac:dyDescent="0.25">
      <c r="A116" s="51">
        <v>1105</v>
      </c>
      <c r="B116" s="51" t="s">
        <v>167</v>
      </c>
      <c r="C116" s="51">
        <v>132</v>
      </c>
      <c r="D116" s="51" t="s">
        <v>198</v>
      </c>
      <c r="E116" s="51">
        <v>132</v>
      </c>
      <c r="F116" s="51" t="s">
        <v>13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>
        <v>0</v>
      </c>
      <c r="R116" s="51"/>
    </row>
    <row r="117" spans="1:18" ht="14.45" hidden="1" customHeight="1" outlineLevel="2" x14ac:dyDescent="0.25">
      <c r="A117" s="51">
        <v>1106</v>
      </c>
      <c r="B117" s="51" t="s">
        <v>167</v>
      </c>
      <c r="C117" s="51">
        <v>132</v>
      </c>
      <c r="D117" s="51" t="s">
        <v>303</v>
      </c>
      <c r="E117" s="51">
        <v>132</v>
      </c>
      <c r="F117" s="51" t="s">
        <v>13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>
        <v>0</v>
      </c>
      <c r="R117" s="51"/>
    </row>
    <row r="118" spans="1:18" ht="14.45" hidden="1" customHeight="1" outlineLevel="2" x14ac:dyDescent="0.25">
      <c r="A118" s="51">
        <v>1107</v>
      </c>
      <c r="B118" s="51" t="s">
        <v>167</v>
      </c>
      <c r="C118" s="51">
        <v>132</v>
      </c>
      <c r="D118" s="51" t="s">
        <v>304</v>
      </c>
      <c r="E118" s="51">
        <v>132</v>
      </c>
      <c r="F118" s="51" t="s">
        <v>13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>
        <v>0</v>
      </c>
      <c r="R118" s="51"/>
    </row>
    <row r="119" spans="1:18" ht="14.45" hidden="1" customHeight="1" outlineLevel="2" x14ac:dyDescent="0.25">
      <c r="A119" s="51">
        <v>1108</v>
      </c>
      <c r="B119" s="51" t="s">
        <v>167</v>
      </c>
      <c r="C119" s="51">
        <v>132</v>
      </c>
      <c r="D119" s="51" t="s">
        <v>305</v>
      </c>
      <c r="E119" s="51">
        <v>132</v>
      </c>
      <c r="F119" s="51" t="s">
        <v>13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>
        <v>0</v>
      </c>
      <c r="R119" s="51"/>
    </row>
    <row r="120" spans="1:18" ht="14.45" hidden="1" customHeight="1" outlineLevel="2" x14ac:dyDescent="0.25">
      <c r="A120" s="51">
        <v>1109</v>
      </c>
      <c r="B120" s="51" t="s">
        <v>167</v>
      </c>
      <c r="C120" s="51">
        <v>132</v>
      </c>
      <c r="D120" s="51" t="s">
        <v>306</v>
      </c>
      <c r="E120" s="51">
        <v>132</v>
      </c>
      <c r="F120" s="51" t="s">
        <v>13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>
        <v>0</v>
      </c>
      <c r="R120" s="51"/>
    </row>
    <row r="121" spans="1:18" ht="14.45" hidden="1" customHeight="1" outlineLevel="2" x14ac:dyDescent="0.25">
      <c r="A121" s="51">
        <v>1110</v>
      </c>
      <c r="B121" s="51" t="s">
        <v>167</v>
      </c>
      <c r="C121" s="51">
        <v>132</v>
      </c>
      <c r="D121" s="51" t="s">
        <v>195</v>
      </c>
      <c r="E121" s="51">
        <v>132</v>
      </c>
      <c r="F121" s="51" t="s">
        <v>13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>
        <v>0</v>
      </c>
      <c r="R121" s="51"/>
    </row>
    <row r="122" spans="1:18" ht="14.45" hidden="1" customHeight="1" outlineLevel="2" x14ac:dyDescent="0.25">
      <c r="A122" s="51">
        <v>1111</v>
      </c>
      <c r="B122" s="51" t="s">
        <v>167</v>
      </c>
      <c r="C122" s="51">
        <v>132</v>
      </c>
      <c r="D122" s="51" t="s">
        <v>193</v>
      </c>
      <c r="E122" s="51">
        <v>132</v>
      </c>
      <c r="F122" s="51" t="s">
        <v>13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>
        <v>0</v>
      </c>
      <c r="R122" s="51"/>
    </row>
    <row r="123" spans="1:18" ht="14.45" hidden="1" customHeight="1" outlineLevel="2" x14ac:dyDescent="0.25">
      <c r="A123" s="51">
        <v>1112</v>
      </c>
      <c r="B123" s="51" t="s">
        <v>167</v>
      </c>
      <c r="C123" s="51">
        <v>132</v>
      </c>
      <c r="D123" s="51" t="s">
        <v>200</v>
      </c>
      <c r="E123" s="51">
        <v>132</v>
      </c>
      <c r="F123" s="51" t="s">
        <v>13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>
        <v>0</v>
      </c>
      <c r="R123" s="51"/>
    </row>
    <row r="124" spans="1:18" ht="14.45" hidden="1" customHeight="1" outlineLevel="2" x14ac:dyDescent="0.25">
      <c r="A124" s="51">
        <v>1113</v>
      </c>
      <c r="B124" s="51" t="s">
        <v>167</v>
      </c>
      <c r="C124" s="51">
        <v>132</v>
      </c>
      <c r="D124" s="51" t="s">
        <v>144</v>
      </c>
      <c r="E124" s="51">
        <v>132</v>
      </c>
      <c r="F124" s="51" t="s">
        <v>13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>
        <v>0</v>
      </c>
      <c r="R124" s="51"/>
    </row>
    <row r="125" spans="1:18" ht="14.45" hidden="1" customHeight="1" outlineLevel="2" x14ac:dyDescent="0.25">
      <c r="A125" s="51">
        <v>1137</v>
      </c>
      <c r="B125" s="51" t="s">
        <v>167</v>
      </c>
      <c r="C125" s="68">
        <v>132</v>
      </c>
      <c r="D125" s="51" t="s">
        <v>307</v>
      </c>
      <c r="E125" s="68">
        <v>132</v>
      </c>
      <c r="F125" s="51" t="s">
        <v>13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>
        <v>0</v>
      </c>
      <c r="R125" s="51"/>
    </row>
    <row r="126" spans="1:18" ht="14.45" hidden="1" customHeight="1" outlineLevel="2" x14ac:dyDescent="0.25">
      <c r="A126" s="51">
        <v>1138</v>
      </c>
      <c r="B126" s="51" t="s">
        <v>167</v>
      </c>
      <c r="C126" s="68">
        <v>132</v>
      </c>
      <c r="D126" s="51" t="s">
        <v>191</v>
      </c>
      <c r="E126" s="68">
        <v>132</v>
      </c>
      <c r="F126" s="51" t="s">
        <v>13</v>
      </c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>
        <v>0</v>
      </c>
      <c r="R126" s="51"/>
    </row>
    <row r="127" spans="1:18" ht="14.45" hidden="1" customHeight="1" outlineLevel="2" x14ac:dyDescent="0.25">
      <c r="A127" s="51">
        <v>1139</v>
      </c>
      <c r="B127" s="51" t="s">
        <v>167</v>
      </c>
      <c r="C127" s="68">
        <v>132</v>
      </c>
      <c r="D127" s="51" t="s">
        <v>194</v>
      </c>
      <c r="E127" s="68">
        <v>132</v>
      </c>
      <c r="F127" s="51" t="s">
        <v>13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>
        <v>0</v>
      </c>
      <c r="R127" s="51"/>
    </row>
    <row r="128" spans="1:18" ht="14.45" hidden="1" customHeight="1" outlineLevel="2" x14ac:dyDescent="0.25">
      <c r="A128" s="51">
        <v>1140</v>
      </c>
      <c r="B128" s="51" t="s">
        <v>167</v>
      </c>
      <c r="C128" s="68">
        <v>132</v>
      </c>
      <c r="D128" s="51" t="s">
        <v>308</v>
      </c>
      <c r="E128" s="68">
        <v>132</v>
      </c>
      <c r="F128" s="51" t="s">
        <v>13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>
        <v>0</v>
      </c>
      <c r="R128" s="51"/>
    </row>
    <row r="129" spans="1:18" ht="14.45" hidden="1" customHeight="1" outlineLevel="2" x14ac:dyDescent="0.25">
      <c r="A129" s="51">
        <v>1141</v>
      </c>
      <c r="B129" s="51" t="s">
        <v>167</v>
      </c>
      <c r="C129" s="68">
        <v>132</v>
      </c>
      <c r="D129" s="51" t="s">
        <v>309</v>
      </c>
      <c r="E129" s="68">
        <v>132</v>
      </c>
      <c r="F129" s="51" t="s">
        <v>13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>
        <v>0</v>
      </c>
      <c r="R129" s="51"/>
    </row>
    <row r="130" spans="1:18" ht="14.45" hidden="1" customHeight="1" outlineLevel="2" x14ac:dyDescent="0.25">
      <c r="A130" s="51">
        <v>1142</v>
      </c>
      <c r="B130" s="51" t="s">
        <v>167</v>
      </c>
      <c r="C130" s="68">
        <v>132</v>
      </c>
      <c r="D130" s="51" t="s">
        <v>201</v>
      </c>
      <c r="E130" s="68">
        <v>132</v>
      </c>
      <c r="F130" s="51" t="s">
        <v>13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>
        <v>0</v>
      </c>
      <c r="R130" s="51"/>
    </row>
    <row r="131" spans="1:18" ht="14.45" hidden="1" customHeight="1" outlineLevel="2" x14ac:dyDescent="0.25">
      <c r="A131" s="51">
        <v>1143</v>
      </c>
      <c r="B131" s="51" t="s">
        <v>167</v>
      </c>
      <c r="C131" s="68">
        <v>132</v>
      </c>
      <c r="D131" s="51" t="s">
        <v>197</v>
      </c>
      <c r="E131" s="68">
        <v>132</v>
      </c>
      <c r="F131" s="51" t="s">
        <v>13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>
        <v>0</v>
      </c>
      <c r="R131" s="51"/>
    </row>
    <row r="132" spans="1:18" ht="14.45" hidden="1" customHeight="1" outlineLevel="2" x14ac:dyDescent="0.25">
      <c r="A132" s="51">
        <v>1144</v>
      </c>
      <c r="B132" s="51" t="s">
        <v>167</v>
      </c>
      <c r="C132" s="68">
        <v>132</v>
      </c>
      <c r="D132" s="51" t="s">
        <v>302</v>
      </c>
      <c r="E132" s="68">
        <v>132</v>
      </c>
      <c r="F132" s="51" t="s">
        <v>13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>
        <v>0</v>
      </c>
      <c r="R132" s="51"/>
    </row>
    <row r="133" spans="1:18" ht="14.45" hidden="1" customHeight="1" outlineLevel="2" x14ac:dyDescent="0.25">
      <c r="A133" s="51">
        <v>1145</v>
      </c>
      <c r="B133" s="51" t="s">
        <v>167</v>
      </c>
      <c r="C133" s="68">
        <v>132</v>
      </c>
      <c r="D133" s="51" t="s">
        <v>192</v>
      </c>
      <c r="E133" s="68">
        <v>132</v>
      </c>
      <c r="F133" s="51" t="s">
        <v>13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>
        <v>0</v>
      </c>
      <c r="R133" s="51"/>
    </row>
    <row r="134" spans="1:18" ht="14.45" hidden="1" customHeight="1" outlineLevel="2" x14ac:dyDescent="0.25">
      <c r="A134" s="51">
        <v>1146</v>
      </c>
      <c r="B134" s="51" t="s">
        <v>167</v>
      </c>
      <c r="C134" s="68">
        <v>132</v>
      </c>
      <c r="D134" s="51" t="s">
        <v>199</v>
      </c>
      <c r="E134" s="68">
        <v>132</v>
      </c>
      <c r="F134" s="51" t="s">
        <v>13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>
        <v>0</v>
      </c>
      <c r="R134" s="51"/>
    </row>
    <row r="135" spans="1:18" ht="14.45" hidden="1" customHeight="1" outlineLevel="2" x14ac:dyDescent="0.25">
      <c r="A135" s="51">
        <v>1147</v>
      </c>
      <c r="B135" s="51" t="s">
        <v>167</v>
      </c>
      <c r="C135" s="68">
        <v>132</v>
      </c>
      <c r="D135" s="51" t="s">
        <v>198</v>
      </c>
      <c r="E135" s="68">
        <v>132</v>
      </c>
      <c r="F135" s="51" t="s">
        <v>13</v>
      </c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>
        <v>0</v>
      </c>
      <c r="R135" s="51"/>
    </row>
    <row r="136" spans="1:18" ht="14.45" hidden="1" customHeight="1" outlineLevel="2" x14ac:dyDescent="0.25">
      <c r="A136" s="51">
        <v>1148</v>
      </c>
      <c r="B136" s="51" t="s">
        <v>167</v>
      </c>
      <c r="C136" s="68">
        <v>132</v>
      </c>
      <c r="D136" s="51" t="s">
        <v>303</v>
      </c>
      <c r="E136" s="68">
        <v>132</v>
      </c>
      <c r="F136" s="51" t="s">
        <v>13</v>
      </c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>
        <v>0</v>
      </c>
      <c r="R136" s="51"/>
    </row>
    <row r="137" spans="1:18" ht="14.45" hidden="1" customHeight="1" outlineLevel="2" x14ac:dyDescent="0.25">
      <c r="A137" s="51">
        <v>1149</v>
      </c>
      <c r="B137" s="51" t="s">
        <v>167</v>
      </c>
      <c r="C137" s="68">
        <v>132</v>
      </c>
      <c r="D137" s="51" t="s">
        <v>304</v>
      </c>
      <c r="E137" s="68">
        <v>132</v>
      </c>
      <c r="F137" s="51" t="s">
        <v>13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>
        <v>0</v>
      </c>
      <c r="R137" s="51"/>
    </row>
    <row r="138" spans="1:18" ht="14.45" hidden="1" customHeight="1" outlineLevel="2" x14ac:dyDescent="0.25">
      <c r="A138" s="51">
        <v>1150</v>
      </c>
      <c r="B138" s="51" t="s">
        <v>167</v>
      </c>
      <c r="C138" s="68">
        <v>132</v>
      </c>
      <c r="D138" s="51" t="s">
        <v>305</v>
      </c>
      <c r="E138" s="68">
        <v>132</v>
      </c>
      <c r="F138" s="51" t="s">
        <v>13</v>
      </c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>
        <v>0</v>
      </c>
      <c r="R138" s="51"/>
    </row>
    <row r="139" spans="1:18" ht="14.45" hidden="1" customHeight="1" outlineLevel="2" x14ac:dyDescent="0.25">
      <c r="A139" s="51">
        <v>1151</v>
      </c>
      <c r="B139" s="51" t="s">
        <v>167</v>
      </c>
      <c r="C139" s="68">
        <v>132</v>
      </c>
      <c r="D139" s="51" t="s">
        <v>306</v>
      </c>
      <c r="E139" s="68">
        <v>132</v>
      </c>
      <c r="F139" s="51" t="s">
        <v>13</v>
      </c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>
        <v>0</v>
      </c>
      <c r="R139" s="51"/>
    </row>
    <row r="140" spans="1:18" ht="14.45" hidden="1" customHeight="1" outlineLevel="2" x14ac:dyDescent="0.25">
      <c r="A140" s="51">
        <v>1152</v>
      </c>
      <c r="B140" s="51" t="s">
        <v>167</v>
      </c>
      <c r="C140" s="68">
        <v>132</v>
      </c>
      <c r="D140" s="51" t="s">
        <v>195</v>
      </c>
      <c r="E140" s="68">
        <v>132</v>
      </c>
      <c r="F140" s="51" t="s">
        <v>13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>
        <v>0</v>
      </c>
      <c r="R140" s="51"/>
    </row>
    <row r="141" spans="1:18" ht="14.45" hidden="1" customHeight="1" outlineLevel="2" x14ac:dyDescent="0.25">
      <c r="A141" s="51">
        <v>1153</v>
      </c>
      <c r="B141" s="51" t="s">
        <v>167</v>
      </c>
      <c r="C141" s="68">
        <v>132</v>
      </c>
      <c r="D141" s="51" t="s">
        <v>190</v>
      </c>
      <c r="E141" s="68">
        <v>132</v>
      </c>
      <c r="F141" s="51" t="s">
        <v>13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>
        <v>0</v>
      </c>
      <c r="R141" s="51"/>
    </row>
    <row r="142" spans="1:18" ht="14.45" hidden="1" customHeight="1" outlineLevel="2" x14ac:dyDescent="0.25">
      <c r="A142" s="51">
        <v>1154</v>
      </c>
      <c r="B142" s="51" t="s">
        <v>167</v>
      </c>
      <c r="C142" s="68">
        <v>132</v>
      </c>
      <c r="D142" s="51" t="s">
        <v>193</v>
      </c>
      <c r="E142" s="68">
        <v>132</v>
      </c>
      <c r="F142" s="51" t="s">
        <v>13</v>
      </c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>
        <v>0</v>
      </c>
      <c r="R142" s="51"/>
    </row>
    <row r="143" spans="1:18" ht="14.45" hidden="1" customHeight="1" outlineLevel="2" x14ac:dyDescent="0.25">
      <c r="A143" s="51">
        <v>1155</v>
      </c>
      <c r="B143" s="51" t="s">
        <v>167</v>
      </c>
      <c r="C143" s="68">
        <v>132</v>
      </c>
      <c r="D143" s="51" t="s">
        <v>310</v>
      </c>
      <c r="E143" s="68">
        <v>132</v>
      </c>
      <c r="F143" s="51" t="s">
        <v>13</v>
      </c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>
        <v>0</v>
      </c>
      <c r="R143" s="51"/>
    </row>
    <row r="144" spans="1:18" ht="14.45" hidden="1" customHeight="1" outlineLevel="2" x14ac:dyDescent="0.25">
      <c r="A144" s="51">
        <v>1156</v>
      </c>
      <c r="B144" s="51" t="s">
        <v>167</v>
      </c>
      <c r="C144" s="68">
        <v>132</v>
      </c>
      <c r="D144" s="51" t="s">
        <v>189</v>
      </c>
      <c r="E144" s="68">
        <v>132</v>
      </c>
      <c r="F144" s="51" t="s">
        <v>13</v>
      </c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>
        <v>0</v>
      </c>
      <c r="R144" s="51"/>
    </row>
    <row r="145" spans="1:18" ht="14.45" hidden="1" customHeight="1" outlineLevel="2" x14ac:dyDescent="0.25">
      <c r="A145" s="51">
        <v>1157</v>
      </c>
      <c r="B145" s="51" t="s">
        <v>167</v>
      </c>
      <c r="C145" s="68">
        <v>132</v>
      </c>
      <c r="D145" s="51" t="s">
        <v>144</v>
      </c>
      <c r="E145" s="68">
        <v>132</v>
      </c>
      <c r="F145" s="51" t="s">
        <v>13</v>
      </c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>
        <v>0</v>
      </c>
      <c r="R145" s="51"/>
    </row>
    <row r="146" spans="1:18" ht="14.45" hidden="1" customHeight="1" outlineLevel="2" x14ac:dyDescent="0.25">
      <c r="A146" s="51">
        <v>1158</v>
      </c>
      <c r="B146" s="51" t="s">
        <v>167</v>
      </c>
      <c r="C146" s="68">
        <v>132</v>
      </c>
      <c r="D146" s="51" t="s">
        <v>143</v>
      </c>
      <c r="E146" s="68">
        <v>132</v>
      </c>
      <c r="F146" s="51" t="s">
        <v>13</v>
      </c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>
        <v>0</v>
      </c>
      <c r="R146" s="51"/>
    </row>
    <row r="147" spans="1:18" ht="14.45" hidden="1" customHeight="1" outlineLevel="2" x14ac:dyDescent="0.25">
      <c r="A147" s="51">
        <v>1159</v>
      </c>
      <c r="B147" s="51" t="s">
        <v>167</v>
      </c>
      <c r="C147" s="68">
        <v>132</v>
      </c>
      <c r="D147" s="51" t="s">
        <v>311</v>
      </c>
      <c r="E147" s="68">
        <v>132</v>
      </c>
      <c r="F147" s="51" t="s">
        <v>13</v>
      </c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>
        <v>0</v>
      </c>
      <c r="R147" s="51"/>
    </row>
    <row r="148" spans="1:18" ht="14.45" hidden="1" customHeight="1" outlineLevel="2" x14ac:dyDescent="0.25">
      <c r="A148" s="51">
        <v>1161</v>
      </c>
      <c r="B148" s="51" t="s">
        <v>167</v>
      </c>
      <c r="C148" s="68">
        <v>132</v>
      </c>
      <c r="D148" s="68" t="s">
        <v>219</v>
      </c>
      <c r="E148" s="68">
        <v>132</v>
      </c>
      <c r="F148" s="51" t="s">
        <v>13</v>
      </c>
      <c r="G148" s="52"/>
      <c r="H148" s="52"/>
      <c r="I148" s="52"/>
      <c r="J148" s="102">
        <v>550259.36917669955</v>
      </c>
      <c r="K148" s="52"/>
      <c r="L148" s="52"/>
      <c r="M148" s="52"/>
      <c r="N148" s="52"/>
      <c r="O148" s="52"/>
      <c r="P148" s="52"/>
      <c r="Q148" s="52">
        <v>550259.36917669955</v>
      </c>
      <c r="R148" s="51"/>
    </row>
    <row r="149" spans="1:18" ht="14.45" hidden="1" customHeight="1" outlineLevel="2" x14ac:dyDescent="0.25">
      <c r="A149" s="68">
        <v>1164</v>
      </c>
      <c r="B149" s="51" t="s">
        <v>167</v>
      </c>
      <c r="C149" s="68">
        <v>132</v>
      </c>
      <c r="D149" s="68" t="s">
        <v>206</v>
      </c>
      <c r="E149" s="51"/>
      <c r="F149" s="51" t="s">
        <v>13</v>
      </c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>
        <v>0</v>
      </c>
      <c r="R149" s="51"/>
    </row>
    <row r="150" spans="1:18" ht="14.45" hidden="1" customHeight="1" outlineLevel="2" x14ac:dyDescent="0.25">
      <c r="A150" s="68">
        <v>1165</v>
      </c>
      <c r="B150" s="51" t="s">
        <v>167</v>
      </c>
      <c r="C150" s="68">
        <v>132</v>
      </c>
      <c r="D150" s="68" t="s">
        <v>306</v>
      </c>
      <c r="E150" s="51"/>
      <c r="F150" s="51" t="s">
        <v>13</v>
      </c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>
        <v>0</v>
      </c>
      <c r="R150" s="51"/>
    </row>
    <row r="151" spans="1:18" ht="14.45" hidden="1" customHeight="1" outlineLevel="2" x14ac:dyDescent="0.25">
      <c r="A151" s="101"/>
      <c r="B151" s="101">
        <v>1</v>
      </c>
      <c r="C151" s="101">
        <v>132</v>
      </c>
      <c r="D151" s="101" t="s">
        <v>307</v>
      </c>
      <c r="E151" s="101"/>
      <c r="F151" s="101"/>
      <c r="G151" s="102">
        <v>137050.50646686347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52">
        <v>137050.50646686347</v>
      </c>
      <c r="R151" s="101"/>
    </row>
    <row r="152" spans="1:18" ht="14.45" hidden="1" customHeight="1" outlineLevel="2" x14ac:dyDescent="0.25">
      <c r="A152" s="101"/>
      <c r="B152" s="101">
        <v>1</v>
      </c>
      <c r="C152" s="101">
        <v>132</v>
      </c>
      <c r="D152" s="101" t="s">
        <v>191</v>
      </c>
      <c r="E152" s="101">
        <v>132</v>
      </c>
      <c r="F152" s="101"/>
      <c r="G152" s="102">
        <v>65963.138647975124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52">
        <v>65963.138647975124</v>
      </c>
      <c r="R152" s="101"/>
    </row>
    <row r="153" spans="1:18" ht="14.45" hidden="1" customHeight="1" outlineLevel="2" x14ac:dyDescent="0.25">
      <c r="A153" s="101"/>
      <c r="B153" s="101">
        <v>1</v>
      </c>
      <c r="C153" s="101">
        <v>132</v>
      </c>
      <c r="D153" s="101" t="s">
        <v>194</v>
      </c>
      <c r="E153" s="101">
        <v>132</v>
      </c>
      <c r="F153" s="101"/>
      <c r="G153" s="102">
        <v>99634.602782691029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52">
        <v>99634.602782691029</v>
      </c>
      <c r="R153" s="101"/>
    </row>
    <row r="154" spans="1:18" ht="14.45" hidden="1" customHeight="1" outlineLevel="2" x14ac:dyDescent="0.25">
      <c r="A154" s="101"/>
      <c r="B154" s="101">
        <v>1</v>
      </c>
      <c r="C154" s="101">
        <v>132</v>
      </c>
      <c r="D154" s="101" t="s">
        <v>308</v>
      </c>
      <c r="E154" s="101">
        <v>132</v>
      </c>
      <c r="F154" s="101"/>
      <c r="G154" s="102">
        <v>41466.173799832992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52">
        <v>41466.173799832992</v>
      </c>
      <c r="R154" s="101"/>
    </row>
    <row r="155" spans="1:18" ht="14.45" hidden="1" customHeight="1" outlineLevel="2" x14ac:dyDescent="0.25">
      <c r="A155" s="101"/>
      <c r="B155" s="101">
        <v>1</v>
      </c>
      <c r="C155" s="101">
        <v>132</v>
      </c>
      <c r="D155" s="101" t="s">
        <v>309</v>
      </c>
      <c r="E155" s="101">
        <v>132</v>
      </c>
      <c r="F155" s="101"/>
      <c r="G155" s="102">
        <v>15961.189284798433</v>
      </c>
      <c r="H155" s="102"/>
      <c r="I155" s="102"/>
      <c r="J155" s="102"/>
      <c r="K155" s="102"/>
      <c r="L155" s="102"/>
      <c r="M155" s="102"/>
      <c r="N155" s="102"/>
      <c r="O155" s="102"/>
      <c r="P155" s="102"/>
      <c r="Q155" s="52">
        <v>15961.189284798433</v>
      </c>
      <c r="R155" s="101"/>
    </row>
    <row r="156" spans="1:18" ht="14.45" hidden="1" customHeight="1" outlineLevel="2" x14ac:dyDescent="0.25">
      <c r="A156" s="101"/>
      <c r="B156" s="101">
        <v>1</v>
      </c>
      <c r="C156" s="101">
        <v>132</v>
      </c>
      <c r="D156" s="101" t="s">
        <v>201</v>
      </c>
      <c r="E156" s="101">
        <v>132</v>
      </c>
      <c r="F156" s="101"/>
      <c r="G156" s="102">
        <v>27110.691365898885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52">
        <v>27110.691365898885</v>
      </c>
      <c r="R156" s="101"/>
    </row>
    <row r="157" spans="1:18" ht="14.45" hidden="1" customHeight="1" outlineLevel="2" x14ac:dyDescent="0.25">
      <c r="A157" s="101"/>
      <c r="B157" s="101">
        <v>1</v>
      </c>
      <c r="C157" s="101">
        <v>132</v>
      </c>
      <c r="D157" s="101" t="s">
        <v>197</v>
      </c>
      <c r="E157" s="101">
        <v>132</v>
      </c>
      <c r="F157" s="101"/>
      <c r="G157" s="102">
        <v>42682.504750695341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52">
        <v>42682.504750695341</v>
      </c>
      <c r="R157" s="101"/>
    </row>
    <row r="158" spans="1:18" ht="14.45" hidden="1" customHeight="1" outlineLevel="2" x14ac:dyDescent="0.25">
      <c r="A158" s="101"/>
      <c r="B158" s="101">
        <v>1</v>
      </c>
      <c r="C158" s="101">
        <v>132</v>
      </c>
      <c r="D158" s="101" t="s">
        <v>302</v>
      </c>
      <c r="E158" s="101">
        <v>132</v>
      </c>
      <c r="F158" s="101"/>
      <c r="G158" s="102">
        <v>114722.45649086355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52">
        <v>114722.45649086355</v>
      </c>
      <c r="R158" s="101"/>
    </row>
    <row r="159" spans="1:18" ht="14.45" hidden="1" customHeight="1" outlineLevel="2" x14ac:dyDescent="0.25">
      <c r="A159" s="101"/>
      <c r="B159" s="101">
        <v>1</v>
      </c>
      <c r="C159" s="101">
        <v>132</v>
      </c>
      <c r="D159" s="101" t="s">
        <v>192</v>
      </c>
      <c r="E159" s="101">
        <v>132</v>
      </c>
      <c r="F159" s="101"/>
      <c r="G159" s="102">
        <v>175441.73417973521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52">
        <v>175441.73417973521</v>
      </c>
      <c r="R159" s="101"/>
    </row>
    <row r="160" spans="1:18" ht="14.45" hidden="1" customHeight="1" outlineLevel="2" x14ac:dyDescent="0.25">
      <c r="A160" s="101"/>
      <c r="B160" s="101">
        <v>1</v>
      </c>
      <c r="C160" s="101">
        <v>132</v>
      </c>
      <c r="D160" s="101" t="s">
        <v>199</v>
      </c>
      <c r="E160" s="101">
        <v>132</v>
      </c>
      <c r="F160" s="101"/>
      <c r="G160" s="102">
        <v>10122.433145058949</v>
      </c>
      <c r="H160" s="102"/>
      <c r="I160" s="102"/>
      <c r="J160" s="102"/>
      <c r="K160" s="102"/>
      <c r="L160" s="102"/>
      <c r="M160" s="102"/>
      <c r="N160" s="102"/>
      <c r="O160" s="102"/>
      <c r="P160" s="102"/>
      <c r="Q160" s="52">
        <v>10122.433145058949</v>
      </c>
      <c r="R160" s="101"/>
    </row>
    <row r="161" spans="1:18" ht="14.45" hidden="1" customHeight="1" outlineLevel="2" x14ac:dyDescent="0.25">
      <c r="A161" s="101"/>
      <c r="B161" s="101">
        <v>1</v>
      </c>
      <c r="C161" s="101">
        <v>132</v>
      </c>
      <c r="D161" s="101" t="s">
        <v>198</v>
      </c>
      <c r="E161" s="101">
        <v>132</v>
      </c>
      <c r="F161" s="101"/>
      <c r="G161" s="102">
        <v>29642.20557195742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52">
        <v>29642.20557195742</v>
      </c>
      <c r="R161" s="101"/>
    </row>
    <row r="162" spans="1:18" ht="14.45" hidden="1" customHeight="1" outlineLevel="2" x14ac:dyDescent="0.25">
      <c r="A162" s="101"/>
      <c r="B162" s="101">
        <v>1</v>
      </c>
      <c r="C162" s="101">
        <v>132</v>
      </c>
      <c r="D162" s="101" t="s">
        <v>303</v>
      </c>
      <c r="E162" s="101">
        <v>132</v>
      </c>
      <c r="F162" s="101"/>
      <c r="G162" s="102">
        <v>594872.46007114532</v>
      </c>
      <c r="H162" s="102"/>
      <c r="I162" s="102"/>
      <c r="J162" s="102"/>
      <c r="K162" s="102"/>
      <c r="L162" s="102"/>
      <c r="M162" s="102"/>
      <c r="N162" s="102"/>
      <c r="O162" s="102"/>
      <c r="P162" s="102"/>
      <c r="Q162" s="52">
        <v>594872.46007114532</v>
      </c>
      <c r="R162" s="101"/>
    </row>
    <row r="163" spans="1:18" ht="14.45" hidden="1" customHeight="1" outlineLevel="2" x14ac:dyDescent="0.25">
      <c r="A163" s="101"/>
      <c r="B163" s="101">
        <v>1</v>
      </c>
      <c r="C163" s="101">
        <v>132</v>
      </c>
      <c r="D163" s="101" t="s">
        <v>304</v>
      </c>
      <c r="E163" s="101">
        <v>132</v>
      </c>
      <c r="F163" s="101"/>
      <c r="G163" s="102">
        <v>531120.17980313383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52">
        <v>531120.17980313383</v>
      </c>
      <c r="R163" s="101"/>
    </row>
    <row r="164" spans="1:18" ht="14.45" hidden="1" customHeight="1" outlineLevel="2" x14ac:dyDescent="0.25">
      <c r="A164" s="101"/>
      <c r="B164" s="101">
        <v>1</v>
      </c>
      <c r="C164" s="101">
        <v>132</v>
      </c>
      <c r="D164" s="101" t="s">
        <v>305</v>
      </c>
      <c r="E164" s="101">
        <v>132</v>
      </c>
      <c r="F164" s="101"/>
      <c r="G164" s="102">
        <v>83294.880427135184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52">
        <v>83294.880427135184</v>
      </c>
      <c r="R164" s="101"/>
    </row>
    <row r="165" spans="1:18" ht="14.45" hidden="1" customHeight="1" outlineLevel="2" x14ac:dyDescent="0.25">
      <c r="A165" s="101"/>
      <c r="B165" s="101">
        <v>1</v>
      </c>
      <c r="C165" s="101">
        <v>132</v>
      </c>
      <c r="D165" s="101" t="s">
        <v>306</v>
      </c>
      <c r="E165" s="101">
        <v>132</v>
      </c>
      <c r="F165" s="101"/>
      <c r="G165" s="102">
        <v>210427.88582550321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52">
        <v>210427.88582550321</v>
      </c>
      <c r="R165" s="101"/>
    </row>
    <row r="166" spans="1:18" ht="14.45" hidden="1" customHeight="1" outlineLevel="2" x14ac:dyDescent="0.25">
      <c r="A166" s="101"/>
      <c r="B166" s="101">
        <v>1</v>
      </c>
      <c r="C166" s="101">
        <v>132</v>
      </c>
      <c r="D166" s="101" t="s">
        <v>195</v>
      </c>
      <c r="E166" s="101">
        <v>132</v>
      </c>
      <c r="F166" s="101"/>
      <c r="G166" s="102">
        <v>268291.94528645545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52">
        <v>268291.94528645545</v>
      </c>
      <c r="R166" s="101"/>
    </row>
    <row r="167" spans="1:18" ht="14.45" hidden="1" customHeight="1" outlineLevel="2" x14ac:dyDescent="0.25">
      <c r="A167" s="101"/>
      <c r="B167" s="101">
        <v>1</v>
      </c>
      <c r="C167" s="101">
        <v>132</v>
      </c>
      <c r="D167" s="101" t="s">
        <v>190</v>
      </c>
      <c r="E167" s="101">
        <v>132</v>
      </c>
      <c r="F167" s="101"/>
      <c r="G167" s="102">
        <v>76335.798412708857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52">
        <v>76335.798412708857</v>
      </c>
      <c r="R167" s="101"/>
    </row>
    <row r="168" spans="1:18" ht="14.45" hidden="1" customHeight="1" outlineLevel="2" x14ac:dyDescent="0.25">
      <c r="A168" s="101"/>
      <c r="B168" s="101">
        <v>1</v>
      </c>
      <c r="C168" s="101">
        <v>132</v>
      </c>
      <c r="D168" s="101" t="s">
        <v>193</v>
      </c>
      <c r="E168" s="101">
        <v>132</v>
      </c>
      <c r="F168" s="101"/>
      <c r="G168" s="102">
        <v>63753.276960607036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52">
        <v>63753.276960607036</v>
      </c>
      <c r="R168" s="101"/>
    </row>
    <row r="169" spans="1:18" ht="14.45" hidden="1" customHeight="1" outlineLevel="2" x14ac:dyDescent="0.25">
      <c r="A169" s="101"/>
      <c r="B169" s="101">
        <v>1</v>
      </c>
      <c r="C169" s="101">
        <v>132</v>
      </c>
      <c r="D169" s="101" t="s">
        <v>310</v>
      </c>
      <c r="E169" s="101">
        <v>132</v>
      </c>
      <c r="F169" s="101"/>
      <c r="G169" s="102">
        <v>214035.75679069984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52">
        <v>214035.75679069984</v>
      </c>
      <c r="R169" s="101"/>
    </row>
    <row r="170" spans="1:18" ht="14.45" hidden="1" customHeight="1" outlineLevel="2" x14ac:dyDescent="0.25">
      <c r="A170" s="101"/>
      <c r="B170" s="101">
        <v>1</v>
      </c>
      <c r="C170" s="101">
        <v>132</v>
      </c>
      <c r="D170" s="101" t="s">
        <v>189</v>
      </c>
      <c r="E170" s="101">
        <v>132</v>
      </c>
      <c r="F170" s="101"/>
      <c r="G170" s="102">
        <v>70499.607056673005</v>
      </c>
      <c r="H170" s="102"/>
      <c r="I170" s="102"/>
      <c r="J170" s="102"/>
      <c r="K170" s="102"/>
      <c r="L170" s="102"/>
      <c r="M170" s="102"/>
      <c r="N170" s="102"/>
      <c r="O170" s="102"/>
      <c r="P170" s="102"/>
      <c r="Q170" s="52">
        <v>70499.607056673005</v>
      </c>
      <c r="R170" s="101"/>
    </row>
    <row r="171" spans="1:18" ht="14.45" hidden="1" customHeight="1" outlineLevel="2" x14ac:dyDescent="0.25">
      <c r="A171" s="101"/>
      <c r="B171" s="101">
        <v>1</v>
      </c>
      <c r="C171" s="101">
        <v>132</v>
      </c>
      <c r="D171" s="101" t="s">
        <v>144</v>
      </c>
      <c r="E171" s="101">
        <v>132</v>
      </c>
      <c r="F171" s="101"/>
      <c r="G171" s="102">
        <v>62577.781112944911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52">
        <v>62577.781112944911</v>
      </c>
      <c r="R171" s="101"/>
    </row>
    <row r="172" spans="1:18" ht="14.45" hidden="1" customHeight="1" outlineLevel="2" x14ac:dyDescent="0.25">
      <c r="A172" s="101"/>
      <c r="B172" s="101">
        <v>1</v>
      </c>
      <c r="C172" s="101">
        <v>132</v>
      </c>
      <c r="D172" s="101" t="s">
        <v>143</v>
      </c>
      <c r="E172" s="101">
        <v>132</v>
      </c>
      <c r="F172" s="101"/>
      <c r="G172" s="102">
        <v>37149.591834721832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52">
        <v>37149.591834721832</v>
      </c>
      <c r="R172" s="101"/>
    </row>
    <row r="173" spans="1:18" ht="14.45" hidden="1" customHeight="1" outlineLevel="2" x14ac:dyDescent="0.25">
      <c r="A173" s="101"/>
      <c r="B173" s="101">
        <v>1</v>
      </c>
      <c r="C173" s="101">
        <v>132</v>
      </c>
      <c r="D173" s="101" t="s">
        <v>311</v>
      </c>
      <c r="E173" s="101">
        <v>132</v>
      </c>
      <c r="F173" s="101"/>
      <c r="G173" s="102">
        <v>16332.587468684866</v>
      </c>
      <c r="H173" s="102"/>
      <c r="I173" s="102"/>
      <c r="J173" s="102"/>
      <c r="K173" s="102"/>
      <c r="L173" s="102"/>
      <c r="M173" s="102"/>
      <c r="N173" s="102"/>
      <c r="O173" s="102"/>
      <c r="P173" s="102"/>
      <c r="Q173" s="52">
        <v>16332.587468684866</v>
      </c>
      <c r="R173" s="101"/>
    </row>
    <row r="174" spans="1:18" ht="14.45" hidden="1" customHeight="1" outlineLevel="2" x14ac:dyDescent="0.25">
      <c r="A174" s="101"/>
      <c r="B174" s="101">
        <v>1</v>
      </c>
      <c r="C174" s="101">
        <v>132</v>
      </c>
      <c r="D174" s="101" t="s">
        <v>191</v>
      </c>
      <c r="E174" s="101">
        <v>132</v>
      </c>
      <c r="F174" s="101"/>
      <c r="G174" s="102">
        <v>32381.046303663134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52">
        <v>32381.046303663134</v>
      </c>
      <c r="R174" s="101"/>
    </row>
    <row r="175" spans="1:18" ht="14.45" hidden="1" customHeight="1" outlineLevel="2" x14ac:dyDescent="0.25">
      <c r="A175" s="101"/>
      <c r="B175" s="101">
        <v>1</v>
      </c>
      <c r="C175" s="101">
        <v>132</v>
      </c>
      <c r="D175" s="101" t="s">
        <v>301</v>
      </c>
      <c r="E175" s="101">
        <v>132</v>
      </c>
      <c r="F175" s="101"/>
      <c r="G175" s="102">
        <v>45060.01656989933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52">
        <v>45060.01656989933</v>
      </c>
      <c r="R175" s="101"/>
    </row>
    <row r="176" spans="1:18" ht="14.45" hidden="1" customHeight="1" outlineLevel="2" x14ac:dyDescent="0.25">
      <c r="A176" s="101"/>
      <c r="B176" s="101">
        <v>1</v>
      </c>
      <c r="C176" s="101">
        <v>132</v>
      </c>
      <c r="D176" s="101" t="s">
        <v>201</v>
      </c>
      <c r="E176" s="101">
        <v>132</v>
      </c>
      <c r="F176" s="101"/>
      <c r="G176" s="102">
        <v>22834.317773847175</v>
      </c>
      <c r="H176" s="102"/>
      <c r="I176" s="102"/>
      <c r="J176" s="102"/>
      <c r="K176" s="102"/>
      <c r="L176" s="102"/>
      <c r="M176" s="102"/>
      <c r="N176" s="102"/>
      <c r="O176" s="102"/>
      <c r="P176" s="102"/>
      <c r="Q176" s="52">
        <v>22834.317773847175</v>
      </c>
      <c r="R176" s="101"/>
    </row>
    <row r="177" spans="1:18" ht="14.45" hidden="1" customHeight="1" outlineLevel="2" x14ac:dyDescent="0.25">
      <c r="A177" s="101"/>
      <c r="B177" s="101">
        <v>1</v>
      </c>
      <c r="C177" s="101">
        <v>132</v>
      </c>
      <c r="D177" s="101" t="s">
        <v>197</v>
      </c>
      <c r="E177" s="101">
        <v>132</v>
      </c>
      <c r="F177" s="101"/>
      <c r="G177" s="102">
        <v>26119.783276237318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52">
        <v>26119.783276237318</v>
      </c>
      <c r="R177" s="101"/>
    </row>
    <row r="178" spans="1:18" hidden="1" outlineLevel="2" x14ac:dyDescent="0.25">
      <c r="A178" s="101"/>
      <c r="B178" s="101">
        <v>1</v>
      </c>
      <c r="C178" s="101">
        <v>132</v>
      </c>
      <c r="D178" s="101" t="s">
        <v>192</v>
      </c>
      <c r="E178" s="101">
        <v>132</v>
      </c>
      <c r="F178" s="101"/>
      <c r="G178" s="102">
        <v>47415.709645390998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52">
        <v>47415.709645390998</v>
      </c>
      <c r="R178" s="101"/>
    </row>
    <row r="179" spans="1:18" ht="14.45" hidden="1" customHeight="1" outlineLevel="2" x14ac:dyDescent="0.25">
      <c r="A179" s="101"/>
      <c r="B179" s="101">
        <v>1</v>
      </c>
      <c r="C179" s="101">
        <v>132</v>
      </c>
      <c r="D179" s="101" t="s">
        <v>199</v>
      </c>
      <c r="E179" s="101">
        <v>132</v>
      </c>
      <c r="F179" s="101"/>
      <c r="G179" s="102">
        <v>4304.4751878908228</v>
      </c>
      <c r="H179" s="102"/>
      <c r="I179" s="102"/>
      <c r="J179" s="102"/>
      <c r="K179" s="102"/>
      <c r="L179" s="102"/>
      <c r="M179" s="102"/>
      <c r="N179" s="102"/>
      <c r="O179" s="102"/>
      <c r="P179" s="102"/>
      <c r="Q179" s="52">
        <v>4304.4751878908228</v>
      </c>
      <c r="R179" s="101"/>
    </row>
    <row r="180" spans="1:18" ht="14.45" hidden="1" customHeight="1" outlineLevel="2" x14ac:dyDescent="0.25">
      <c r="A180" s="101"/>
      <c r="B180" s="101">
        <v>1</v>
      </c>
      <c r="C180" s="101">
        <v>132</v>
      </c>
      <c r="D180" s="101" t="s">
        <v>198</v>
      </c>
      <c r="E180" s="101">
        <v>132</v>
      </c>
      <c r="F180" s="101"/>
      <c r="G180" s="102">
        <v>15106.867138338934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52">
        <v>15106.867138338934</v>
      </c>
      <c r="R180" s="101"/>
    </row>
    <row r="181" spans="1:18" ht="14.45" hidden="1" customHeight="1" outlineLevel="2" x14ac:dyDescent="0.25">
      <c r="A181" s="101"/>
      <c r="B181" s="101">
        <v>1</v>
      </c>
      <c r="C181" s="101">
        <v>132</v>
      </c>
      <c r="D181" s="101" t="s">
        <v>303</v>
      </c>
      <c r="E181" s="101">
        <v>132</v>
      </c>
      <c r="F181" s="101"/>
      <c r="G181" s="102">
        <v>35922.743715602664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52">
        <v>35922.743715602664</v>
      </c>
      <c r="R181" s="101"/>
    </row>
    <row r="182" spans="1:18" ht="14.45" hidden="1" customHeight="1" outlineLevel="2" x14ac:dyDescent="0.25">
      <c r="A182" s="101"/>
      <c r="B182" s="101">
        <v>1</v>
      </c>
      <c r="C182" s="101">
        <v>132</v>
      </c>
      <c r="D182" s="101" t="s">
        <v>304</v>
      </c>
      <c r="E182" s="101">
        <v>132</v>
      </c>
      <c r="F182" s="101"/>
      <c r="G182" s="102">
        <v>190959.19859550378</v>
      </c>
      <c r="H182" s="102"/>
      <c r="I182" s="102"/>
      <c r="J182" s="102"/>
      <c r="K182" s="102"/>
      <c r="L182" s="102"/>
      <c r="M182" s="102"/>
      <c r="N182" s="102"/>
      <c r="O182" s="102"/>
      <c r="P182" s="102"/>
      <c r="Q182" s="52">
        <v>190959.19859550378</v>
      </c>
      <c r="R182" s="101"/>
    </row>
    <row r="183" spans="1:18" ht="14.45" hidden="1" customHeight="1" outlineLevel="2" x14ac:dyDescent="0.25">
      <c r="A183" s="101"/>
      <c r="B183" s="101">
        <v>1</v>
      </c>
      <c r="C183" s="101">
        <v>132</v>
      </c>
      <c r="D183" s="101" t="s">
        <v>305</v>
      </c>
      <c r="E183" s="101">
        <v>132</v>
      </c>
      <c r="F183" s="101"/>
      <c r="G183" s="102">
        <v>28084.638322494953</v>
      </c>
      <c r="H183" s="102"/>
      <c r="I183" s="102"/>
      <c r="J183" s="102"/>
      <c r="K183" s="102"/>
      <c r="L183" s="102"/>
      <c r="M183" s="102"/>
      <c r="N183" s="102"/>
      <c r="O183" s="102"/>
      <c r="P183" s="102"/>
      <c r="Q183" s="52">
        <v>28084.638322494953</v>
      </c>
      <c r="R183" s="101"/>
    </row>
    <row r="184" spans="1:18" ht="14.45" hidden="1" customHeight="1" outlineLevel="2" x14ac:dyDescent="0.25">
      <c r="A184" s="101"/>
      <c r="B184" s="101">
        <v>1</v>
      </c>
      <c r="C184" s="101">
        <v>132</v>
      </c>
      <c r="D184" s="101" t="s">
        <v>306</v>
      </c>
      <c r="E184" s="101">
        <v>132</v>
      </c>
      <c r="F184" s="101"/>
      <c r="G184" s="102">
        <v>16488.350522412104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52">
        <v>16488.350522412104</v>
      </c>
      <c r="R184" s="101"/>
    </row>
    <row r="185" spans="1:18" ht="14.45" hidden="1" customHeight="1" outlineLevel="2" x14ac:dyDescent="0.25">
      <c r="A185" s="101"/>
      <c r="B185" s="101">
        <v>1</v>
      </c>
      <c r="C185" s="101">
        <v>132</v>
      </c>
      <c r="D185" s="101" t="s">
        <v>195</v>
      </c>
      <c r="E185" s="101">
        <v>132</v>
      </c>
      <c r="F185" s="101"/>
      <c r="G185" s="102">
        <v>16488.350522412104</v>
      </c>
      <c r="H185" s="102"/>
      <c r="I185" s="102"/>
      <c r="J185" s="102"/>
      <c r="K185" s="102"/>
      <c r="L185" s="102"/>
      <c r="M185" s="102"/>
      <c r="N185" s="102"/>
      <c r="O185" s="102"/>
      <c r="P185" s="102"/>
      <c r="Q185" s="52">
        <v>16488.350522412104</v>
      </c>
      <c r="R185" s="101"/>
    </row>
    <row r="186" spans="1:18" ht="14.45" hidden="1" customHeight="1" outlineLevel="2" x14ac:dyDescent="0.25">
      <c r="A186" s="101"/>
      <c r="B186" s="101">
        <v>1</v>
      </c>
      <c r="C186" s="101">
        <v>132</v>
      </c>
      <c r="D186" s="101" t="s">
        <v>193</v>
      </c>
      <c r="E186" s="101">
        <v>132</v>
      </c>
      <c r="F186" s="101"/>
      <c r="G186" s="102">
        <v>10800.520439496855</v>
      </c>
      <c r="H186" s="102"/>
      <c r="I186" s="102"/>
      <c r="J186" s="102"/>
      <c r="K186" s="102"/>
      <c r="L186" s="102"/>
      <c r="M186" s="102"/>
      <c r="N186" s="102"/>
      <c r="O186" s="102"/>
      <c r="P186" s="102"/>
      <c r="Q186" s="52">
        <v>10800.520439496855</v>
      </c>
      <c r="R186" s="101"/>
    </row>
    <row r="187" spans="1:18" ht="14.45" hidden="1" customHeight="1" outlineLevel="2" x14ac:dyDescent="0.25">
      <c r="A187" s="101"/>
      <c r="B187" s="101">
        <v>1</v>
      </c>
      <c r="C187" s="101">
        <v>132</v>
      </c>
      <c r="D187" s="101" t="s">
        <v>200</v>
      </c>
      <c r="E187" s="101">
        <v>132</v>
      </c>
      <c r="F187" s="101"/>
      <c r="G187" s="102">
        <v>48400.439036578711</v>
      </c>
      <c r="H187" s="102"/>
      <c r="I187" s="102"/>
      <c r="J187" s="102"/>
      <c r="K187" s="102"/>
      <c r="L187" s="102"/>
      <c r="M187" s="102"/>
      <c r="N187" s="102"/>
      <c r="O187" s="102"/>
      <c r="P187" s="102"/>
      <c r="Q187" s="52">
        <v>48400.439036578711</v>
      </c>
      <c r="R187" s="101"/>
    </row>
    <row r="188" spans="1:18" ht="14.45" hidden="1" customHeight="1" outlineLevel="2" x14ac:dyDescent="0.25">
      <c r="A188" s="101"/>
      <c r="B188" s="101">
        <v>1</v>
      </c>
      <c r="C188" s="101">
        <v>132</v>
      </c>
      <c r="D188" s="101" t="s">
        <v>144</v>
      </c>
      <c r="E188" s="101">
        <v>132</v>
      </c>
      <c r="F188" s="101"/>
      <c r="G188" s="102">
        <v>26950.044301466962</v>
      </c>
      <c r="H188" s="102"/>
      <c r="I188" s="102"/>
      <c r="J188" s="102"/>
      <c r="K188" s="102"/>
      <c r="L188" s="102"/>
      <c r="M188" s="102"/>
      <c r="N188" s="102"/>
      <c r="O188" s="102"/>
      <c r="P188" s="102"/>
      <c r="Q188" s="52">
        <v>26950.044301466962</v>
      </c>
      <c r="R188" s="101"/>
    </row>
    <row r="189" spans="1:18" ht="14.45" hidden="1" customHeight="1" outlineLevel="2" x14ac:dyDescent="0.25">
      <c r="A189" s="101"/>
      <c r="B189" s="101">
        <v>1</v>
      </c>
      <c r="C189" s="101">
        <v>132</v>
      </c>
      <c r="D189" s="101" t="s">
        <v>377</v>
      </c>
      <c r="E189" s="101">
        <v>132</v>
      </c>
      <c r="F189" s="101"/>
      <c r="G189" s="102">
        <v>115899.72</v>
      </c>
      <c r="H189" s="102"/>
      <c r="I189" s="102"/>
      <c r="J189" s="102"/>
      <c r="K189" s="102"/>
      <c r="L189" s="102"/>
      <c r="M189" s="102"/>
      <c r="N189" s="102"/>
      <c r="O189" s="102"/>
      <c r="P189" s="102"/>
      <c r="Q189" s="52">
        <v>115899.72</v>
      </c>
      <c r="R189" s="101"/>
    </row>
    <row r="190" spans="1:18" ht="14.45" hidden="1" customHeight="1" outlineLevel="2" x14ac:dyDescent="0.25">
      <c r="A190" s="101"/>
      <c r="B190" s="101">
        <v>1</v>
      </c>
      <c r="C190" s="101">
        <v>132</v>
      </c>
      <c r="D190" s="101" t="s">
        <v>306</v>
      </c>
      <c r="E190" s="101">
        <v>132</v>
      </c>
      <c r="F190" s="101"/>
      <c r="G190" s="102">
        <v>18287.310000000001</v>
      </c>
      <c r="H190" s="102"/>
      <c r="I190" s="102"/>
      <c r="J190" s="102"/>
      <c r="K190" s="102"/>
      <c r="L190" s="102"/>
      <c r="M190" s="102"/>
      <c r="N190" s="102"/>
      <c r="O190" s="102"/>
      <c r="P190" s="102"/>
      <c r="Q190" s="52">
        <v>18287.310000000001</v>
      </c>
      <c r="R190" s="101"/>
    </row>
    <row r="191" spans="1:18" ht="14.45" customHeight="1" outlineLevel="1" collapsed="1" x14ac:dyDescent="0.25">
      <c r="A191" s="101"/>
      <c r="B191" s="101"/>
      <c r="C191" s="112" t="s">
        <v>385</v>
      </c>
      <c r="D191" s="101"/>
      <c r="E191" s="101"/>
      <c r="F191" s="101"/>
      <c r="G191" s="102">
        <f t="shared" ref="G191:R191" si="3">SUBTOTAL(9,G105:G190)</f>
        <v>3689992.9188880194</v>
      </c>
      <c r="H191" s="102">
        <f t="shared" si="3"/>
        <v>0</v>
      </c>
      <c r="I191" s="102">
        <f t="shared" si="3"/>
        <v>0</v>
      </c>
      <c r="J191" s="102">
        <f t="shared" si="3"/>
        <v>550259.36917669955</v>
      </c>
      <c r="K191" s="102">
        <f t="shared" si="3"/>
        <v>0</v>
      </c>
      <c r="L191" s="102">
        <f t="shared" si="3"/>
        <v>0</v>
      </c>
      <c r="M191" s="102">
        <f t="shared" si="3"/>
        <v>0</v>
      </c>
      <c r="N191" s="102">
        <f t="shared" si="3"/>
        <v>0</v>
      </c>
      <c r="O191" s="102">
        <f t="shared" si="3"/>
        <v>0</v>
      </c>
      <c r="P191" s="102">
        <f t="shared" si="3"/>
        <v>0</v>
      </c>
      <c r="Q191" s="52">
        <f t="shared" si="3"/>
        <v>4240252.2880647182</v>
      </c>
      <c r="R191" s="101">
        <f t="shared" si="3"/>
        <v>0</v>
      </c>
    </row>
    <row r="192" spans="1:18" ht="14.45" hidden="1" customHeight="1" outlineLevel="2" x14ac:dyDescent="0.25">
      <c r="A192" s="68">
        <v>1166</v>
      </c>
      <c r="B192" s="51" t="s">
        <v>167</v>
      </c>
      <c r="C192" s="68">
        <v>141</v>
      </c>
      <c r="D192" s="68" t="s">
        <v>371</v>
      </c>
      <c r="E192" s="51"/>
      <c r="F192" s="51" t="s">
        <v>15</v>
      </c>
      <c r="G192" s="52">
        <v>39173</v>
      </c>
      <c r="H192" s="52"/>
      <c r="I192" s="52"/>
      <c r="J192" s="52"/>
      <c r="K192" s="52"/>
      <c r="L192" s="52"/>
      <c r="M192" s="52"/>
      <c r="N192" s="52"/>
      <c r="O192" s="52"/>
      <c r="P192" s="52"/>
      <c r="Q192" s="52">
        <v>39173</v>
      </c>
      <c r="R192" s="51"/>
    </row>
    <row r="193" spans="1:18" ht="14.45" hidden="1" customHeight="1" outlineLevel="2" x14ac:dyDescent="0.25">
      <c r="A193" s="68">
        <v>1169</v>
      </c>
      <c r="B193" s="51" t="s">
        <v>167</v>
      </c>
      <c r="C193" s="51">
        <v>141</v>
      </c>
      <c r="D193" s="68" t="s">
        <v>371</v>
      </c>
      <c r="E193" s="51"/>
      <c r="F193" s="51" t="s">
        <v>15</v>
      </c>
      <c r="G193" s="52">
        <v>248265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>
        <v>248265</v>
      </c>
      <c r="R193" s="51"/>
    </row>
    <row r="194" spans="1:18" ht="14.45" customHeight="1" outlineLevel="1" collapsed="1" x14ac:dyDescent="0.25">
      <c r="A194" s="68"/>
      <c r="B194" s="51"/>
      <c r="C194" s="69" t="s">
        <v>386</v>
      </c>
      <c r="D194" s="68"/>
      <c r="E194" s="51"/>
      <c r="F194" s="51"/>
      <c r="G194" s="52">
        <f t="shared" ref="G194:R194" si="4">SUBTOTAL(9,G192:G193)</f>
        <v>287438</v>
      </c>
      <c r="H194" s="52">
        <f t="shared" si="4"/>
        <v>0</v>
      </c>
      <c r="I194" s="52">
        <f t="shared" si="4"/>
        <v>0</v>
      </c>
      <c r="J194" s="52">
        <f t="shared" si="4"/>
        <v>0</v>
      </c>
      <c r="K194" s="52">
        <f t="shared" si="4"/>
        <v>0</v>
      </c>
      <c r="L194" s="52">
        <f t="shared" si="4"/>
        <v>0</v>
      </c>
      <c r="M194" s="52">
        <f t="shared" si="4"/>
        <v>0</v>
      </c>
      <c r="N194" s="52">
        <f t="shared" si="4"/>
        <v>0</v>
      </c>
      <c r="O194" s="52">
        <f t="shared" si="4"/>
        <v>0</v>
      </c>
      <c r="P194" s="52">
        <f t="shared" si="4"/>
        <v>0</v>
      </c>
      <c r="Q194" s="52">
        <f t="shared" si="4"/>
        <v>287438</v>
      </c>
      <c r="R194" s="51">
        <f t="shared" si="4"/>
        <v>0</v>
      </c>
    </row>
    <row r="195" spans="1:18" ht="14.45" hidden="1" customHeight="1" outlineLevel="2" x14ac:dyDescent="0.25">
      <c r="A195" s="68">
        <v>1167</v>
      </c>
      <c r="B195" s="51" t="s">
        <v>167</v>
      </c>
      <c r="C195" s="68">
        <v>142</v>
      </c>
      <c r="D195" s="68" t="s">
        <v>371</v>
      </c>
      <c r="E195" s="51"/>
      <c r="F195" s="51" t="s">
        <v>16</v>
      </c>
      <c r="G195" s="52">
        <v>6995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>
        <v>6995</v>
      </c>
      <c r="R195" s="51"/>
    </row>
    <row r="196" spans="1:18" ht="14.45" hidden="1" customHeight="1" outlineLevel="2" x14ac:dyDescent="0.25">
      <c r="A196" s="68">
        <v>1170</v>
      </c>
      <c r="B196" s="51" t="s">
        <v>167</v>
      </c>
      <c r="C196" s="51">
        <v>142</v>
      </c>
      <c r="D196" s="68" t="s">
        <v>372</v>
      </c>
      <c r="E196" s="51"/>
      <c r="F196" s="51" t="s">
        <v>16</v>
      </c>
      <c r="G196" s="52">
        <v>44333</v>
      </c>
      <c r="H196" s="52"/>
      <c r="I196" s="52"/>
      <c r="J196" s="52"/>
      <c r="K196" s="52"/>
      <c r="L196" s="52"/>
      <c r="M196" s="52"/>
      <c r="N196" s="52"/>
      <c r="O196" s="52"/>
      <c r="P196" s="52"/>
      <c r="Q196" s="52">
        <v>44333</v>
      </c>
      <c r="R196" s="51"/>
    </row>
    <row r="197" spans="1:18" ht="14.45" customHeight="1" outlineLevel="1" collapsed="1" x14ac:dyDescent="0.25">
      <c r="A197" s="68"/>
      <c r="B197" s="51"/>
      <c r="C197" s="69" t="s">
        <v>387</v>
      </c>
      <c r="D197" s="68"/>
      <c r="E197" s="51"/>
      <c r="F197" s="51"/>
      <c r="G197" s="52">
        <f t="shared" ref="G197:R197" si="5">SUBTOTAL(9,G195:G196)</f>
        <v>51328</v>
      </c>
      <c r="H197" s="52">
        <f t="shared" si="5"/>
        <v>0</v>
      </c>
      <c r="I197" s="52">
        <f t="shared" si="5"/>
        <v>0</v>
      </c>
      <c r="J197" s="52">
        <f t="shared" si="5"/>
        <v>0</v>
      </c>
      <c r="K197" s="52">
        <f t="shared" si="5"/>
        <v>0</v>
      </c>
      <c r="L197" s="52">
        <f t="shared" si="5"/>
        <v>0</v>
      </c>
      <c r="M197" s="52">
        <f t="shared" si="5"/>
        <v>0</v>
      </c>
      <c r="N197" s="52">
        <f t="shared" si="5"/>
        <v>0</v>
      </c>
      <c r="O197" s="52">
        <f t="shared" si="5"/>
        <v>0</v>
      </c>
      <c r="P197" s="52">
        <f t="shared" si="5"/>
        <v>0</v>
      </c>
      <c r="Q197" s="52">
        <f t="shared" si="5"/>
        <v>51328</v>
      </c>
      <c r="R197" s="51">
        <f t="shared" si="5"/>
        <v>0</v>
      </c>
    </row>
    <row r="198" spans="1:18" ht="14.45" hidden="1" customHeight="1" outlineLevel="2" x14ac:dyDescent="0.25">
      <c r="A198" s="68">
        <v>1168</v>
      </c>
      <c r="B198" s="51" t="s">
        <v>167</v>
      </c>
      <c r="C198" s="68">
        <v>143</v>
      </c>
      <c r="D198" s="68" t="s">
        <v>371</v>
      </c>
      <c r="E198" s="51"/>
      <c r="F198" s="51" t="s">
        <v>17</v>
      </c>
      <c r="G198" s="52">
        <v>2798</v>
      </c>
      <c r="H198" s="52"/>
      <c r="I198" s="52"/>
      <c r="J198" s="52"/>
      <c r="K198" s="52"/>
      <c r="L198" s="52"/>
      <c r="M198" s="52"/>
      <c r="N198" s="52"/>
      <c r="O198" s="52"/>
      <c r="P198" s="52"/>
      <c r="Q198" s="52">
        <v>2798</v>
      </c>
      <c r="R198" s="51"/>
    </row>
    <row r="199" spans="1:18" ht="14.45" hidden="1" customHeight="1" outlineLevel="2" x14ac:dyDescent="0.25">
      <c r="A199" s="68">
        <v>1171</v>
      </c>
      <c r="B199" s="51" t="s">
        <v>167</v>
      </c>
      <c r="C199" s="51">
        <v>143</v>
      </c>
      <c r="D199" s="68" t="s">
        <v>372</v>
      </c>
      <c r="E199" s="51"/>
      <c r="F199" s="51" t="s">
        <v>17</v>
      </c>
      <c r="G199" s="52">
        <v>22133</v>
      </c>
      <c r="H199" s="52"/>
      <c r="I199" s="52"/>
      <c r="J199" s="52"/>
      <c r="K199" s="52"/>
      <c r="L199" s="52"/>
      <c r="M199" s="52"/>
      <c r="N199" s="52"/>
      <c r="O199" s="52"/>
      <c r="P199" s="52"/>
      <c r="Q199" s="52">
        <v>22133</v>
      </c>
      <c r="R199" s="51"/>
    </row>
    <row r="200" spans="1:18" ht="14.45" customHeight="1" outlineLevel="1" collapsed="1" x14ac:dyDescent="0.25">
      <c r="A200" s="68"/>
      <c r="B200" s="51"/>
      <c r="C200" s="69" t="s">
        <v>388</v>
      </c>
      <c r="D200" s="68"/>
      <c r="E200" s="51"/>
      <c r="F200" s="51"/>
      <c r="G200" s="52">
        <f t="shared" ref="G200:R200" si="6">SUBTOTAL(9,G198:G199)</f>
        <v>24931</v>
      </c>
      <c r="H200" s="52">
        <f t="shared" si="6"/>
        <v>0</v>
      </c>
      <c r="I200" s="52">
        <f t="shared" si="6"/>
        <v>0</v>
      </c>
      <c r="J200" s="52">
        <f t="shared" si="6"/>
        <v>0</v>
      </c>
      <c r="K200" s="52">
        <f t="shared" si="6"/>
        <v>0</v>
      </c>
      <c r="L200" s="52">
        <f t="shared" si="6"/>
        <v>0</v>
      </c>
      <c r="M200" s="52">
        <f t="shared" si="6"/>
        <v>0</v>
      </c>
      <c r="N200" s="52">
        <f t="shared" si="6"/>
        <v>0</v>
      </c>
      <c r="O200" s="52">
        <f t="shared" si="6"/>
        <v>0</v>
      </c>
      <c r="P200" s="52">
        <f t="shared" si="6"/>
        <v>0</v>
      </c>
      <c r="Q200" s="52">
        <f t="shared" si="6"/>
        <v>24931</v>
      </c>
      <c r="R200" s="51">
        <f t="shared" si="6"/>
        <v>0</v>
      </c>
    </row>
    <row r="201" spans="1:18" hidden="1" outlineLevel="2" x14ac:dyDescent="0.25">
      <c r="A201" s="51">
        <v>561</v>
      </c>
      <c r="B201" s="51" t="s">
        <v>167</v>
      </c>
      <c r="C201" s="51">
        <v>152</v>
      </c>
      <c r="D201" s="51" t="s">
        <v>220</v>
      </c>
      <c r="E201" s="51">
        <v>152</v>
      </c>
      <c r="F201" s="51" t="s">
        <v>8</v>
      </c>
      <c r="G201" s="52">
        <v>2000000</v>
      </c>
      <c r="H201" s="51"/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99">
        <v>1467397.6820952743</v>
      </c>
      <c r="R201" s="51"/>
    </row>
    <row r="202" spans="1:18" outlineLevel="1" collapsed="1" x14ac:dyDescent="0.25">
      <c r="A202" s="51"/>
      <c r="B202" s="51"/>
      <c r="C202" s="69" t="s">
        <v>389</v>
      </c>
      <c r="D202" s="51"/>
      <c r="E202" s="51"/>
      <c r="F202" s="51"/>
      <c r="G202" s="52">
        <f t="shared" ref="G202:R202" si="7">SUBTOTAL(9,G201:G201)</f>
        <v>2000000</v>
      </c>
      <c r="H202" s="51">
        <f t="shared" si="7"/>
        <v>0</v>
      </c>
      <c r="I202" s="52">
        <f t="shared" si="7"/>
        <v>0</v>
      </c>
      <c r="J202" s="52">
        <f t="shared" si="7"/>
        <v>0</v>
      </c>
      <c r="K202" s="52">
        <f t="shared" si="7"/>
        <v>0</v>
      </c>
      <c r="L202" s="52">
        <f t="shared" si="7"/>
        <v>0</v>
      </c>
      <c r="M202" s="52">
        <f t="shared" si="7"/>
        <v>0</v>
      </c>
      <c r="N202" s="52">
        <f t="shared" si="7"/>
        <v>0</v>
      </c>
      <c r="O202" s="52">
        <f t="shared" si="7"/>
        <v>0</v>
      </c>
      <c r="P202" s="52">
        <f t="shared" si="7"/>
        <v>0</v>
      </c>
      <c r="Q202" s="49">
        <f t="shared" si="7"/>
        <v>1467397.6820952743</v>
      </c>
      <c r="R202" s="51">
        <f t="shared" si="7"/>
        <v>0</v>
      </c>
    </row>
    <row r="203" spans="1:18" ht="14.45" hidden="1" customHeight="1" outlineLevel="2" x14ac:dyDescent="0.25">
      <c r="A203" s="51">
        <v>117</v>
      </c>
      <c r="B203" s="51" t="s">
        <v>167</v>
      </c>
      <c r="C203" s="51">
        <v>159</v>
      </c>
      <c r="D203" s="51" t="s">
        <v>207</v>
      </c>
      <c r="E203" s="51">
        <v>159</v>
      </c>
      <c r="F203" s="51" t="s">
        <v>18</v>
      </c>
      <c r="G203" s="52">
        <v>0</v>
      </c>
      <c r="H203" s="52"/>
      <c r="I203" s="52"/>
      <c r="J203" s="52"/>
      <c r="K203" s="52"/>
      <c r="L203" s="52"/>
      <c r="M203" s="52"/>
      <c r="N203" s="52"/>
      <c r="O203" s="52"/>
      <c r="P203" s="52"/>
      <c r="Q203" s="52">
        <v>0</v>
      </c>
      <c r="R203" s="51" t="s">
        <v>312</v>
      </c>
    </row>
    <row r="204" spans="1:18" ht="14.45" hidden="1" customHeight="1" outlineLevel="2" x14ac:dyDescent="0.25">
      <c r="A204" s="51">
        <v>146</v>
      </c>
      <c r="B204" s="51" t="s">
        <v>167</v>
      </c>
      <c r="C204" s="51">
        <v>159</v>
      </c>
      <c r="D204" s="51" t="s">
        <v>208</v>
      </c>
      <c r="E204" s="51">
        <v>159</v>
      </c>
      <c r="F204" s="51" t="s">
        <v>18</v>
      </c>
      <c r="G204" s="52">
        <v>0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>
        <v>0</v>
      </c>
      <c r="R204" s="51" t="s">
        <v>312</v>
      </c>
    </row>
    <row r="205" spans="1:18" ht="14.45" hidden="1" customHeight="1" outlineLevel="2" x14ac:dyDescent="0.25">
      <c r="A205" s="51">
        <v>784</v>
      </c>
      <c r="B205" s="51" t="s">
        <v>167</v>
      </c>
      <c r="C205" s="51">
        <v>159</v>
      </c>
      <c r="D205" s="51" t="s">
        <v>226</v>
      </c>
      <c r="E205" s="51">
        <v>159</v>
      </c>
      <c r="F205" s="51" t="s">
        <v>18</v>
      </c>
      <c r="G205" s="52">
        <v>0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>
        <v>0</v>
      </c>
      <c r="R205" s="51" t="s">
        <v>312</v>
      </c>
    </row>
    <row r="206" spans="1:18" ht="14.45" customHeight="1" outlineLevel="1" collapsed="1" x14ac:dyDescent="0.25">
      <c r="A206" s="51"/>
      <c r="B206" s="51"/>
      <c r="C206" s="69" t="s">
        <v>390</v>
      </c>
      <c r="D206" s="51"/>
      <c r="E206" s="51"/>
      <c r="F206" s="51"/>
      <c r="G206" s="52">
        <f t="shared" ref="G206:R206" si="8">SUBTOTAL(9,G203:G205)</f>
        <v>0</v>
      </c>
      <c r="H206" s="52">
        <f t="shared" si="8"/>
        <v>0</v>
      </c>
      <c r="I206" s="52">
        <f t="shared" si="8"/>
        <v>0</v>
      </c>
      <c r="J206" s="52">
        <f t="shared" si="8"/>
        <v>0</v>
      </c>
      <c r="K206" s="52">
        <f t="shared" si="8"/>
        <v>0</v>
      </c>
      <c r="L206" s="52">
        <f t="shared" si="8"/>
        <v>0</v>
      </c>
      <c r="M206" s="52">
        <f t="shared" si="8"/>
        <v>0</v>
      </c>
      <c r="N206" s="52">
        <f t="shared" si="8"/>
        <v>0</v>
      </c>
      <c r="O206" s="52">
        <f t="shared" si="8"/>
        <v>0</v>
      </c>
      <c r="P206" s="52">
        <f t="shared" si="8"/>
        <v>0</v>
      </c>
      <c r="Q206" s="52">
        <f t="shared" si="8"/>
        <v>0</v>
      </c>
      <c r="R206" s="51">
        <f t="shared" si="8"/>
        <v>0</v>
      </c>
    </row>
    <row r="207" spans="1:18" ht="14.45" hidden="1" customHeight="1" outlineLevel="2" x14ac:dyDescent="0.25">
      <c r="A207" s="51">
        <v>31</v>
      </c>
      <c r="B207" s="51" t="s">
        <v>164</v>
      </c>
      <c r="C207" s="51">
        <v>211</v>
      </c>
      <c r="D207" s="51" t="s">
        <v>205</v>
      </c>
      <c r="E207" s="51">
        <v>211</v>
      </c>
      <c r="F207" s="51" t="s">
        <v>19</v>
      </c>
      <c r="G207" s="52">
        <v>12000</v>
      </c>
      <c r="H207" s="51"/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12000</v>
      </c>
      <c r="R207" s="51"/>
    </row>
    <row r="208" spans="1:18" ht="14.45" hidden="1" customHeight="1" outlineLevel="2" x14ac:dyDescent="0.25">
      <c r="A208" s="51">
        <v>67</v>
      </c>
      <c r="B208" s="51" t="s">
        <v>164</v>
      </c>
      <c r="C208" s="51">
        <v>211</v>
      </c>
      <c r="D208" s="51" t="s">
        <v>206</v>
      </c>
      <c r="E208" s="51">
        <v>211</v>
      </c>
      <c r="F208" s="51" t="s">
        <v>19</v>
      </c>
      <c r="G208" s="52">
        <v>0</v>
      </c>
      <c r="H208" s="51"/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1"/>
    </row>
    <row r="209" spans="1:18" ht="14.45" hidden="1" customHeight="1" outlineLevel="2" x14ac:dyDescent="0.25">
      <c r="A209" s="51">
        <v>120</v>
      </c>
      <c r="B209" s="51" t="s">
        <v>164</v>
      </c>
      <c r="C209" s="51">
        <v>211</v>
      </c>
      <c r="D209" s="51" t="s">
        <v>207</v>
      </c>
      <c r="E209" s="51">
        <v>211</v>
      </c>
      <c r="F209" s="51" t="s">
        <v>19</v>
      </c>
      <c r="G209" s="52">
        <v>6000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>
        <v>6000</v>
      </c>
      <c r="R209" s="51"/>
    </row>
    <row r="210" spans="1:18" ht="14.45" hidden="1" customHeight="1" outlineLevel="2" x14ac:dyDescent="0.25">
      <c r="A210" s="51">
        <v>149</v>
      </c>
      <c r="B210" s="51" t="s">
        <v>164</v>
      </c>
      <c r="C210" s="51">
        <v>211</v>
      </c>
      <c r="D210" s="51" t="s">
        <v>208</v>
      </c>
      <c r="E210" s="51">
        <v>211</v>
      </c>
      <c r="F210" s="51" t="s">
        <v>19</v>
      </c>
      <c r="G210" s="52">
        <v>8000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>
        <v>8000</v>
      </c>
      <c r="R210" s="51"/>
    </row>
    <row r="211" spans="1:18" ht="14.45" hidden="1" customHeight="1" outlineLevel="2" x14ac:dyDescent="0.25">
      <c r="A211" s="51">
        <v>188</v>
      </c>
      <c r="B211" s="51" t="s">
        <v>164</v>
      </c>
      <c r="C211" s="51">
        <v>211</v>
      </c>
      <c r="D211" s="51" t="s">
        <v>209</v>
      </c>
      <c r="E211" s="51">
        <v>211</v>
      </c>
      <c r="F211" s="51" t="s">
        <v>19</v>
      </c>
      <c r="G211" s="52">
        <v>8000</v>
      </c>
      <c r="H211" s="51"/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8000</v>
      </c>
      <c r="R211" s="51"/>
    </row>
    <row r="212" spans="1:18" ht="14.45" hidden="1" customHeight="1" outlineLevel="2" x14ac:dyDescent="0.25">
      <c r="A212" s="51">
        <v>239</v>
      </c>
      <c r="B212" s="51" t="s">
        <v>164</v>
      </c>
      <c r="C212" s="51">
        <v>211</v>
      </c>
      <c r="D212" s="51" t="s">
        <v>211</v>
      </c>
      <c r="E212" s="51">
        <v>211</v>
      </c>
      <c r="F212" s="51" t="s">
        <v>19</v>
      </c>
      <c r="G212" s="52">
        <v>7000</v>
      </c>
      <c r="H212" s="51"/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7000</v>
      </c>
      <c r="R212" s="51"/>
    </row>
    <row r="213" spans="1:18" ht="14.45" hidden="1" customHeight="1" outlineLevel="2" x14ac:dyDescent="0.25">
      <c r="A213" s="51">
        <v>305</v>
      </c>
      <c r="B213" s="51" t="s">
        <v>164</v>
      </c>
      <c r="C213" s="51">
        <v>211</v>
      </c>
      <c r="D213" s="51" t="s">
        <v>212</v>
      </c>
      <c r="E213" s="51">
        <v>211</v>
      </c>
      <c r="F213" s="51" t="s">
        <v>19</v>
      </c>
      <c r="G213" s="52">
        <v>9960</v>
      </c>
      <c r="H213" s="51"/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9960</v>
      </c>
      <c r="R213" s="51"/>
    </row>
    <row r="214" spans="1:18" ht="14.45" hidden="1" customHeight="1" outlineLevel="2" x14ac:dyDescent="0.25">
      <c r="A214" s="51">
        <v>340</v>
      </c>
      <c r="B214" s="51" t="s">
        <v>164</v>
      </c>
      <c r="C214" s="51">
        <v>211</v>
      </c>
      <c r="D214" s="51" t="s">
        <v>213</v>
      </c>
      <c r="E214" s="51">
        <v>211</v>
      </c>
      <c r="F214" s="51" t="s">
        <v>19</v>
      </c>
      <c r="G214" s="52">
        <v>6000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6000</v>
      </c>
      <c r="R214" s="51"/>
    </row>
    <row r="215" spans="1:18" ht="14.45" hidden="1" customHeight="1" outlineLevel="2" x14ac:dyDescent="0.25">
      <c r="A215" s="51">
        <v>385</v>
      </c>
      <c r="B215" s="51" t="s">
        <v>164</v>
      </c>
      <c r="C215" s="51">
        <v>211</v>
      </c>
      <c r="D215" s="51" t="s">
        <v>214</v>
      </c>
      <c r="E215" s="51">
        <v>211</v>
      </c>
      <c r="F215" s="51" t="s">
        <v>19</v>
      </c>
      <c r="G215" s="52">
        <v>6000</v>
      </c>
      <c r="H215" s="51"/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6000</v>
      </c>
      <c r="R215" s="51"/>
    </row>
    <row r="216" spans="1:18" ht="14.45" hidden="1" customHeight="1" outlineLevel="2" x14ac:dyDescent="0.25">
      <c r="A216" s="51">
        <v>444</v>
      </c>
      <c r="B216" s="51" t="s">
        <v>164</v>
      </c>
      <c r="C216" s="51">
        <v>211</v>
      </c>
      <c r="D216" s="51" t="s">
        <v>216</v>
      </c>
      <c r="E216" s="51">
        <v>211</v>
      </c>
      <c r="F216" s="51" t="s">
        <v>19</v>
      </c>
      <c r="G216" s="52">
        <v>6000</v>
      </c>
      <c r="H216" s="51"/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6000</v>
      </c>
      <c r="R216" s="51"/>
    </row>
    <row r="217" spans="1:18" ht="14.45" hidden="1" customHeight="1" outlineLevel="2" x14ac:dyDescent="0.25">
      <c r="A217" s="51">
        <v>472</v>
      </c>
      <c r="B217" s="51" t="s">
        <v>164</v>
      </c>
      <c r="C217" s="51">
        <v>211</v>
      </c>
      <c r="D217" s="51" t="s">
        <v>217</v>
      </c>
      <c r="E217" s="51">
        <v>211</v>
      </c>
      <c r="F217" s="51" t="s">
        <v>19</v>
      </c>
      <c r="G217" s="52">
        <v>6500</v>
      </c>
      <c r="H217" s="51"/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6500</v>
      </c>
      <c r="R217" s="51"/>
    </row>
    <row r="218" spans="1:18" ht="14.45" hidden="1" customHeight="1" outlineLevel="2" x14ac:dyDescent="0.25">
      <c r="A218" s="51">
        <v>507</v>
      </c>
      <c r="B218" s="51" t="s">
        <v>164</v>
      </c>
      <c r="C218" s="51">
        <v>211</v>
      </c>
      <c r="D218" s="51" t="s">
        <v>218</v>
      </c>
      <c r="E218" s="51">
        <v>211</v>
      </c>
      <c r="F218" s="51" t="s">
        <v>19</v>
      </c>
      <c r="G218" s="52">
        <v>15000</v>
      </c>
      <c r="H218" s="51"/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15000</v>
      </c>
      <c r="R218" s="51"/>
    </row>
    <row r="219" spans="1:18" ht="14.45" hidden="1" customHeight="1" outlineLevel="2" x14ac:dyDescent="0.25">
      <c r="A219" s="51">
        <v>531</v>
      </c>
      <c r="B219" s="51" t="s">
        <v>164</v>
      </c>
      <c r="C219" s="51">
        <v>211</v>
      </c>
      <c r="D219" s="51" t="s">
        <v>219</v>
      </c>
      <c r="E219" s="51">
        <v>211</v>
      </c>
      <c r="F219" s="51" t="s">
        <v>19</v>
      </c>
      <c r="G219" s="52">
        <v>12000</v>
      </c>
      <c r="H219" s="51"/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12000</v>
      </c>
      <c r="R219" s="51"/>
    </row>
    <row r="220" spans="1:18" ht="14.45" hidden="1" customHeight="1" outlineLevel="2" x14ac:dyDescent="0.25">
      <c r="A220" s="51">
        <v>564</v>
      </c>
      <c r="B220" s="51" t="s">
        <v>164</v>
      </c>
      <c r="C220" s="51">
        <v>211</v>
      </c>
      <c r="D220" s="51" t="s">
        <v>220</v>
      </c>
      <c r="E220" s="51">
        <v>211</v>
      </c>
      <c r="F220" s="51" t="s">
        <v>19</v>
      </c>
      <c r="G220" s="52">
        <v>12000</v>
      </c>
      <c r="H220" s="51"/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12000</v>
      </c>
      <c r="R220" s="51"/>
    </row>
    <row r="221" spans="1:18" ht="14.45" hidden="1" customHeight="1" outlineLevel="2" x14ac:dyDescent="0.25">
      <c r="A221" s="51">
        <v>609</v>
      </c>
      <c r="B221" s="51" t="s">
        <v>164</v>
      </c>
      <c r="C221" s="51">
        <v>211</v>
      </c>
      <c r="D221" s="51" t="s">
        <v>221</v>
      </c>
      <c r="E221" s="51">
        <v>211</v>
      </c>
      <c r="F221" s="51" t="s">
        <v>19</v>
      </c>
      <c r="G221" s="52">
        <v>8000</v>
      </c>
      <c r="H221" s="51"/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8000</v>
      </c>
      <c r="R221" s="51"/>
    </row>
    <row r="222" spans="1:18" ht="14.45" hidden="1" customHeight="1" outlineLevel="2" x14ac:dyDescent="0.25">
      <c r="A222" s="51">
        <v>644</v>
      </c>
      <c r="B222" s="51" t="s">
        <v>164</v>
      </c>
      <c r="C222" s="51">
        <v>211</v>
      </c>
      <c r="D222" s="51" t="s">
        <v>142</v>
      </c>
      <c r="E222" s="51">
        <v>211</v>
      </c>
      <c r="F222" s="51" t="s">
        <v>19</v>
      </c>
      <c r="G222" s="52">
        <v>12000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12000</v>
      </c>
      <c r="R222" s="51"/>
    </row>
    <row r="223" spans="1:18" ht="14.45" hidden="1" customHeight="1" outlineLevel="2" x14ac:dyDescent="0.25">
      <c r="A223" s="51">
        <v>682</v>
      </c>
      <c r="B223" s="51" t="s">
        <v>164</v>
      </c>
      <c r="C223" s="51">
        <v>211</v>
      </c>
      <c r="D223" s="51" t="s">
        <v>222</v>
      </c>
      <c r="E223" s="51">
        <v>211</v>
      </c>
      <c r="F223" s="51" t="s">
        <v>19</v>
      </c>
      <c r="G223" s="52">
        <v>7500</v>
      </c>
      <c r="H223" s="52"/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7500</v>
      </c>
      <c r="R223" s="51"/>
    </row>
    <row r="224" spans="1:18" ht="14.45" hidden="1" customHeight="1" outlineLevel="2" x14ac:dyDescent="0.25">
      <c r="A224" s="51">
        <v>712</v>
      </c>
      <c r="B224" s="51" t="s">
        <v>164</v>
      </c>
      <c r="C224" s="51">
        <v>211</v>
      </c>
      <c r="D224" s="51" t="s">
        <v>223</v>
      </c>
      <c r="E224" s="51">
        <v>211</v>
      </c>
      <c r="F224" s="51" t="s">
        <v>19</v>
      </c>
      <c r="G224" s="52">
        <v>6500</v>
      </c>
      <c r="H224" s="52"/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6500</v>
      </c>
      <c r="R224" s="51"/>
    </row>
    <row r="225" spans="1:18" ht="14.45" hidden="1" customHeight="1" outlineLevel="2" x14ac:dyDescent="0.25">
      <c r="A225" s="51">
        <v>792</v>
      </c>
      <c r="B225" s="51" t="s">
        <v>164</v>
      </c>
      <c r="C225" s="51">
        <v>211</v>
      </c>
      <c r="D225" s="51" t="s">
        <v>226</v>
      </c>
      <c r="E225" s="51">
        <v>211</v>
      </c>
      <c r="F225" s="51" t="s">
        <v>19</v>
      </c>
      <c r="G225" s="52">
        <v>12000</v>
      </c>
      <c r="H225" s="52"/>
      <c r="I225" s="52"/>
      <c r="J225" s="52"/>
      <c r="K225" s="52"/>
      <c r="L225" s="52"/>
      <c r="M225" s="52"/>
      <c r="N225" s="52"/>
      <c r="O225" s="52"/>
      <c r="P225" s="52"/>
      <c r="Q225" s="52">
        <v>12000</v>
      </c>
      <c r="R225" s="51"/>
    </row>
    <row r="226" spans="1:18" ht="14.45" hidden="1" customHeight="1" outlineLevel="2" x14ac:dyDescent="0.25">
      <c r="A226" s="51">
        <v>1066</v>
      </c>
      <c r="B226" s="51" t="s">
        <v>164</v>
      </c>
      <c r="C226" s="51">
        <v>211</v>
      </c>
      <c r="D226" s="51" t="s">
        <v>225</v>
      </c>
      <c r="E226" s="51">
        <v>211</v>
      </c>
      <c r="F226" s="51" t="s">
        <v>19</v>
      </c>
      <c r="G226" s="52">
        <v>3000</v>
      </c>
      <c r="H226" s="52"/>
      <c r="I226" s="52"/>
      <c r="J226" s="52"/>
      <c r="K226" s="52"/>
      <c r="L226" s="52"/>
      <c r="M226" s="52"/>
      <c r="N226" s="52"/>
      <c r="O226" s="52"/>
      <c r="P226" s="52"/>
      <c r="Q226" s="52">
        <v>3000</v>
      </c>
      <c r="R226" s="51"/>
    </row>
    <row r="227" spans="1:18" ht="14.45" hidden="1" customHeight="1" outlineLevel="2" x14ac:dyDescent="0.25">
      <c r="A227" s="68">
        <v>1172</v>
      </c>
      <c r="B227" s="51" t="s">
        <v>164</v>
      </c>
      <c r="C227" s="51">
        <v>211</v>
      </c>
      <c r="D227" s="68" t="s">
        <v>211</v>
      </c>
      <c r="E227" s="51">
        <v>211</v>
      </c>
      <c r="F227" s="51" t="s">
        <v>19</v>
      </c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>
        <v>0</v>
      </c>
      <c r="R227" s="51" t="s">
        <v>313</v>
      </c>
    </row>
    <row r="228" spans="1:18" hidden="1" outlineLevel="2" x14ac:dyDescent="0.25">
      <c r="A228" s="68">
        <v>1181</v>
      </c>
      <c r="B228" s="51" t="s">
        <v>164</v>
      </c>
      <c r="C228" s="51">
        <v>211</v>
      </c>
      <c r="D228" s="68" t="s">
        <v>192</v>
      </c>
      <c r="E228" s="51">
        <v>211</v>
      </c>
      <c r="F228" s="51" t="s">
        <v>19</v>
      </c>
      <c r="G228" s="52">
        <v>35000</v>
      </c>
      <c r="H228" s="52"/>
      <c r="I228" s="52"/>
      <c r="J228" s="52"/>
      <c r="K228" s="52"/>
      <c r="L228" s="52"/>
      <c r="M228" s="52"/>
      <c r="N228" s="52"/>
      <c r="O228" s="52"/>
      <c r="P228" s="52"/>
      <c r="Q228" s="52">
        <v>35000</v>
      </c>
      <c r="R228" s="51" t="s">
        <v>317</v>
      </c>
    </row>
    <row r="229" spans="1:18" ht="14.45" hidden="1" customHeight="1" outlineLevel="2" x14ac:dyDescent="0.25">
      <c r="A229" s="68">
        <v>1211</v>
      </c>
      <c r="B229" s="51" t="s">
        <v>164</v>
      </c>
      <c r="C229" s="51">
        <v>211</v>
      </c>
      <c r="D229" s="51" t="s">
        <v>304</v>
      </c>
      <c r="E229" s="51">
        <v>211</v>
      </c>
      <c r="F229" s="51" t="s">
        <v>19</v>
      </c>
      <c r="G229" s="52">
        <v>90000</v>
      </c>
      <c r="H229" s="52"/>
      <c r="I229" s="52"/>
      <c r="J229" s="52"/>
      <c r="K229" s="52"/>
      <c r="L229" s="52"/>
      <c r="M229" s="52"/>
      <c r="N229" s="52"/>
      <c r="O229" s="52"/>
      <c r="P229" s="52"/>
      <c r="Q229" s="52">
        <v>90000</v>
      </c>
      <c r="R229" s="51"/>
    </row>
    <row r="230" spans="1:18" ht="14.45" hidden="1" customHeight="1" outlineLevel="2" x14ac:dyDescent="0.25">
      <c r="A230" s="68">
        <v>1231</v>
      </c>
      <c r="B230" s="51" t="s">
        <v>164</v>
      </c>
      <c r="C230" s="51">
        <v>211</v>
      </c>
      <c r="D230" s="51" t="s">
        <v>193</v>
      </c>
      <c r="E230" s="51">
        <v>211</v>
      </c>
      <c r="F230" s="51" t="s">
        <v>19</v>
      </c>
      <c r="G230" s="52">
        <v>6000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>
        <v>6000</v>
      </c>
      <c r="R230" s="51"/>
    </row>
    <row r="231" spans="1:18" ht="14.45" hidden="1" customHeight="1" outlineLevel="2" x14ac:dyDescent="0.25">
      <c r="A231" s="68">
        <v>1242</v>
      </c>
      <c r="B231" s="51" t="s">
        <v>164</v>
      </c>
      <c r="C231" s="51">
        <v>211</v>
      </c>
      <c r="D231" s="51" t="s">
        <v>199</v>
      </c>
      <c r="E231" s="51">
        <v>211</v>
      </c>
      <c r="F231" s="51" t="s">
        <v>19</v>
      </c>
      <c r="G231" s="52">
        <v>4800</v>
      </c>
      <c r="H231" s="52"/>
      <c r="I231" s="52"/>
      <c r="J231" s="52"/>
      <c r="K231" s="52"/>
      <c r="L231" s="52"/>
      <c r="M231" s="52"/>
      <c r="N231" s="52"/>
      <c r="O231" s="52"/>
      <c r="P231" s="52"/>
      <c r="Q231" s="52">
        <v>4800</v>
      </c>
      <c r="R231" s="51"/>
    </row>
    <row r="232" spans="1:18" ht="14.45" customHeight="1" outlineLevel="1" collapsed="1" x14ac:dyDescent="0.25">
      <c r="A232" s="68"/>
      <c r="B232" s="51"/>
      <c r="C232" s="69" t="s">
        <v>391</v>
      </c>
      <c r="D232" s="51"/>
      <c r="E232" s="51"/>
      <c r="F232" s="51"/>
      <c r="G232" s="52">
        <f t="shared" ref="G232:R232" si="9">SUBTOTAL(9,G207:G231)</f>
        <v>299260</v>
      </c>
      <c r="H232" s="52">
        <f t="shared" si="9"/>
        <v>0</v>
      </c>
      <c r="I232" s="52">
        <f t="shared" si="9"/>
        <v>0</v>
      </c>
      <c r="J232" s="52">
        <f t="shared" si="9"/>
        <v>0</v>
      </c>
      <c r="K232" s="52">
        <f t="shared" si="9"/>
        <v>0</v>
      </c>
      <c r="L232" s="52">
        <f t="shared" si="9"/>
        <v>0</v>
      </c>
      <c r="M232" s="52">
        <f t="shared" si="9"/>
        <v>0</v>
      </c>
      <c r="N232" s="52">
        <f t="shared" si="9"/>
        <v>0</v>
      </c>
      <c r="O232" s="52">
        <f t="shared" si="9"/>
        <v>0</v>
      </c>
      <c r="P232" s="52">
        <f t="shared" si="9"/>
        <v>0</v>
      </c>
      <c r="Q232" s="52">
        <f t="shared" si="9"/>
        <v>299260</v>
      </c>
      <c r="R232" s="51">
        <f t="shared" si="9"/>
        <v>0</v>
      </c>
    </row>
    <row r="233" spans="1:18" ht="14.45" hidden="1" customHeight="1" outlineLevel="2" x14ac:dyDescent="0.25">
      <c r="A233" s="51">
        <v>32</v>
      </c>
      <c r="B233" s="51" t="s">
        <v>164</v>
      </c>
      <c r="C233" s="51">
        <v>212</v>
      </c>
      <c r="D233" s="51" t="s">
        <v>205</v>
      </c>
      <c r="E233" s="51">
        <v>212</v>
      </c>
      <c r="F233" s="51" t="s">
        <v>20</v>
      </c>
      <c r="G233" s="52">
        <v>6000</v>
      </c>
      <c r="H233" s="51"/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6000</v>
      </c>
      <c r="R233" s="51"/>
    </row>
    <row r="234" spans="1:18" ht="14.45" hidden="1" customHeight="1" outlineLevel="2" x14ac:dyDescent="0.25">
      <c r="A234" s="51">
        <v>68</v>
      </c>
      <c r="B234" s="51" t="s">
        <v>164</v>
      </c>
      <c r="C234" s="51">
        <v>212</v>
      </c>
      <c r="D234" s="51" t="s">
        <v>206</v>
      </c>
      <c r="E234" s="51">
        <v>212</v>
      </c>
      <c r="F234" s="51" t="s">
        <v>20</v>
      </c>
      <c r="G234" s="52">
        <v>0</v>
      </c>
      <c r="H234" s="51"/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1"/>
    </row>
    <row r="235" spans="1:18" ht="14.45" hidden="1" customHeight="1" outlineLevel="2" x14ac:dyDescent="0.25">
      <c r="A235" s="51">
        <v>121</v>
      </c>
      <c r="B235" s="51" t="s">
        <v>164</v>
      </c>
      <c r="C235" s="51">
        <v>212</v>
      </c>
      <c r="D235" s="51" t="s">
        <v>207</v>
      </c>
      <c r="E235" s="51">
        <v>212</v>
      </c>
      <c r="F235" s="51" t="s">
        <v>20</v>
      </c>
      <c r="G235" s="52">
        <v>500</v>
      </c>
      <c r="H235" s="52"/>
      <c r="I235" s="52"/>
      <c r="J235" s="52"/>
      <c r="K235" s="52"/>
      <c r="L235" s="52"/>
      <c r="M235" s="52"/>
      <c r="N235" s="52"/>
      <c r="O235" s="52"/>
      <c r="P235" s="52"/>
      <c r="Q235" s="52">
        <v>500</v>
      </c>
      <c r="R235" s="51"/>
    </row>
    <row r="236" spans="1:18" ht="14.45" hidden="1" customHeight="1" outlineLevel="2" x14ac:dyDescent="0.25">
      <c r="A236" s="51">
        <v>150</v>
      </c>
      <c r="B236" s="51" t="s">
        <v>164</v>
      </c>
      <c r="C236" s="51">
        <v>212</v>
      </c>
      <c r="D236" s="51" t="s">
        <v>208</v>
      </c>
      <c r="E236" s="51">
        <v>212</v>
      </c>
      <c r="F236" s="51" t="s">
        <v>20</v>
      </c>
      <c r="G236" s="52">
        <v>15000</v>
      </c>
      <c r="H236" s="52"/>
      <c r="I236" s="52"/>
      <c r="J236" s="52"/>
      <c r="K236" s="52"/>
      <c r="L236" s="52"/>
      <c r="M236" s="52"/>
      <c r="N236" s="52"/>
      <c r="O236" s="52"/>
      <c r="P236" s="52"/>
      <c r="Q236" s="52">
        <v>15000</v>
      </c>
      <c r="R236" s="51"/>
    </row>
    <row r="237" spans="1:18" ht="14.45" hidden="1" customHeight="1" outlineLevel="2" x14ac:dyDescent="0.25">
      <c r="A237" s="51">
        <v>189</v>
      </c>
      <c r="B237" s="51" t="s">
        <v>164</v>
      </c>
      <c r="C237" s="51">
        <v>212</v>
      </c>
      <c r="D237" s="51" t="s">
        <v>209</v>
      </c>
      <c r="E237" s="51">
        <v>212</v>
      </c>
      <c r="F237" s="51" t="s">
        <v>20</v>
      </c>
      <c r="G237" s="52">
        <v>30000</v>
      </c>
      <c r="H237" s="51"/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30000</v>
      </c>
      <c r="R237" s="51"/>
    </row>
    <row r="238" spans="1:18" ht="14.45" hidden="1" customHeight="1" outlineLevel="2" x14ac:dyDescent="0.25">
      <c r="A238" s="51">
        <v>240</v>
      </c>
      <c r="B238" s="51" t="s">
        <v>164</v>
      </c>
      <c r="C238" s="51">
        <v>212</v>
      </c>
      <c r="D238" s="51" t="s">
        <v>211</v>
      </c>
      <c r="E238" s="51">
        <v>212</v>
      </c>
      <c r="F238" s="51" t="s">
        <v>20</v>
      </c>
      <c r="G238" s="52">
        <v>4500</v>
      </c>
      <c r="H238" s="51"/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4500</v>
      </c>
      <c r="R238" s="51"/>
    </row>
    <row r="239" spans="1:18" ht="14.45" hidden="1" customHeight="1" outlineLevel="2" x14ac:dyDescent="0.25">
      <c r="A239" s="51">
        <v>341</v>
      </c>
      <c r="B239" s="51" t="s">
        <v>164</v>
      </c>
      <c r="C239" s="51">
        <v>212</v>
      </c>
      <c r="D239" s="51" t="s">
        <v>213</v>
      </c>
      <c r="E239" s="51">
        <v>212</v>
      </c>
      <c r="F239" s="51" t="s">
        <v>20</v>
      </c>
      <c r="G239" s="52">
        <v>4000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4000</v>
      </c>
      <c r="R239" s="51"/>
    </row>
    <row r="240" spans="1:18" ht="14.45" hidden="1" customHeight="1" outlineLevel="2" x14ac:dyDescent="0.25">
      <c r="A240" s="51">
        <v>386</v>
      </c>
      <c r="B240" s="51" t="s">
        <v>164</v>
      </c>
      <c r="C240" s="51">
        <v>212</v>
      </c>
      <c r="D240" s="51" t="s">
        <v>214</v>
      </c>
      <c r="E240" s="51">
        <v>212</v>
      </c>
      <c r="F240" s="51" t="s">
        <v>20</v>
      </c>
      <c r="G240" s="52">
        <v>6000</v>
      </c>
      <c r="H240" s="51"/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6000</v>
      </c>
      <c r="R240" s="51"/>
    </row>
    <row r="241" spans="1:18" ht="14.45" hidden="1" customHeight="1" outlineLevel="2" x14ac:dyDescent="0.25">
      <c r="A241" s="51">
        <v>445</v>
      </c>
      <c r="B241" s="51" t="s">
        <v>164</v>
      </c>
      <c r="C241" s="51">
        <v>212</v>
      </c>
      <c r="D241" s="51" t="s">
        <v>216</v>
      </c>
      <c r="E241" s="51">
        <v>212</v>
      </c>
      <c r="F241" s="51" t="s">
        <v>20</v>
      </c>
      <c r="G241" s="52">
        <v>9600</v>
      </c>
      <c r="H241" s="51"/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9600</v>
      </c>
      <c r="R241" s="51"/>
    </row>
    <row r="242" spans="1:18" ht="14.45" hidden="1" customHeight="1" outlineLevel="2" x14ac:dyDescent="0.25">
      <c r="A242" s="51">
        <v>508</v>
      </c>
      <c r="B242" s="51" t="s">
        <v>164</v>
      </c>
      <c r="C242" s="51">
        <v>212</v>
      </c>
      <c r="D242" s="51" t="s">
        <v>218</v>
      </c>
      <c r="E242" s="51">
        <v>212</v>
      </c>
      <c r="F242" s="51" t="s">
        <v>20</v>
      </c>
      <c r="G242" s="52">
        <v>6000</v>
      </c>
      <c r="H242" s="51"/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6000</v>
      </c>
      <c r="R242" s="51"/>
    </row>
    <row r="243" spans="1:18" ht="14.45" hidden="1" customHeight="1" outlineLevel="2" x14ac:dyDescent="0.25">
      <c r="A243" s="51">
        <v>532</v>
      </c>
      <c r="B243" s="51" t="s">
        <v>164</v>
      </c>
      <c r="C243" s="51">
        <v>212</v>
      </c>
      <c r="D243" s="51" t="s">
        <v>219</v>
      </c>
      <c r="E243" s="51">
        <v>212</v>
      </c>
      <c r="F243" s="51" t="s">
        <v>20</v>
      </c>
      <c r="G243" s="52">
        <v>6000</v>
      </c>
      <c r="H243" s="51"/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6000</v>
      </c>
      <c r="R243" s="51"/>
    </row>
    <row r="244" spans="1:18" ht="14.45" hidden="1" customHeight="1" outlineLevel="2" x14ac:dyDescent="0.25">
      <c r="A244" s="51">
        <v>565</v>
      </c>
      <c r="B244" s="51" t="s">
        <v>164</v>
      </c>
      <c r="C244" s="51">
        <v>212</v>
      </c>
      <c r="D244" s="51" t="s">
        <v>220</v>
      </c>
      <c r="E244" s="51">
        <v>212</v>
      </c>
      <c r="F244" s="51" t="s">
        <v>20</v>
      </c>
      <c r="G244" s="52">
        <v>12000</v>
      </c>
      <c r="H244" s="51"/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12000</v>
      </c>
      <c r="R244" s="51"/>
    </row>
    <row r="245" spans="1:18" ht="14.45" hidden="1" customHeight="1" outlineLevel="2" x14ac:dyDescent="0.25">
      <c r="A245" s="51">
        <v>610</v>
      </c>
      <c r="B245" s="51" t="s">
        <v>164</v>
      </c>
      <c r="C245" s="51">
        <v>212</v>
      </c>
      <c r="D245" s="51" t="s">
        <v>221</v>
      </c>
      <c r="E245" s="51">
        <v>212</v>
      </c>
      <c r="F245" s="51" t="s">
        <v>20</v>
      </c>
      <c r="G245" s="52">
        <v>8000</v>
      </c>
      <c r="H245" s="51"/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8000</v>
      </c>
      <c r="R245" s="51"/>
    </row>
    <row r="246" spans="1:18" ht="14.45" hidden="1" customHeight="1" outlineLevel="2" x14ac:dyDescent="0.25">
      <c r="A246" s="51">
        <v>645</v>
      </c>
      <c r="B246" s="51" t="s">
        <v>164</v>
      </c>
      <c r="C246" s="51">
        <v>212</v>
      </c>
      <c r="D246" s="51" t="s">
        <v>142</v>
      </c>
      <c r="E246" s="51">
        <v>212</v>
      </c>
      <c r="F246" s="51" t="s">
        <v>20</v>
      </c>
      <c r="G246" s="52">
        <v>17000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17000</v>
      </c>
      <c r="R246" s="51"/>
    </row>
    <row r="247" spans="1:18" ht="14.45" hidden="1" customHeight="1" outlineLevel="2" x14ac:dyDescent="0.25">
      <c r="A247" s="51">
        <v>683</v>
      </c>
      <c r="B247" s="51" t="s">
        <v>164</v>
      </c>
      <c r="C247" s="51">
        <v>212</v>
      </c>
      <c r="D247" s="51" t="s">
        <v>222</v>
      </c>
      <c r="E247" s="51">
        <v>212</v>
      </c>
      <c r="F247" s="51" t="s">
        <v>20</v>
      </c>
      <c r="G247" s="52">
        <v>7000</v>
      </c>
      <c r="H247" s="52"/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7000</v>
      </c>
      <c r="R247" s="51"/>
    </row>
    <row r="248" spans="1:18" ht="14.45" hidden="1" customHeight="1" outlineLevel="2" x14ac:dyDescent="0.25">
      <c r="A248" s="51">
        <v>713</v>
      </c>
      <c r="B248" s="51" t="s">
        <v>164</v>
      </c>
      <c r="C248" s="51">
        <v>212</v>
      </c>
      <c r="D248" s="51" t="s">
        <v>223</v>
      </c>
      <c r="E248" s="51">
        <v>212</v>
      </c>
      <c r="F248" s="51" t="s">
        <v>20</v>
      </c>
      <c r="G248" s="52">
        <v>6000</v>
      </c>
      <c r="H248" s="52"/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6000</v>
      </c>
      <c r="R248" s="51"/>
    </row>
    <row r="249" spans="1:18" ht="14.45" hidden="1" customHeight="1" outlineLevel="2" x14ac:dyDescent="0.25">
      <c r="A249" s="51">
        <v>793</v>
      </c>
      <c r="B249" s="51" t="s">
        <v>164</v>
      </c>
      <c r="C249" s="51">
        <v>212</v>
      </c>
      <c r="D249" s="51" t="s">
        <v>226</v>
      </c>
      <c r="E249" s="51">
        <v>212</v>
      </c>
      <c r="F249" s="51" t="s">
        <v>20</v>
      </c>
      <c r="G249" s="52">
        <v>12000</v>
      </c>
      <c r="H249" s="52"/>
      <c r="I249" s="52"/>
      <c r="J249" s="52"/>
      <c r="K249" s="52"/>
      <c r="L249" s="52"/>
      <c r="M249" s="52"/>
      <c r="N249" s="52"/>
      <c r="O249" s="52"/>
      <c r="P249" s="52"/>
      <c r="Q249" s="52">
        <v>12000</v>
      </c>
      <c r="R249" s="51"/>
    </row>
    <row r="250" spans="1:18" ht="14.45" hidden="1" customHeight="1" outlineLevel="2" x14ac:dyDescent="0.25">
      <c r="A250" s="68">
        <v>1173</v>
      </c>
      <c r="B250" s="51" t="s">
        <v>164</v>
      </c>
      <c r="C250" s="51">
        <v>212</v>
      </c>
      <c r="D250" s="68" t="s">
        <v>211</v>
      </c>
      <c r="E250" s="51">
        <v>212</v>
      </c>
      <c r="F250" s="51" t="s">
        <v>20</v>
      </c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>
        <v>0</v>
      </c>
      <c r="R250" s="51" t="s">
        <v>313</v>
      </c>
    </row>
    <row r="251" spans="1:18" ht="14.45" hidden="1" customHeight="1" outlineLevel="2" x14ac:dyDescent="0.25">
      <c r="A251" s="68">
        <v>1182</v>
      </c>
      <c r="B251" s="51" t="s">
        <v>164</v>
      </c>
      <c r="C251" s="51">
        <v>212</v>
      </c>
      <c r="D251" s="68" t="s">
        <v>192</v>
      </c>
      <c r="E251" s="51">
        <v>212</v>
      </c>
      <c r="F251" s="51" t="s">
        <v>20</v>
      </c>
      <c r="G251" s="52">
        <v>30000</v>
      </c>
      <c r="H251" s="52"/>
      <c r="I251" s="52"/>
      <c r="J251" s="52"/>
      <c r="K251" s="52"/>
      <c r="L251" s="52"/>
      <c r="M251" s="52"/>
      <c r="N251" s="52"/>
      <c r="O251" s="52"/>
      <c r="P251" s="52"/>
      <c r="Q251" s="52">
        <v>30000</v>
      </c>
      <c r="R251" s="51" t="s">
        <v>317</v>
      </c>
    </row>
    <row r="252" spans="1:18" ht="14.45" hidden="1" customHeight="1" outlineLevel="2" x14ac:dyDescent="0.25">
      <c r="A252" s="68">
        <v>1212</v>
      </c>
      <c r="B252" s="51" t="s">
        <v>164</v>
      </c>
      <c r="C252" s="51">
        <v>212</v>
      </c>
      <c r="D252" s="51" t="s">
        <v>304</v>
      </c>
      <c r="E252" s="51">
        <v>212</v>
      </c>
      <c r="F252" s="51" t="s">
        <v>20</v>
      </c>
      <c r="G252" s="52">
        <v>20000</v>
      </c>
      <c r="H252" s="52"/>
      <c r="I252" s="52"/>
      <c r="J252" s="52"/>
      <c r="K252" s="52"/>
      <c r="L252" s="52"/>
      <c r="M252" s="52"/>
      <c r="N252" s="52"/>
      <c r="O252" s="52"/>
      <c r="P252" s="52"/>
      <c r="Q252" s="52">
        <v>20000</v>
      </c>
      <c r="R252" s="51"/>
    </row>
    <row r="253" spans="1:18" ht="14.45" hidden="1" customHeight="1" outlineLevel="2" x14ac:dyDescent="0.25">
      <c r="A253" s="68">
        <v>1232</v>
      </c>
      <c r="B253" s="51" t="s">
        <v>164</v>
      </c>
      <c r="C253" s="51">
        <v>212</v>
      </c>
      <c r="D253" s="51" t="s">
        <v>193</v>
      </c>
      <c r="E253" s="51">
        <v>212</v>
      </c>
      <c r="F253" s="51" t="s">
        <v>20</v>
      </c>
      <c r="G253" s="52">
        <v>6564</v>
      </c>
      <c r="H253" s="52"/>
      <c r="I253" s="52"/>
      <c r="J253" s="52"/>
      <c r="K253" s="52"/>
      <c r="L253" s="52"/>
      <c r="M253" s="52"/>
      <c r="N253" s="52"/>
      <c r="O253" s="52"/>
      <c r="P253" s="52"/>
      <c r="Q253" s="52">
        <v>6564</v>
      </c>
      <c r="R253" s="51"/>
    </row>
    <row r="254" spans="1:18" ht="14.45" hidden="1" customHeight="1" outlineLevel="2" x14ac:dyDescent="0.25">
      <c r="A254" s="68">
        <v>1243</v>
      </c>
      <c r="B254" s="51" t="s">
        <v>164</v>
      </c>
      <c r="C254" s="51">
        <v>212</v>
      </c>
      <c r="D254" s="51" t="s">
        <v>199</v>
      </c>
      <c r="E254" s="51">
        <v>212</v>
      </c>
      <c r="F254" s="51" t="s">
        <v>20</v>
      </c>
      <c r="G254" s="52">
        <v>6000</v>
      </c>
      <c r="H254" s="52"/>
      <c r="I254" s="52"/>
      <c r="J254" s="52"/>
      <c r="K254" s="52"/>
      <c r="L254" s="52"/>
      <c r="M254" s="52"/>
      <c r="N254" s="52"/>
      <c r="O254" s="52"/>
      <c r="P254" s="52"/>
      <c r="Q254" s="52">
        <v>6000</v>
      </c>
      <c r="R254" s="51"/>
    </row>
    <row r="255" spans="1:18" ht="14.45" customHeight="1" outlineLevel="1" collapsed="1" x14ac:dyDescent="0.25">
      <c r="A255" s="68"/>
      <c r="B255" s="51"/>
      <c r="C255" s="69" t="s">
        <v>392</v>
      </c>
      <c r="D255" s="51"/>
      <c r="E255" s="51"/>
      <c r="F255" s="51"/>
      <c r="G255" s="52">
        <f t="shared" ref="G255:R255" si="10">SUBTOTAL(9,G233:G254)</f>
        <v>212164</v>
      </c>
      <c r="H255" s="52">
        <f t="shared" si="10"/>
        <v>0</v>
      </c>
      <c r="I255" s="52">
        <f t="shared" si="10"/>
        <v>0</v>
      </c>
      <c r="J255" s="52">
        <f t="shared" si="10"/>
        <v>0</v>
      </c>
      <c r="K255" s="52">
        <f t="shared" si="10"/>
        <v>0</v>
      </c>
      <c r="L255" s="52">
        <f t="shared" si="10"/>
        <v>0</v>
      </c>
      <c r="M255" s="52">
        <f t="shared" si="10"/>
        <v>0</v>
      </c>
      <c r="N255" s="52">
        <f t="shared" si="10"/>
        <v>0</v>
      </c>
      <c r="O255" s="52">
        <f t="shared" si="10"/>
        <v>0</v>
      </c>
      <c r="P255" s="52">
        <f t="shared" si="10"/>
        <v>0</v>
      </c>
      <c r="Q255" s="52">
        <f t="shared" si="10"/>
        <v>212164</v>
      </c>
      <c r="R255" s="51">
        <f t="shared" si="10"/>
        <v>0</v>
      </c>
    </row>
    <row r="256" spans="1:18" ht="14.45" hidden="1" customHeight="1" outlineLevel="2" x14ac:dyDescent="0.25">
      <c r="A256" s="51">
        <v>306</v>
      </c>
      <c r="B256" s="51" t="s">
        <v>164</v>
      </c>
      <c r="C256" s="51">
        <v>213</v>
      </c>
      <c r="D256" s="51" t="s">
        <v>212</v>
      </c>
      <c r="E256" s="51">
        <v>213</v>
      </c>
      <c r="F256" s="51" t="s">
        <v>21</v>
      </c>
      <c r="G256" s="52">
        <v>5760</v>
      </c>
      <c r="H256" s="51"/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5760</v>
      </c>
      <c r="R256" s="51"/>
    </row>
    <row r="257" spans="1:18" ht="14.45" customHeight="1" outlineLevel="1" collapsed="1" x14ac:dyDescent="0.25">
      <c r="A257" s="51"/>
      <c r="B257" s="51"/>
      <c r="C257" s="69" t="s">
        <v>393</v>
      </c>
      <c r="D257" s="51"/>
      <c r="E257" s="51"/>
      <c r="F257" s="51"/>
      <c r="G257" s="52">
        <f t="shared" ref="G257:R257" si="11">SUBTOTAL(9,G256:G256)</f>
        <v>5760</v>
      </c>
      <c r="H257" s="51">
        <f t="shared" si="11"/>
        <v>0</v>
      </c>
      <c r="I257" s="52">
        <f t="shared" si="11"/>
        <v>0</v>
      </c>
      <c r="J257" s="52">
        <f t="shared" si="11"/>
        <v>0</v>
      </c>
      <c r="K257" s="52">
        <f t="shared" si="11"/>
        <v>0</v>
      </c>
      <c r="L257" s="52">
        <f t="shared" si="11"/>
        <v>0</v>
      </c>
      <c r="M257" s="52">
        <f t="shared" si="11"/>
        <v>0</v>
      </c>
      <c r="N257" s="52">
        <f t="shared" si="11"/>
        <v>0</v>
      </c>
      <c r="O257" s="52">
        <f t="shared" si="11"/>
        <v>0</v>
      </c>
      <c r="P257" s="52">
        <f t="shared" si="11"/>
        <v>0</v>
      </c>
      <c r="Q257" s="52">
        <f t="shared" si="11"/>
        <v>5760</v>
      </c>
      <c r="R257" s="51">
        <f t="shared" si="11"/>
        <v>0</v>
      </c>
    </row>
    <row r="258" spans="1:18" ht="14.45" hidden="1" customHeight="1" outlineLevel="2" x14ac:dyDescent="0.25">
      <c r="A258" s="51">
        <v>33</v>
      </c>
      <c r="B258" s="51" t="s">
        <v>164</v>
      </c>
      <c r="C258" s="51">
        <v>214</v>
      </c>
      <c r="D258" s="51" t="s">
        <v>205</v>
      </c>
      <c r="E258" s="51">
        <v>214</v>
      </c>
      <c r="F258" s="51" t="s">
        <v>22</v>
      </c>
      <c r="G258" s="52">
        <v>5000</v>
      </c>
      <c r="H258" s="51"/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5000</v>
      </c>
      <c r="R258" s="51"/>
    </row>
    <row r="259" spans="1:18" ht="14.45" hidden="1" customHeight="1" outlineLevel="2" x14ac:dyDescent="0.25">
      <c r="A259" s="51">
        <v>122</v>
      </c>
      <c r="B259" s="51" t="s">
        <v>164</v>
      </c>
      <c r="C259" s="51">
        <v>214</v>
      </c>
      <c r="D259" s="51" t="s">
        <v>207</v>
      </c>
      <c r="E259" s="51">
        <v>214</v>
      </c>
      <c r="F259" s="51" t="s">
        <v>22</v>
      </c>
      <c r="G259" s="52">
        <v>1500</v>
      </c>
      <c r="H259" s="51"/>
      <c r="I259" s="52"/>
      <c r="J259" s="52"/>
      <c r="K259" s="52"/>
      <c r="L259" s="52"/>
      <c r="M259" s="52"/>
      <c r="N259" s="52"/>
      <c r="O259" s="52"/>
      <c r="P259" s="52"/>
      <c r="Q259" s="52">
        <v>1500</v>
      </c>
      <c r="R259" s="51"/>
    </row>
    <row r="260" spans="1:18" ht="14.45" hidden="1" customHeight="1" outlineLevel="2" x14ac:dyDescent="0.25">
      <c r="A260" s="51">
        <v>151</v>
      </c>
      <c r="B260" s="51" t="s">
        <v>164</v>
      </c>
      <c r="C260" s="51">
        <v>214</v>
      </c>
      <c r="D260" s="51" t="s">
        <v>208</v>
      </c>
      <c r="E260" s="51">
        <v>214</v>
      </c>
      <c r="F260" s="51" t="s">
        <v>22</v>
      </c>
      <c r="G260" s="52">
        <v>1500</v>
      </c>
      <c r="H260" s="51"/>
      <c r="I260" s="52"/>
      <c r="J260" s="52"/>
      <c r="K260" s="52"/>
      <c r="L260" s="52"/>
      <c r="M260" s="52"/>
      <c r="N260" s="52"/>
      <c r="O260" s="52"/>
      <c r="P260" s="52"/>
      <c r="Q260" s="52">
        <v>1500</v>
      </c>
      <c r="R260" s="51"/>
    </row>
    <row r="261" spans="1:18" ht="14.45" hidden="1" customHeight="1" outlineLevel="2" x14ac:dyDescent="0.25">
      <c r="A261" s="51">
        <v>190</v>
      </c>
      <c r="B261" s="51" t="s">
        <v>164</v>
      </c>
      <c r="C261" s="51">
        <v>214</v>
      </c>
      <c r="D261" s="51" t="s">
        <v>209</v>
      </c>
      <c r="E261" s="51">
        <v>214</v>
      </c>
      <c r="F261" s="51" t="s">
        <v>22</v>
      </c>
      <c r="G261" s="52">
        <v>2500</v>
      </c>
      <c r="H261" s="51"/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2500</v>
      </c>
      <c r="R261" s="51"/>
    </row>
    <row r="262" spans="1:18" hidden="1" outlineLevel="2" x14ac:dyDescent="0.25">
      <c r="A262" s="51">
        <v>342</v>
      </c>
      <c r="B262" s="51" t="s">
        <v>164</v>
      </c>
      <c r="C262" s="51">
        <v>214</v>
      </c>
      <c r="D262" s="51" t="s">
        <v>213</v>
      </c>
      <c r="E262" s="51">
        <v>214</v>
      </c>
      <c r="F262" s="51" t="s">
        <v>22</v>
      </c>
      <c r="G262" s="52">
        <v>1000</v>
      </c>
      <c r="H262" s="51"/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1000</v>
      </c>
      <c r="R262" s="51"/>
    </row>
    <row r="263" spans="1:18" ht="14.45" hidden="1" customHeight="1" outlineLevel="2" x14ac:dyDescent="0.25">
      <c r="A263" s="51">
        <v>387</v>
      </c>
      <c r="B263" s="51" t="s">
        <v>164</v>
      </c>
      <c r="C263" s="51">
        <v>214</v>
      </c>
      <c r="D263" s="51" t="s">
        <v>214</v>
      </c>
      <c r="E263" s="51">
        <v>214</v>
      </c>
      <c r="F263" s="51" t="s">
        <v>22</v>
      </c>
      <c r="G263" s="52">
        <v>1000</v>
      </c>
      <c r="H263" s="51"/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1000</v>
      </c>
      <c r="R263" s="51"/>
    </row>
    <row r="264" spans="1:18" ht="14.45" hidden="1" customHeight="1" outlineLevel="2" x14ac:dyDescent="0.25">
      <c r="A264" s="51">
        <v>446</v>
      </c>
      <c r="B264" s="51" t="s">
        <v>164</v>
      </c>
      <c r="C264" s="51">
        <v>214</v>
      </c>
      <c r="D264" s="51" t="s">
        <v>216</v>
      </c>
      <c r="E264" s="51">
        <v>214</v>
      </c>
      <c r="F264" s="51" t="s">
        <v>22</v>
      </c>
      <c r="G264" s="52">
        <v>800</v>
      </c>
      <c r="H264" s="51"/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800</v>
      </c>
      <c r="R264" s="51"/>
    </row>
    <row r="265" spans="1:18" ht="14.45" hidden="1" customHeight="1" outlineLevel="2" x14ac:dyDescent="0.25">
      <c r="A265" s="51">
        <v>533</v>
      </c>
      <c r="B265" s="51" t="s">
        <v>164</v>
      </c>
      <c r="C265" s="51">
        <v>214</v>
      </c>
      <c r="D265" s="51" t="s">
        <v>219</v>
      </c>
      <c r="E265" s="51">
        <v>214</v>
      </c>
      <c r="F265" s="51" t="s">
        <v>22</v>
      </c>
      <c r="G265" s="52">
        <v>1500</v>
      </c>
      <c r="H265" s="51"/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1500</v>
      </c>
      <c r="R265" s="51"/>
    </row>
    <row r="266" spans="1:18" ht="14.45" hidden="1" customHeight="1" outlineLevel="2" x14ac:dyDescent="0.25">
      <c r="A266" s="51">
        <v>566</v>
      </c>
      <c r="B266" s="51" t="s">
        <v>164</v>
      </c>
      <c r="C266" s="51">
        <v>214</v>
      </c>
      <c r="D266" s="51" t="s">
        <v>220</v>
      </c>
      <c r="E266" s="51">
        <v>214</v>
      </c>
      <c r="F266" s="51" t="s">
        <v>22</v>
      </c>
      <c r="G266" s="52">
        <v>1500</v>
      </c>
      <c r="H266" s="51"/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1500</v>
      </c>
      <c r="R266" s="51"/>
    </row>
    <row r="267" spans="1:18" ht="14.45" hidden="1" customHeight="1" outlineLevel="2" x14ac:dyDescent="0.25">
      <c r="A267" s="51">
        <v>611</v>
      </c>
      <c r="B267" s="51" t="s">
        <v>164</v>
      </c>
      <c r="C267" s="51">
        <v>214</v>
      </c>
      <c r="D267" s="51" t="s">
        <v>221</v>
      </c>
      <c r="E267" s="51">
        <v>214</v>
      </c>
      <c r="F267" s="51" t="s">
        <v>22</v>
      </c>
      <c r="G267" s="52">
        <v>800</v>
      </c>
      <c r="H267" s="51"/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800</v>
      </c>
      <c r="R267" s="51"/>
    </row>
    <row r="268" spans="1:18" ht="14.45" hidden="1" customHeight="1" outlineLevel="2" x14ac:dyDescent="0.25">
      <c r="A268" s="51">
        <v>646</v>
      </c>
      <c r="B268" s="51" t="s">
        <v>164</v>
      </c>
      <c r="C268" s="51">
        <v>214</v>
      </c>
      <c r="D268" s="51" t="s">
        <v>142</v>
      </c>
      <c r="E268" s="51">
        <v>214</v>
      </c>
      <c r="F268" s="51" t="s">
        <v>22</v>
      </c>
      <c r="G268" s="52">
        <v>2000</v>
      </c>
      <c r="H268" s="51"/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2000</v>
      </c>
      <c r="R268" s="51"/>
    </row>
    <row r="269" spans="1:18" ht="14.45" hidden="1" customHeight="1" outlineLevel="2" x14ac:dyDescent="0.25">
      <c r="A269" s="51">
        <v>684</v>
      </c>
      <c r="B269" s="51" t="s">
        <v>164</v>
      </c>
      <c r="C269" s="51">
        <v>214</v>
      </c>
      <c r="D269" s="51" t="s">
        <v>222</v>
      </c>
      <c r="E269" s="51">
        <v>214</v>
      </c>
      <c r="F269" s="51" t="s">
        <v>22</v>
      </c>
      <c r="G269" s="52">
        <v>500</v>
      </c>
      <c r="H269" s="51"/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500</v>
      </c>
      <c r="R269" s="51"/>
    </row>
    <row r="270" spans="1:18" ht="14.45" hidden="1" customHeight="1" outlineLevel="2" x14ac:dyDescent="0.25">
      <c r="A270" s="51">
        <v>795</v>
      </c>
      <c r="B270" s="51" t="s">
        <v>164</v>
      </c>
      <c r="C270" s="51">
        <v>214</v>
      </c>
      <c r="D270" s="51" t="s">
        <v>226</v>
      </c>
      <c r="E270" s="51">
        <v>214</v>
      </c>
      <c r="F270" s="51" t="s">
        <v>22</v>
      </c>
      <c r="G270" s="52">
        <v>1500</v>
      </c>
      <c r="H270" s="51"/>
      <c r="I270" s="52"/>
      <c r="J270" s="52"/>
      <c r="K270" s="52"/>
      <c r="L270" s="52"/>
      <c r="M270" s="52"/>
      <c r="N270" s="52"/>
      <c r="O270" s="52"/>
      <c r="P270" s="52"/>
      <c r="Q270" s="52">
        <v>1500</v>
      </c>
      <c r="R270" s="51"/>
    </row>
    <row r="271" spans="1:18" ht="14.45" hidden="1" customHeight="1" outlineLevel="2" x14ac:dyDescent="0.25">
      <c r="A271" s="68">
        <v>1183</v>
      </c>
      <c r="B271" s="51" t="s">
        <v>164</v>
      </c>
      <c r="C271" s="51">
        <v>214</v>
      </c>
      <c r="D271" s="68" t="s">
        <v>192</v>
      </c>
      <c r="E271" s="51">
        <v>214</v>
      </c>
      <c r="F271" s="51" t="s">
        <v>22</v>
      </c>
      <c r="G271" s="52">
        <v>6000</v>
      </c>
      <c r="H271" s="51"/>
      <c r="I271" s="52"/>
      <c r="J271" s="52"/>
      <c r="K271" s="52"/>
      <c r="L271" s="52"/>
      <c r="M271" s="52"/>
      <c r="N271" s="52"/>
      <c r="O271" s="52"/>
      <c r="P271" s="52"/>
      <c r="Q271" s="52">
        <v>6000</v>
      </c>
      <c r="R271" s="51" t="s">
        <v>317</v>
      </c>
    </row>
    <row r="272" spans="1:18" ht="14.45" customHeight="1" outlineLevel="1" collapsed="1" x14ac:dyDescent="0.25">
      <c r="A272" s="68"/>
      <c r="B272" s="51"/>
      <c r="C272" s="69" t="s">
        <v>394</v>
      </c>
      <c r="D272" s="68"/>
      <c r="E272" s="51"/>
      <c r="F272" s="51"/>
      <c r="G272" s="52">
        <f t="shared" ref="G272:R272" si="12">SUBTOTAL(9,G258:G271)</f>
        <v>27100</v>
      </c>
      <c r="H272" s="51">
        <f t="shared" si="12"/>
        <v>0</v>
      </c>
      <c r="I272" s="52">
        <f t="shared" si="12"/>
        <v>0</v>
      </c>
      <c r="J272" s="52">
        <f t="shared" si="12"/>
        <v>0</v>
      </c>
      <c r="K272" s="52">
        <f t="shared" si="12"/>
        <v>0</v>
      </c>
      <c r="L272" s="52">
        <f t="shared" si="12"/>
        <v>0</v>
      </c>
      <c r="M272" s="52">
        <f t="shared" si="12"/>
        <v>0</v>
      </c>
      <c r="N272" s="52">
        <f t="shared" si="12"/>
        <v>0</v>
      </c>
      <c r="O272" s="52">
        <f t="shared" si="12"/>
        <v>0</v>
      </c>
      <c r="P272" s="52">
        <f t="shared" si="12"/>
        <v>0</v>
      </c>
      <c r="Q272" s="52">
        <f t="shared" si="12"/>
        <v>27100</v>
      </c>
      <c r="R272" s="51">
        <f t="shared" si="12"/>
        <v>0</v>
      </c>
    </row>
    <row r="273" spans="1:18" ht="14.45" hidden="1" customHeight="1" outlineLevel="2" x14ac:dyDescent="0.25">
      <c r="A273" s="51">
        <v>191</v>
      </c>
      <c r="B273" s="51" t="s">
        <v>164</v>
      </c>
      <c r="C273" s="51">
        <v>215</v>
      </c>
      <c r="D273" s="51" t="s">
        <v>209</v>
      </c>
      <c r="E273" s="51">
        <v>215</v>
      </c>
      <c r="F273" s="51" t="s">
        <v>23</v>
      </c>
      <c r="G273" s="52">
        <v>50000</v>
      </c>
      <c r="H273" s="51"/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50000</v>
      </c>
      <c r="R273" s="51"/>
    </row>
    <row r="274" spans="1:18" ht="14.45" hidden="1" customHeight="1" outlineLevel="2" x14ac:dyDescent="0.25">
      <c r="A274" s="51">
        <v>388</v>
      </c>
      <c r="B274" s="51" t="s">
        <v>164</v>
      </c>
      <c r="C274" s="51">
        <v>215</v>
      </c>
      <c r="D274" s="51" t="s">
        <v>214</v>
      </c>
      <c r="E274" s="51">
        <v>215</v>
      </c>
      <c r="F274" s="51" t="s">
        <v>23</v>
      </c>
      <c r="G274" s="52">
        <v>7500</v>
      </c>
      <c r="H274" s="51"/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7500</v>
      </c>
      <c r="R274" s="51"/>
    </row>
    <row r="275" spans="1:18" ht="14.45" hidden="1" customHeight="1" outlineLevel="2" x14ac:dyDescent="0.25">
      <c r="A275" s="51">
        <v>567</v>
      </c>
      <c r="B275" s="51" t="s">
        <v>164</v>
      </c>
      <c r="C275" s="51">
        <v>215</v>
      </c>
      <c r="D275" s="51" t="s">
        <v>220</v>
      </c>
      <c r="E275" s="51">
        <v>215</v>
      </c>
      <c r="F275" s="51" t="s">
        <v>23</v>
      </c>
      <c r="G275" s="52">
        <v>5000</v>
      </c>
      <c r="H275" s="51"/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5000</v>
      </c>
      <c r="R275" s="51"/>
    </row>
    <row r="276" spans="1:18" ht="14.45" hidden="1" customHeight="1" outlineLevel="2" x14ac:dyDescent="0.25">
      <c r="A276" s="51">
        <v>647</v>
      </c>
      <c r="B276" s="51" t="s">
        <v>164</v>
      </c>
      <c r="C276" s="51">
        <v>215</v>
      </c>
      <c r="D276" s="51" t="s">
        <v>142</v>
      </c>
      <c r="E276" s="51">
        <v>215</v>
      </c>
      <c r="F276" s="51" t="s">
        <v>23</v>
      </c>
      <c r="G276" s="52">
        <v>80000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80000</v>
      </c>
      <c r="R276" s="51"/>
    </row>
    <row r="277" spans="1:18" ht="14.45" hidden="1" customHeight="1" outlineLevel="2" x14ac:dyDescent="0.25">
      <c r="A277" s="51">
        <v>714</v>
      </c>
      <c r="B277" s="51" t="s">
        <v>164</v>
      </c>
      <c r="C277" s="51">
        <v>215</v>
      </c>
      <c r="D277" s="51" t="s">
        <v>223</v>
      </c>
      <c r="E277" s="51">
        <v>215</v>
      </c>
      <c r="F277" s="51" t="s">
        <v>23</v>
      </c>
      <c r="G277" s="52">
        <v>2000</v>
      </c>
      <c r="H277" s="52"/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2000</v>
      </c>
      <c r="R277" s="51"/>
    </row>
    <row r="278" spans="1:18" hidden="1" outlineLevel="2" x14ac:dyDescent="0.25">
      <c r="A278" s="51">
        <v>796</v>
      </c>
      <c r="B278" s="51" t="s">
        <v>164</v>
      </c>
      <c r="C278" s="51">
        <v>215</v>
      </c>
      <c r="D278" s="51" t="s">
        <v>226</v>
      </c>
      <c r="E278" s="51">
        <v>215</v>
      </c>
      <c r="F278" s="51" t="s">
        <v>23</v>
      </c>
      <c r="G278" s="52">
        <v>6000</v>
      </c>
      <c r="H278" s="52"/>
      <c r="I278" s="52"/>
      <c r="J278" s="52"/>
      <c r="K278" s="52"/>
      <c r="L278" s="52"/>
      <c r="M278" s="52"/>
      <c r="N278" s="52"/>
      <c r="O278" s="52"/>
      <c r="P278" s="52"/>
      <c r="Q278" s="52">
        <v>6000</v>
      </c>
      <c r="R278" s="51"/>
    </row>
    <row r="279" spans="1:18" ht="14.45" hidden="1" customHeight="1" outlineLevel="2" x14ac:dyDescent="0.25">
      <c r="A279" s="68">
        <v>1184</v>
      </c>
      <c r="B279" s="51" t="s">
        <v>164</v>
      </c>
      <c r="C279" s="51">
        <v>215</v>
      </c>
      <c r="D279" s="68" t="s">
        <v>192</v>
      </c>
      <c r="E279" s="51">
        <v>215</v>
      </c>
      <c r="F279" s="51" t="s">
        <v>23</v>
      </c>
      <c r="G279" s="52">
        <v>0</v>
      </c>
      <c r="H279" s="52"/>
      <c r="I279" s="52"/>
      <c r="J279" s="52"/>
      <c r="K279" s="52"/>
      <c r="L279" s="52"/>
      <c r="M279" s="52"/>
      <c r="N279" s="52"/>
      <c r="O279" s="52"/>
      <c r="P279" s="52"/>
      <c r="Q279" s="52">
        <v>0</v>
      </c>
      <c r="R279" s="51" t="s">
        <v>317</v>
      </c>
    </row>
    <row r="280" spans="1:18" ht="14.45" hidden="1" customHeight="1" outlineLevel="2" x14ac:dyDescent="0.25">
      <c r="A280" s="68">
        <v>1244</v>
      </c>
      <c r="B280" s="51" t="s">
        <v>164</v>
      </c>
      <c r="C280" s="51">
        <v>215</v>
      </c>
      <c r="D280" s="51" t="s">
        <v>199</v>
      </c>
      <c r="E280" s="51">
        <v>215</v>
      </c>
      <c r="F280" s="51" t="s">
        <v>23</v>
      </c>
      <c r="G280" s="52">
        <v>2000</v>
      </c>
      <c r="H280" s="52"/>
      <c r="I280" s="52"/>
      <c r="J280" s="52"/>
      <c r="K280" s="52"/>
      <c r="L280" s="52"/>
      <c r="M280" s="52"/>
      <c r="N280" s="52"/>
      <c r="O280" s="52"/>
      <c r="P280" s="52"/>
      <c r="Q280" s="52">
        <v>2000</v>
      </c>
      <c r="R280" s="51"/>
    </row>
    <row r="281" spans="1:18" ht="14.45" customHeight="1" outlineLevel="1" collapsed="1" x14ac:dyDescent="0.25">
      <c r="A281" s="68"/>
      <c r="B281" s="51"/>
      <c r="C281" s="69" t="s">
        <v>395</v>
      </c>
      <c r="D281" s="51"/>
      <c r="E281" s="51"/>
      <c r="F281" s="51"/>
      <c r="G281" s="52">
        <f t="shared" ref="G281:R281" si="13">SUBTOTAL(9,G273:G280)</f>
        <v>152500</v>
      </c>
      <c r="H281" s="52">
        <f t="shared" si="13"/>
        <v>0</v>
      </c>
      <c r="I281" s="52">
        <f t="shared" si="13"/>
        <v>0</v>
      </c>
      <c r="J281" s="52">
        <f t="shared" si="13"/>
        <v>0</v>
      </c>
      <c r="K281" s="52">
        <f t="shared" si="13"/>
        <v>0</v>
      </c>
      <c r="L281" s="52">
        <f t="shared" si="13"/>
        <v>0</v>
      </c>
      <c r="M281" s="52">
        <f t="shared" si="13"/>
        <v>0</v>
      </c>
      <c r="N281" s="52">
        <f t="shared" si="13"/>
        <v>0</v>
      </c>
      <c r="O281" s="52">
        <f t="shared" si="13"/>
        <v>0</v>
      </c>
      <c r="P281" s="52">
        <f t="shared" si="13"/>
        <v>0</v>
      </c>
      <c r="Q281" s="52">
        <f t="shared" si="13"/>
        <v>152500</v>
      </c>
      <c r="R281" s="51">
        <f t="shared" si="13"/>
        <v>0</v>
      </c>
    </row>
    <row r="282" spans="1:18" ht="14.45" hidden="1" customHeight="1" outlineLevel="2" x14ac:dyDescent="0.25">
      <c r="A282" s="51">
        <v>123</v>
      </c>
      <c r="B282" s="51" t="s">
        <v>164</v>
      </c>
      <c r="C282" s="51">
        <v>216</v>
      </c>
      <c r="D282" s="51" t="s">
        <v>207</v>
      </c>
      <c r="E282" s="51">
        <v>216</v>
      </c>
      <c r="F282" s="51" t="s">
        <v>24</v>
      </c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>
        <v>0</v>
      </c>
      <c r="R282" s="51"/>
    </row>
    <row r="283" spans="1:18" ht="14.45" hidden="1" customHeight="1" outlineLevel="2" x14ac:dyDescent="0.25">
      <c r="A283" s="51">
        <v>152</v>
      </c>
      <c r="B283" s="51" t="s">
        <v>164</v>
      </c>
      <c r="C283" s="51">
        <v>216</v>
      </c>
      <c r="D283" s="51" t="s">
        <v>208</v>
      </c>
      <c r="E283" s="51">
        <v>216</v>
      </c>
      <c r="F283" s="51" t="s">
        <v>24</v>
      </c>
      <c r="G283" s="52">
        <v>0</v>
      </c>
      <c r="H283" s="52"/>
      <c r="I283" s="52"/>
      <c r="J283" s="52"/>
      <c r="K283" s="52"/>
      <c r="L283" s="52"/>
      <c r="M283" s="52"/>
      <c r="N283" s="52"/>
      <c r="O283" s="52"/>
      <c r="P283" s="52"/>
      <c r="Q283" s="52">
        <v>0</v>
      </c>
      <c r="R283" s="51"/>
    </row>
    <row r="284" spans="1:18" ht="14.45" hidden="1" customHeight="1" outlineLevel="2" x14ac:dyDescent="0.25">
      <c r="A284" s="51">
        <v>192</v>
      </c>
      <c r="B284" s="51" t="s">
        <v>164</v>
      </c>
      <c r="C284" s="51">
        <v>216</v>
      </c>
      <c r="D284" s="51" t="s">
        <v>209</v>
      </c>
      <c r="E284" s="51">
        <v>216</v>
      </c>
      <c r="F284" s="51" t="s">
        <v>24</v>
      </c>
      <c r="G284" s="52">
        <v>0</v>
      </c>
      <c r="H284" s="51"/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1"/>
    </row>
    <row r="285" spans="1:18" ht="14.45" hidden="1" customHeight="1" outlineLevel="2" x14ac:dyDescent="0.25">
      <c r="A285" s="51">
        <v>241</v>
      </c>
      <c r="B285" s="51" t="s">
        <v>164</v>
      </c>
      <c r="C285" s="51">
        <v>216</v>
      </c>
      <c r="D285" s="51" t="s">
        <v>211</v>
      </c>
      <c r="E285" s="51">
        <v>216</v>
      </c>
      <c r="F285" s="51" t="s">
        <v>24</v>
      </c>
      <c r="G285" s="52">
        <v>9000</v>
      </c>
      <c r="H285" s="51"/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9000</v>
      </c>
      <c r="R285" s="51"/>
    </row>
    <row r="286" spans="1:18" ht="14.45" hidden="1" customHeight="1" outlineLevel="2" x14ac:dyDescent="0.25">
      <c r="A286" s="51">
        <v>389</v>
      </c>
      <c r="B286" s="51" t="s">
        <v>164</v>
      </c>
      <c r="C286" s="51">
        <v>216</v>
      </c>
      <c r="D286" s="51" t="s">
        <v>214</v>
      </c>
      <c r="E286" s="51">
        <v>216</v>
      </c>
      <c r="F286" s="51" t="s">
        <v>24</v>
      </c>
      <c r="G286" s="52">
        <v>60000</v>
      </c>
      <c r="H286" s="51"/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60000</v>
      </c>
      <c r="R286" s="51"/>
    </row>
    <row r="287" spans="1:18" ht="14.45" hidden="1" customHeight="1" outlineLevel="2" x14ac:dyDescent="0.25">
      <c r="A287" s="51">
        <v>447</v>
      </c>
      <c r="B287" s="51" t="s">
        <v>164</v>
      </c>
      <c r="C287" s="51">
        <v>216</v>
      </c>
      <c r="D287" s="51" t="s">
        <v>216</v>
      </c>
      <c r="E287" s="51">
        <v>216</v>
      </c>
      <c r="F287" s="51" t="s">
        <v>24</v>
      </c>
      <c r="G287" s="52">
        <v>7000</v>
      </c>
      <c r="H287" s="51"/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7000</v>
      </c>
      <c r="R287" s="51"/>
    </row>
    <row r="288" spans="1:18" ht="14.45" hidden="1" customHeight="1" outlineLevel="2" x14ac:dyDescent="0.25">
      <c r="A288" s="51">
        <v>473</v>
      </c>
      <c r="B288" s="51" t="s">
        <v>164</v>
      </c>
      <c r="C288" s="51">
        <v>216</v>
      </c>
      <c r="D288" s="51" t="s">
        <v>217</v>
      </c>
      <c r="E288" s="51">
        <v>216</v>
      </c>
      <c r="F288" s="51" t="s">
        <v>24</v>
      </c>
      <c r="G288" s="52">
        <v>8000</v>
      </c>
      <c r="H288" s="51"/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8000</v>
      </c>
      <c r="R288" s="51"/>
    </row>
    <row r="289" spans="1:18" ht="14.45" hidden="1" customHeight="1" outlineLevel="2" x14ac:dyDescent="0.25">
      <c r="A289" s="51">
        <v>534</v>
      </c>
      <c r="B289" s="51" t="s">
        <v>164</v>
      </c>
      <c r="C289" s="51">
        <v>216</v>
      </c>
      <c r="D289" s="51" t="s">
        <v>219</v>
      </c>
      <c r="E289" s="51">
        <v>216</v>
      </c>
      <c r="F289" s="51" t="s">
        <v>24</v>
      </c>
      <c r="G289" s="52">
        <v>10000</v>
      </c>
      <c r="H289" s="51"/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10000</v>
      </c>
      <c r="R289" s="51"/>
    </row>
    <row r="290" spans="1:18" ht="14.45" hidden="1" customHeight="1" outlineLevel="2" x14ac:dyDescent="0.25">
      <c r="A290" s="51">
        <v>568</v>
      </c>
      <c r="B290" s="51" t="s">
        <v>164</v>
      </c>
      <c r="C290" s="51">
        <v>216</v>
      </c>
      <c r="D290" s="51" t="s">
        <v>220</v>
      </c>
      <c r="E290" s="51">
        <v>216</v>
      </c>
      <c r="F290" s="51" t="s">
        <v>24</v>
      </c>
      <c r="G290" s="52">
        <v>0</v>
      </c>
      <c r="H290" s="51"/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1"/>
    </row>
    <row r="291" spans="1:18" ht="14.45" hidden="1" customHeight="1" outlineLevel="2" x14ac:dyDescent="0.25">
      <c r="A291" s="51">
        <v>612</v>
      </c>
      <c r="B291" s="51" t="s">
        <v>164</v>
      </c>
      <c r="C291" s="51">
        <v>216</v>
      </c>
      <c r="D291" s="51" t="s">
        <v>221</v>
      </c>
      <c r="E291" s="51">
        <v>216</v>
      </c>
      <c r="F291" s="51" t="s">
        <v>24</v>
      </c>
      <c r="G291" s="52">
        <v>0</v>
      </c>
      <c r="H291" s="51"/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1"/>
    </row>
    <row r="292" spans="1:18" ht="14.45" hidden="1" customHeight="1" outlineLevel="2" x14ac:dyDescent="0.25">
      <c r="A292" s="51">
        <v>797</v>
      </c>
      <c r="B292" s="51" t="s">
        <v>164</v>
      </c>
      <c r="C292" s="51">
        <v>216</v>
      </c>
      <c r="D292" s="51" t="s">
        <v>226</v>
      </c>
      <c r="E292" s="51">
        <v>216</v>
      </c>
      <c r="F292" s="51" t="s">
        <v>24</v>
      </c>
      <c r="G292" s="52">
        <v>0</v>
      </c>
      <c r="H292" s="52"/>
      <c r="I292" s="52"/>
      <c r="J292" s="52"/>
      <c r="K292" s="52"/>
      <c r="L292" s="52"/>
      <c r="M292" s="52"/>
      <c r="N292" s="52"/>
      <c r="O292" s="52"/>
      <c r="P292" s="52"/>
      <c r="Q292" s="52">
        <v>0</v>
      </c>
      <c r="R292" s="51"/>
    </row>
    <row r="293" spans="1:18" ht="14.45" hidden="1" customHeight="1" outlineLevel="2" x14ac:dyDescent="0.25">
      <c r="A293" s="68">
        <v>1174</v>
      </c>
      <c r="B293" s="51" t="s">
        <v>164</v>
      </c>
      <c r="C293" s="51">
        <v>216</v>
      </c>
      <c r="D293" s="68" t="s">
        <v>211</v>
      </c>
      <c r="E293" s="51">
        <v>216</v>
      </c>
      <c r="F293" s="51" t="s">
        <v>24</v>
      </c>
      <c r="G293" s="52">
        <v>0</v>
      </c>
      <c r="H293" s="52"/>
      <c r="I293" s="52"/>
      <c r="J293" s="52"/>
      <c r="K293" s="52"/>
      <c r="L293" s="52"/>
      <c r="M293" s="52"/>
      <c r="N293" s="52"/>
      <c r="O293" s="52"/>
      <c r="P293" s="52"/>
      <c r="Q293" s="52">
        <v>0</v>
      </c>
      <c r="R293" s="51" t="s">
        <v>313</v>
      </c>
    </row>
    <row r="294" spans="1:18" ht="14.45" hidden="1" customHeight="1" outlineLevel="2" x14ac:dyDescent="0.25">
      <c r="A294" s="68">
        <v>1213</v>
      </c>
      <c r="B294" s="51" t="s">
        <v>164</v>
      </c>
      <c r="C294" s="51">
        <v>216</v>
      </c>
      <c r="D294" s="51" t="s">
        <v>304</v>
      </c>
      <c r="E294" s="51">
        <v>216</v>
      </c>
      <c r="F294" s="51" t="s">
        <v>24</v>
      </c>
      <c r="G294" s="52">
        <v>250000</v>
      </c>
      <c r="H294" s="52"/>
      <c r="I294" s="52"/>
      <c r="J294" s="52"/>
      <c r="K294" s="52"/>
      <c r="L294" s="52"/>
      <c r="M294" s="52"/>
      <c r="N294" s="52"/>
      <c r="O294" s="52"/>
      <c r="P294" s="52"/>
      <c r="Q294" s="52">
        <v>250000</v>
      </c>
      <c r="R294" s="51"/>
    </row>
    <row r="295" spans="1:18" ht="14.45" hidden="1" customHeight="1" outlineLevel="2" x14ac:dyDescent="0.25">
      <c r="A295" s="68">
        <v>1238</v>
      </c>
      <c r="B295" s="51" t="s">
        <v>164</v>
      </c>
      <c r="C295" s="51">
        <v>216</v>
      </c>
      <c r="D295" s="51" t="s">
        <v>318</v>
      </c>
      <c r="E295" s="51">
        <v>216</v>
      </c>
      <c r="F295" s="51" t="s">
        <v>24</v>
      </c>
      <c r="G295" s="52">
        <v>30000</v>
      </c>
      <c r="H295" s="52"/>
      <c r="I295" s="52"/>
      <c r="J295" s="52"/>
      <c r="K295" s="52"/>
      <c r="L295" s="52"/>
      <c r="M295" s="52"/>
      <c r="N295" s="52"/>
      <c r="O295" s="52"/>
      <c r="P295" s="52"/>
      <c r="Q295" s="52">
        <v>30000</v>
      </c>
      <c r="R295" s="51"/>
    </row>
    <row r="296" spans="1:18" ht="14.45" hidden="1" customHeight="1" outlineLevel="2" x14ac:dyDescent="0.25">
      <c r="A296" s="68">
        <v>1245</v>
      </c>
      <c r="B296" s="51" t="s">
        <v>164</v>
      </c>
      <c r="C296" s="51">
        <v>216</v>
      </c>
      <c r="D296" s="51" t="s">
        <v>199</v>
      </c>
      <c r="E296" s="51">
        <v>216</v>
      </c>
      <c r="F296" s="51" t="s">
        <v>24</v>
      </c>
      <c r="G296" s="52">
        <v>3000</v>
      </c>
      <c r="H296" s="52"/>
      <c r="I296" s="52"/>
      <c r="J296" s="52"/>
      <c r="K296" s="52"/>
      <c r="L296" s="52"/>
      <c r="M296" s="52"/>
      <c r="N296" s="52"/>
      <c r="O296" s="52"/>
      <c r="P296" s="52"/>
      <c r="Q296" s="52">
        <v>3000</v>
      </c>
      <c r="R296" s="51"/>
    </row>
    <row r="297" spans="1:18" ht="14.45" customHeight="1" outlineLevel="1" collapsed="1" x14ac:dyDescent="0.25">
      <c r="A297" s="68"/>
      <c r="B297" s="51"/>
      <c r="C297" s="69" t="s">
        <v>396</v>
      </c>
      <c r="D297" s="51"/>
      <c r="E297" s="51"/>
      <c r="F297" s="51"/>
      <c r="G297" s="52">
        <f t="shared" ref="G297:R297" si="14">SUBTOTAL(9,G282:G296)</f>
        <v>377000</v>
      </c>
      <c r="H297" s="52">
        <f t="shared" si="14"/>
        <v>0</v>
      </c>
      <c r="I297" s="52">
        <f t="shared" si="14"/>
        <v>0</v>
      </c>
      <c r="J297" s="52">
        <f t="shared" si="14"/>
        <v>0</v>
      </c>
      <c r="K297" s="52">
        <f t="shared" si="14"/>
        <v>0</v>
      </c>
      <c r="L297" s="52">
        <f t="shared" si="14"/>
        <v>0</v>
      </c>
      <c r="M297" s="52">
        <f t="shared" si="14"/>
        <v>0</v>
      </c>
      <c r="N297" s="52">
        <f t="shared" si="14"/>
        <v>0</v>
      </c>
      <c r="O297" s="52">
        <f t="shared" si="14"/>
        <v>0</v>
      </c>
      <c r="P297" s="52">
        <f t="shared" si="14"/>
        <v>0</v>
      </c>
      <c r="Q297" s="52">
        <f t="shared" si="14"/>
        <v>377000</v>
      </c>
      <c r="R297" s="51">
        <f t="shared" si="14"/>
        <v>0</v>
      </c>
    </row>
    <row r="298" spans="1:18" hidden="1" outlineLevel="2" x14ac:dyDescent="0.25">
      <c r="A298" s="51">
        <v>34</v>
      </c>
      <c r="B298" s="51" t="s">
        <v>164</v>
      </c>
      <c r="C298" s="51">
        <v>217</v>
      </c>
      <c r="D298" s="51" t="s">
        <v>205</v>
      </c>
      <c r="E298" s="51">
        <v>217</v>
      </c>
      <c r="F298" s="51" t="s">
        <v>25</v>
      </c>
      <c r="G298" s="52">
        <v>0</v>
      </c>
      <c r="H298" s="51"/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1"/>
    </row>
    <row r="299" spans="1:18" ht="14.45" hidden="1" customHeight="1" outlineLevel="2" x14ac:dyDescent="0.25">
      <c r="A299" s="51">
        <v>242</v>
      </c>
      <c r="B299" s="51" t="s">
        <v>164</v>
      </c>
      <c r="C299" s="51">
        <v>217</v>
      </c>
      <c r="D299" s="51" t="s">
        <v>211</v>
      </c>
      <c r="E299" s="51">
        <v>217</v>
      </c>
      <c r="F299" s="51" t="s">
        <v>25</v>
      </c>
      <c r="G299" s="52">
        <v>10000</v>
      </c>
      <c r="H299" s="51"/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10000</v>
      </c>
      <c r="R299" s="51"/>
    </row>
    <row r="300" spans="1:18" ht="14.45" hidden="1" customHeight="1" outlineLevel="2" x14ac:dyDescent="0.25">
      <c r="A300" s="51">
        <v>715</v>
      </c>
      <c r="B300" s="51" t="s">
        <v>164</v>
      </c>
      <c r="C300" s="51">
        <v>217</v>
      </c>
      <c r="D300" s="51" t="s">
        <v>223</v>
      </c>
      <c r="E300" s="51">
        <v>217</v>
      </c>
      <c r="F300" s="51" t="s">
        <v>25</v>
      </c>
      <c r="G300" s="52">
        <v>3000</v>
      </c>
      <c r="H300" s="52"/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3000</v>
      </c>
      <c r="R300" s="51"/>
    </row>
    <row r="301" spans="1:18" ht="14.45" customHeight="1" outlineLevel="1" collapsed="1" x14ac:dyDescent="0.25">
      <c r="A301" s="51"/>
      <c r="B301" s="51"/>
      <c r="C301" s="69" t="s">
        <v>397</v>
      </c>
      <c r="D301" s="51"/>
      <c r="E301" s="51"/>
      <c r="F301" s="51"/>
      <c r="G301" s="52">
        <f t="shared" ref="G301:R301" si="15">SUBTOTAL(9,G298:G300)</f>
        <v>13000</v>
      </c>
      <c r="H301" s="52">
        <f t="shared" si="15"/>
        <v>0</v>
      </c>
      <c r="I301" s="52">
        <f t="shared" si="15"/>
        <v>0</v>
      </c>
      <c r="J301" s="52">
        <f t="shared" si="15"/>
        <v>0</v>
      </c>
      <c r="K301" s="52">
        <f t="shared" si="15"/>
        <v>0</v>
      </c>
      <c r="L301" s="52">
        <f t="shared" si="15"/>
        <v>0</v>
      </c>
      <c r="M301" s="52">
        <f t="shared" si="15"/>
        <v>0</v>
      </c>
      <c r="N301" s="52">
        <f t="shared" si="15"/>
        <v>0</v>
      </c>
      <c r="O301" s="52">
        <f t="shared" si="15"/>
        <v>0</v>
      </c>
      <c r="P301" s="52">
        <f t="shared" si="15"/>
        <v>0</v>
      </c>
      <c r="Q301" s="52">
        <f t="shared" si="15"/>
        <v>13000</v>
      </c>
      <c r="R301" s="51">
        <f t="shared" si="15"/>
        <v>0</v>
      </c>
    </row>
    <row r="302" spans="1:18" ht="14.45" hidden="1" customHeight="1" outlineLevel="2" x14ac:dyDescent="0.25">
      <c r="A302" s="51">
        <v>509</v>
      </c>
      <c r="B302" s="51" t="s">
        <v>164</v>
      </c>
      <c r="C302" s="51">
        <v>218</v>
      </c>
      <c r="D302" s="51" t="s">
        <v>218</v>
      </c>
      <c r="E302" s="51">
        <v>218</v>
      </c>
      <c r="F302" s="51" t="s">
        <v>26</v>
      </c>
      <c r="G302" s="52">
        <v>10000</v>
      </c>
      <c r="H302" s="51"/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10000</v>
      </c>
      <c r="R302" s="51"/>
    </row>
    <row r="303" spans="1:18" ht="14.45" hidden="1" customHeight="1" outlineLevel="2" x14ac:dyDescent="0.25">
      <c r="A303" s="51">
        <v>799</v>
      </c>
      <c r="B303" s="51" t="s">
        <v>164</v>
      </c>
      <c r="C303" s="51">
        <v>218</v>
      </c>
      <c r="D303" s="51" t="s">
        <v>226</v>
      </c>
      <c r="E303" s="51">
        <v>218</v>
      </c>
      <c r="F303" s="51" t="s">
        <v>26</v>
      </c>
      <c r="G303" s="52">
        <v>0</v>
      </c>
      <c r="H303" s="52"/>
      <c r="I303" s="52"/>
      <c r="J303" s="52"/>
      <c r="K303" s="52"/>
      <c r="L303" s="52"/>
      <c r="M303" s="52"/>
      <c r="N303" s="52"/>
      <c r="O303" s="52"/>
      <c r="P303" s="52"/>
      <c r="Q303" s="52">
        <v>0</v>
      </c>
      <c r="R303" s="51"/>
    </row>
    <row r="304" spans="1:18" ht="14.45" hidden="1" customHeight="1" outlineLevel="2" x14ac:dyDescent="0.25">
      <c r="A304" s="68">
        <v>1185</v>
      </c>
      <c r="B304" s="51" t="s">
        <v>164</v>
      </c>
      <c r="C304" s="51">
        <v>218</v>
      </c>
      <c r="D304" s="68" t="s">
        <v>192</v>
      </c>
      <c r="E304" s="51">
        <v>218</v>
      </c>
      <c r="F304" s="51" t="s">
        <v>26</v>
      </c>
      <c r="G304" s="52">
        <v>170000</v>
      </c>
      <c r="H304" s="52"/>
      <c r="I304" s="52"/>
      <c r="J304" s="52"/>
      <c r="K304" s="52"/>
      <c r="L304" s="52"/>
      <c r="M304" s="52"/>
      <c r="N304" s="52"/>
      <c r="O304" s="52"/>
      <c r="P304" s="52"/>
      <c r="Q304" s="52">
        <v>170000</v>
      </c>
      <c r="R304" s="51" t="s">
        <v>317</v>
      </c>
    </row>
    <row r="305" spans="1:18" ht="14.45" hidden="1" customHeight="1" outlineLevel="2" x14ac:dyDescent="0.25">
      <c r="A305" s="51">
        <v>1293</v>
      </c>
      <c r="B305" s="51">
        <v>2</v>
      </c>
      <c r="C305" s="68">
        <v>218</v>
      </c>
      <c r="D305" s="68" t="s">
        <v>212</v>
      </c>
      <c r="E305" s="68">
        <v>218</v>
      </c>
      <c r="F305" s="51" t="s">
        <v>26</v>
      </c>
      <c r="G305" s="52">
        <v>100000</v>
      </c>
      <c r="H305" s="52"/>
      <c r="I305" s="52"/>
      <c r="J305" s="52"/>
      <c r="K305" s="52"/>
      <c r="L305" s="52"/>
      <c r="M305" s="52"/>
      <c r="N305" s="52"/>
      <c r="O305" s="52"/>
      <c r="P305" s="52"/>
      <c r="Q305" s="52">
        <v>100000</v>
      </c>
      <c r="R305" s="51"/>
    </row>
    <row r="306" spans="1:18" ht="14.45" customHeight="1" outlineLevel="1" collapsed="1" x14ac:dyDescent="0.25">
      <c r="A306" s="51"/>
      <c r="B306" s="51"/>
      <c r="C306" s="110" t="s">
        <v>398</v>
      </c>
      <c r="D306" s="68"/>
      <c r="E306" s="68"/>
      <c r="F306" s="51"/>
      <c r="G306" s="52">
        <f t="shared" ref="G306:R306" si="16">SUBTOTAL(9,G302:G305)</f>
        <v>280000</v>
      </c>
      <c r="H306" s="52">
        <f t="shared" si="16"/>
        <v>0</v>
      </c>
      <c r="I306" s="52">
        <f t="shared" si="16"/>
        <v>0</v>
      </c>
      <c r="J306" s="52">
        <f t="shared" si="16"/>
        <v>0</v>
      </c>
      <c r="K306" s="52">
        <f t="shared" si="16"/>
        <v>0</v>
      </c>
      <c r="L306" s="52">
        <f t="shared" si="16"/>
        <v>0</v>
      </c>
      <c r="M306" s="52">
        <f t="shared" si="16"/>
        <v>0</v>
      </c>
      <c r="N306" s="52">
        <f t="shared" si="16"/>
        <v>0</v>
      </c>
      <c r="O306" s="52">
        <f t="shared" si="16"/>
        <v>0</v>
      </c>
      <c r="P306" s="52">
        <f t="shared" si="16"/>
        <v>0</v>
      </c>
      <c r="Q306" s="52">
        <f t="shared" si="16"/>
        <v>280000</v>
      </c>
      <c r="R306" s="51">
        <f t="shared" si="16"/>
        <v>0</v>
      </c>
    </row>
    <row r="307" spans="1:18" ht="14.45" hidden="1" customHeight="1" outlineLevel="2" x14ac:dyDescent="0.25">
      <c r="A307" s="51">
        <v>3</v>
      </c>
      <c r="B307" s="51" t="s">
        <v>164</v>
      </c>
      <c r="C307" s="51">
        <v>221</v>
      </c>
      <c r="D307" s="51" t="s">
        <v>203</v>
      </c>
      <c r="E307" s="51">
        <v>221</v>
      </c>
      <c r="F307" s="51" t="s">
        <v>27</v>
      </c>
      <c r="G307" s="52">
        <v>0</v>
      </c>
      <c r="H307" s="51"/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1"/>
    </row>
    <row r="308" spans="1:18" ht="14.45" hidden="1" customHeight="1" outlineLevel="2" x14ac:dyDescent="0.25">
      <c r="A308" s="51">
        <v>36</v>
      </c>
      <c r="B308" s="51" t="s">
        <v>164</v>
      </c>
      <c r="C308" s="51">
        <v>221</v>
      </c>
      <c r="D308" s="51" t="s">
        <v>205</v>
      </c>
      <c r="E308" s="51">
        <v>221</v>
      </c>
      <c r="F308" s="51" t="s">
        <v>27</v>
      </c>
      <c r="G308" s="52">
        <v>3000</v>
      </c>
      <c r="H308" s="51"/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3000</v>
      </c>
      <c r="R308" s="51"/>
    </row>
    <row r="309" spans="1:18" ht="14.45" hidden="1" customHeight="1" outlineLevel="2" x14ac:dyDescent="0.25">
      <c r="A309" s="51">
        <v>70</v>
      </c>
      <c r="B309" s="51" t="s">
        <v>164</v>
      </c>
      <c r="C309" s="51">
        <v>221</v>
      </c>
      <c r="D309" s="51" t="s">
        <v>206</v>
      </c>
      <c r="E309" s="51">
        <v>221</v>
      </c>
      <c r="F309" s="51" t="s">
        <v>27</v>
      </c>
      <c r="G309" s="52">
        <v>0</v>
      </c>
      <c r="H309" s="51"/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1"/>
    </row>
    <row r="310" spans="1:18" ht="14.45" hidden="1" customHeight="1" outlineLevel="2" x14ac:dyDescent="0.25">
      <c r="A310" s="51">
        <v>244</v>
      </c>
      <c r="B310" s="51" t="s">
        <v>164</v>
      </c>
      <c r="C310" s="51">
        <v>221</v>
      </c>
      <c r="D310" s="51" t="s">
        <v>211</v>
      </c>
      <c r="E310" s="51">
        <v>221</v>
      </c>
      <c r="F310" s="51" t="s">
        <v>27</v>
      </c>
      <c r="G310" s="52">
        <v>5000</v>
      </c>
      <c r="H310" s="51"/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5000</v>
      </c>
      <c r="R310" s="51"/>
    </row>
    <row r="311" spans="1:18" ht="14.45" hidden="1" customHeight="1" outlineLevel="2" x14ac:dyDescent="0.25">
      <c r="A311" s="51">
        <v>344</v>
      </c>
      <c r="B311" s="51" t="s">
        <v>164</v>
      </c>
      <c r="C311" s="51">
        <v>221</v>
      </c>
      <c r="D311" s="51" t="s">
        <v>213</v>
      </c>
      <c r="E311" s="51">
        <v>221</v>
      </c>
      <c r="F311" s="51" t="s">
        <v>27</v>
      </c>
      <c r="G311" s="52">
        <v>12000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12000</v>
      </c>
      <c r="R311" s="51"/>
    </row>
    <row r="312" spans="1:18" ht="14.45" hidden="1" customHeight="1" outlineLevel="2" x14ac:dyDescent="0.25">
      <c r="A312" s="51">
        <v>391</v>
      </c>
      <c r="B312" s="51" t="s">
        <v>164</v>
      </c>
      <c r="C312" s="51">
        <v>221</v>
      </c>
      <c r="D312" s="51" t="s">
        <v>214</v>
      </c>
      <c r="E312" s="51">
        <v>221</v>
      </c>
      <c r="F312" s="51" t="s">
        <v>27</v>
      </c>
      <c r="G312" s="52">
        <v>10000</v>
      </c>
      <c r="H312" s="51"/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10000</v>
      </c>
      <c r="R312" s="51"/>
    </row>
    <row r="313" spans="1:18" ht="14.45" hidden="1" customHeight="1" outlineLevel="2" x14ac:dyDescent="0.25">
      <c r="A313" s="51">
        <v>536</v>
      </c>
      <c r="B313" s="51" t="s">
        <v>164</v>
      </c>
      <c r="C313" s="51">
        <v>221</v>
      </c>
      <c r="D313" s="51" t="s">
        <v>219</v>
      </c>
      <c r="E313" s="51">
        <v>221</v>
      </c>
      <c r="F313" s="51" t="s">
        <v>27</v>
      </c>
      <c r="G313" s="52">
        <v>840000</v>
      </c>
      <c r="H313" s="51"/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840000</v>
      </c>
      <c r="R313" s="51"/>
    </row>
    <row r="314" spans="1:18" ht="14.45" hidden="1" customHeight="1" outlineLevel="2" x14ac:dyDescent="0.25">
      <c r="A314" s="51">
        <v>570</v>
      </c>
      <c r="B314" s="51" t="s">
        <v>164</v>
      </c>
      <c r="C314" s="51">
        <v>221</v>
      </c>
      <c r="D314" s="51" t="s">
        <v>220</v>
      </c>
      <c r="E314" s="51">
        <v>221</v>
      </c>
      <c r="F314" s="51" t="s">
        <v>27</v>
      </c>
      <c r="G314" s="52">
        <v>30000</v>
      </c>
      <c r="H314" s="51"/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30000</v>
      </c>
      <c r="R314" s="51"/>
    </row>
    <row r="315" spans="1:18" ht="14.45" hidden="1" customHeight="1" outlineLevel="2" x14ac:dyDescent="0.25">
      <c r="A315" s="51">
        <v>649</v>
      </c>
      <c r="B315" s="51" t="s">
        <v>164</v>
      </c>
      <c r="C315" s="51">
        <v>221</v>
      </c>
      <c r="D315" s="51" t="s">
        <v>142</v>
      </c>
      <c r="E315" s="51">
        <v>221</v>
      </c>
      <c r="F315" s="51" t="s">
        <v>27</v>
      </c>
      <c r="G315" s="52">
        <v>35000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35000</v>
      </c>
      <c r="R315" s="51"/>
    </row>
    <row r="316" spans="1:18" ht="14.45" hidden="1" customHeight="1" outlineLevel="2" x14ac:dyDescent="0.25">
      <c r="A316" s="51">
        <v>686</v>
      </c>
      <c r="B316" s="51" t="s">
        <v>164</v>
      </c>
      <c r="C316" s="51">
        <v>221</v>
      </c>
      <c r="D316" s="51" t="s">
        <v>222</v>
      </c>
      <c r="E316" s="51">
        <v>221</v>
      </c>
      <c r="F316" s="51" t="s">
        <v>27</v>
      </c>
      <c r="G316" s="52">
        <v>1000</v>
      </c>
      <c r="H316" s="52"/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1000</v>
      </c>
      <c r="R316" s="51"/>
    </row>
    <row r="317" spans="1:18" ht="14.45" hidden="1" customHeight="1" outlineLevel="2" x14ac:dyDescent="0.25">
      <c r="A317" s="51">
        <v>717</v>
      </c>
      <c r="B317" s="51" t="s">
        <v>164</v>
      </c>
      <c r="C317" s="51">
        <v>221</v>
      </c>
      <c r="D317" s="51" t="s">
        <v>223</v>
      </c>
      <c r="E317" s="51">
        <v>221</v>
      </c>
      <c r="F317" s="51" t="s">
        <v>27</v>
      </c>
      <c r="G317" s="52">
        <v>1000</v>
      </c>
      <c r="H317" s="52"/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1000</v>
      </c>
      <c r="R317" s="51"/>
    </row>
    <row r="318" spans="1:18" ht="14.45" hidden="1" customHeight="1" outlineLevel="2" x14ac:dyDescent="0.25">
      <c r="A318" s="51">
        <v>801</v>
      </c>
      <c r="B318" s="51" t="s">
        <v>164</v>
      </c>
      <c r="C318" s="51">
        <v>221</v>
      </c>
      <c r="D318" s="51" t="s">
        <v>226</v>
      </c>
      <c r="E318" s="51">
        <v>221</v>
      </c>
      <c r="F318" s="51" t="s">
        <v>27</v>
      </c>
      <c r="G318" s="52">
        <v>100000</v>
      </c>
      <c r="H318" s="52"/>
      <c r="I318" s="52"/>
      <c r="J318" s="52"/>
      <c r="K318" s="52"/>
      <c r="L318" s="52"/>
      <c r="M318" s="52"/>
      <c r="N318" s="52"/>
      <c r="O318" s="52"/>
      <c r="P318" s="52"/>
      <c r="Q318" s="52">
        <v>100000</v>
      </c>
      <c r="R318" s="51"/>
    </row>
    <row r="319" spans="1:18" ht="14.45" hidden="1" customHeight="1" outlineLevel="2" x14ac:dyDescent="0.25">
      <c r="A319" s="51">
        <v>1068</v>
      </c>
      <c r="B319" s="51" t="s">
        <v>164</v>
      </c>
      <c r="C319" s="51">
        <v>221</v>
      </c>
      <c r="D319" s="51" t="s">
        <v>225</v>
      </c>
      <c r="E319" s="51">
        <v>221</v>
      </c>
      <c r="F319" s="51" t="s">
        <v>27</v>
      </c>
      <c r="G319" s="52">
        <v>15000</v>
      </c>
      <c r="H319" s="52"/>
      <c r="I319" s="52"/>
      <c r="J319" s="52"/>
      <c r="K319" s="52"/>
      <c r="L319" s="52"/>
      <c r="M319" s="52"/>
      <c r="N319" s="52"/>
      <c r="O319" s="52"/>
      <c r="P319" s="52"/>
      <c r="Q319" s="52">
        <v>15000</v>
      </c>
      <c r="R319" s="51"/>
    </row>
    <row r="320" spans="1:18" ht="14.45" customHeight="1" outlineLevel="1" collapsed="1" x14ac:dyDescent="0.25">
      <c r="A320" s="51"/>
      <c r="B320" s="51"/>
      <c r="C320" s="69" t="s">
        <v>399</v>
      </c>
      <c r="D320" s="51"/>
      <c r="E320" s="51"/>
      <c r="F320" s="51"/>
      <c r="G320" s="52">
        <f t="shared" ref="G320:R320" si="17">SUBTOTAL(9,G307:G319)</f>
        <v>1052000</v>
      </c>
      <c r="H320" s="52">
        <f t="shared" si="17"/>
        <v>0</v>
      </c>
      <c r="I320" s="52">
        <f t="shared" si="17"/>
        <v>0</v>
      </c>
      <c r="J320" s="52">
        <f t="shared" si="17"/>
        <v>0</v>
      </c>
      <c r="K320" s="52">
        <f t="shared" si="17"/>
        <v>0</v>
      </c>
      <c r="L320" s="52">
        <f t="shared" si="17"/>
        <v>0</v>
      </c>
      <c r="M320" s="52">
        <f t="shared" si="17"/>
        <v>0</v>
      </c>
      <c r="N320" s="52">
        <f t="shared" si="17"/>
        <v>0</v>
      </c>
      <c r="O320" s="52">
        <f t="shared" si="17"/>
        <v>0</v>
      </c>
      <c r="P320" s="52">
        <f t="shared" si="17"/>
        <v>0</v>
      </c>
      <c r="Q320" s="52">
        <f t="shared" si="17"/>
        <v>1052000</v>
      </c>
      <c r="R320" s="51">
        <f t="shared" si="17"/>
        <v>0</v>
      </c>
    </row>
    <row r="321" spans="1:18" ht="14.45" hidden="1" customHeight="1" outlineLevel="2" x14ac:dyDescent="0.25">
      <c r="A321" s="68">
        <v>1175</v>
      </c>
      <c r="B321" s="51" t="s">
        <v>164</v>
      </c>
      <c r="C321" s="51">
        <v>222</v>
      </c>
      <c r="D321" s="68" t="s">
        <v>211</v>
      </c>
      <c r="E321" s="51">
        <v>222</v>
      </c>
      <c r="F321" s="51" t="s">
        <v>28</v>
      </c>
      <c r="G321" s="52">
        <v>900</v>
      </c>
      <c r="H321" s="52"/>
      <c r="I321" s="52"/>
      <c r="J321" s="52"/>
      <c r="K321" s="52"/>
      <c r="L321" s="52"/>
      <c r="M321" s="52"/>
      <c r="N321" s="52"/>
      <c r="O321" s="52"/>
      <c r="P321" s="52"/>
      <c r="Q321" s="52">
        <v>900</v>
      </c>
      <c r="R321" s="51" t="s">
        <v>313</v>
      </c>
    </row>
    <row r="322" spans="1:18" ht="14.45" customHeight="1" outlineLevel="1" collapsed="1" x14ac:dyDescent="0.25">
      <c r="A322" s="68"/>
      <c r="B322" s="51"/>
      <c r="C322" s="69" t="s">
        <v>400</v>
      </c>
      <c r="D322" s="68"/>
      <c r="E322" s="51"/>
      <c r="F322" s="51"/>
      <c r="G322" s="52">
        <f t="shared" ref="G322:R322" si="18">SUBTOTAL(9,G321:G321)</f>
        <v>900</v>
      </c>
      <c r="H322" s="52">
        <f t="shared" si="18"/>
        <v>0</v>
      </c>
      <c r="I322" s="52">
        <f t="shared" si="18"/>
        <v>0</v>
      </c>
      <c r="J322" s="52">
        <f t="shared" si="18"/>
        <v>0</v>
      </c>
      <c r="K322" s="52">
        <f t="shared" si="18"/>
        <v>0</v>
      </c>
      <c r="L322" s="52">
        <f t="shared" si="18"/>
        <v>0</v>
      </c>
      <c r="M322" s="52">
        <f t="shared" si="18"/>
        <v>0</v>
      </c>
      <c r="N322" s="52">
        <f t="shared" si="18"/>
        <v>0</v>
      </c>
      <c r="O322" s="52">
        <f t="shared" si="18"/>
        <v>0</v>
      </c>
      <c r="P322" s="52">
        <f t="shared" si="18"/>
        <v>0</v>
      </c>
      <c r="Q322" s="52">
        <f t="shared" si="18"/>
        <v>900</v>
      </c>
      <c r="R322" s="51">
        <f t="shared" si="18"/>
        <v>0</v>
      </c>
    </row>
    <row r="323" spans="1:18" ht="14.45" hidden="1" customHeight="1" outlineLevel="2" x14ac:dyDescent="0.25">
      <c r="A323" s="51">
        <v>345</v>
      </c>
      <c r="B323" s="51" t="s">
        <v>164</v>
      </c>
      <c r="C323" s="51">
        <v>223</v>
      </c>
      <c r="D323" s="51" t="s">
        <v>371</v>
      </c>
      <c r="E323" s="51">
        <v>223</v>
      </c>
      <c r="F323" s="51" t="s">
        <v>29</v>
      </c>
      <c r="G323" s="52">
        <v>5000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5000</v>
      </c>
      <c r="R323" s="51"/>
    </row>
    <row r="324" spans="1:18" ht="14.45" hidden="1" customHeight="1" outlineLevel="2" x14ac:dyDescent="0.25">
      <c r="A324" s="51">
        <v>392</v>
      </c>
      <c r="B324" s="51" t="s">
        <v>164</v>
      </c>
      <c r="C324" s="51">
        <v>223</v>
      </c>
      <c r="D324" s="51" t="s">
        <v>214</v>
      </c>
      <c r="E324" s="51">
        <v>223</v>
      </c>
      <c r="F324" s="51" t="s">
        <v>29</v>
      </c>
      <c r="G324" s="52">
        <v>1500</v>
      </c>
      <c r="H324" s="51"/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1500</v>
      </c>
      <c r="R324" s="51"/>
    </row>
    <row r="325" spans="1:18" ht="14.45" hidden="1" customHeight="1" outlineLevel="2" x14ac:dyDescent="0.25">
      <c r="A325" s="51">
        <v>718</v>
      </c>
      <c r="B325" s="51" t="s">
        <v>164</v>
      </c>
      <c r="C325" s="51">
        <v>223</v>
      </c>
      <c r="D325" s="51" t="s">
        <v>223</v>
      </c>
      <c r="E325" s="51">
        <v>223</v>
      </c>
      <c r="F325" s="51" t="s">
        <v>29</v>
      </c>
      <c r="G325" s="52">
        <v>1000</v>
      </c>
      <c r="H325" s="52"/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1000</v>
      </c>
      <c r="R325" s="51"/>
    </row>
    <row r="326" spans="1:18" ht="14.45" hidden="1" customHeight="1" outlineLevel="2" x14ac:dyDescent="0.25">
      <c r="A326" s="68">
        <v>1176</v>
      </c>
      <c r="B326" s="51" t="s">
        <v>164</v>
      </c>
      <c r="C326" s="51">
        <v>223</v>
      </c>
      <c r="D326" s="68" t="s">
        <v>211</v>
      </c>
      <c r="E326" s="51">
        <v>223</v>
      </c>
      <c r="F326" s="51" t="s">
        <v>29</v>
      </c>
      <c r="G326" s="52">
        <v>600</v>
      </c>
      <c r="H326" s="52"/>
      <c r="I326" s="52"/>
      <c r="J326" s="52"/>
      <c r="K326" s="52"/>
      <c r="L326" s="52"/>
      <c r="M326" s="52"/>
      <c r="N326" s="52"/>
      <c r="O326" s="52"/>
      <c r="P326" s="52"/>
      <c r="Q326" s="52">
        <v>600</v>
      </c>
      <c r="R326" s="51" t="s">
        <v>313</v>
      </c>
    </row>
    <row r="327" spans="1:18" ht="14.45" customHeight="1" outlineLevel="1" collapsed="1" x14ac:dyDescent="0.25">
      <c r="A327" s="68"/>
      <c r="B327" s="51"/>
      <c r="C327" s="69" t="s">
        <v>401</v>
      </c>
      <c r="D327" s="68"/>
      <c r="E327" s="51"/>
      <c r="F327" s="51"/>
      <c r="G327" s="52">
        <f t="shared" ref="G327:R327" si="19">SUBTOTAL(9,G323:G326)</f>
        <v>8100</v>
      </c>
      <c r="H327" s="52">
        <f t="shared" si="19"/>
        <v>0</v>
      </c>
      <c r="I327" s="52">
        <f t="shared" si="19"/>
        <v>0</v>
      </c>
      <c r="J327" s="52">
        <f t="shared" si="19"/>
        <v>0</v>
      </c>
      <c r="K327" s="52">
        <f t="shared" si="19"/>
        <v>0</v>
      </c>
      <c r="L327" s="52">
        <f t="shared" si="19"/>
        <v>0</v>
      </c>
      <c r="M327" s="52">
        <f t="shared" si="19"/>
        <v>0</v>
      </c>
      <c r="N327" s="52">
        <f t="shared" si="19"/>
        <v>0</v>
      </c>
      <c r="O327" s="52">
        <f t="shared" si="19"/>
        <v>0</v>
      </c>
      <c r="P327" s="52">
        <f t="shared" si="19"/>
        <v>0</v>
      </c>
      <c r="Q327" s="52">
        <f t="shared" si="19"/>
        <v>8100</v>
      </c>
      <c r="R327" s="51">
        <f t="shared" si="19"/>
        <v>0</v>
      </c>
    </row>
    <row r="328" spans="1:18" ht="14.45" hidden="1" customHeight="1" outlineLevel="2" x14ac:dyDescent="0.25">
      <c r="A328" s="51">
        <v>38</v>
      </c>
      <c r="B328" s="51" t="s">
        <v>164</v>
      </c>
      <c r="C328" s="51">
        <v>234</v>
      </c>
      <c r="D328" s="51" t="s">
        <v>205</v>
      </c>
      <c r="E328" s="51">
        <v>234</v>
      </c>
      <c r="F328" s="51" t="s">
        <v>30</v>
      </c>
      <c r="G328" s="52">
        <v>0</v>
      </c>
      <c r="H328" s="51"/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1"/>
    </row>
    <row r="329" spans="1:18" ht="14.45" hidden="1" customHeight="1" outlineLevel="2" x14ac:dyDescent="0.25">
      <c r="A329" s="51">
        <v>72</v>
      </c>
      <c r="B329" s="51" t="s">
        <v>164</v>
      </c>
      <c r="C329" s="51">
        <v>234</v>
      </c>
      <c r="D329" s="51" t="s">
        <v>206</v>
      </c>
      <c r="E329" s="51">
        <v>234</v>
      </c>
      <c r="F329" s="51" t="s">
        <v>30</v>
      </c>
      <c r="G329" s="52">
        <v>0</v>
      </c>
      <c r="H329" s="51"/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1"/>
    </row>
    <row r="330" spans="1:18" ht="14.45" customHeight="1" outlineLevel="1" collapsed="1" x14ac:dyDescent="0.25">
      <c r="A330" s="51"/>
      <c r="B330" s="51"/>
      <c r="C330" s="69" t="s">
        <v>402</v>
      </c>
      <c r="D330" s="51"/>
      <c r="E330" s="51"/>
      <c r="F330" s="51"/>
      <c r="G330" s="52">
        <f t="shared" ref="G330:R330" si="20">SUBTOTAL(9,G328:G329)</f>
        <v>0</v>
      </c>
      <c r="H330" s="51">
        <f t="shared" si="20"/>
        <v>0</v>
      </c>
      <c r="I330" s="52">
        <f t="shared" si="20"/>
        <v>0</v>
      </c>
      <c r="J330" s="52">
        <f t="shared" si="20"/>
        <v>0</v>
      </c>
      <c r="K330" s="52">
        <f t="shared" si="20"/>
        <v>0</v>
      </c>
      <c r="L330" s="52">
        <f t="shared" si="20"/>
        <v>0</v>
      </c>
      <c r="M330" s="52">
        <f t="shared" si="20"/>
        <v>0</v>
      </c>
      <c r="N330" s="52">
        <f t="shared" si="20"/>
        <v>0</v>
      </c>
      <c r="O330" s="52">
        <f t="shared" si="20"/>
        <v>0</v>
      </c>
      <c r="P330" s="52">
        <f t="shared" si="20"/>
        <v>0</v>
      </c>
      <c r="Q330" s="52">
        <f t="shared" si="20"/>
        <v>0</v>
      </c>
      <c r="R330" s="51">
        <f t="shared" si="20"/>
        <v>0</v>
      </c>
    </row>
    <row r="331" spans="1:18" ht="14.45" hidden="1" customHeight="1" outlineLevel="2" x14ac:dyDescent="0.25">
      <c r="A331" s="51">
        <v>1265</v>
      </c>
      <c r="B331" s="51" t="s">
        <v>164</v>
      </c>
      <c r="C331" s="51">
        <v>241</v>
      </c>
      <c r="D331" s="51" t="s">
        <v>321</v>
      </c>
      <c r="E331" s="51">
        <v>241</v>
      </c>
      <c r="F331" s="51" t="s">
        <v>31</v>
      </c>
      <c r="G331" s="52">
        <v>133000</v>
      </c>
      <c r="H331" s="52"/>
      <c r="I331" s="52"/>
      <c r="J331" s="52"/>
      <c r="K331" s="52"/>
      <c r="L331" s="52"/>
      <c r="M331" s="52"/>
      <c r="N331" s="52"/>
      <c r="O331" s="52"/>
      <c r="P331" s="52"/>
      <c r="Q331" s="52">
        <v>133000</v>
      </c>
      <c r="R331" s="51"/>
    </row>
    <row r="332" spans="1:18" ht="14.45" customHeight="1" outlineLevel="1" collapsed="1" x14ac:dyDescent="0.25">
      <c r="A332" s="51"/>
      <c r="B332" s="51"/>
      <c r="C332" s="69" t="s">
        <v>403</v>
      </c>
      <c r="D332" s="51"/>
      <c r="E332" s="51"/>
      <c r="F332" s="51"/>
      <c r="G332" s="52">
        <f t="shared" ref="G332:R332" si="21">SUBTOTAL(9,G331:G331)</f>
        <v>133000</v>
      </c>
      <c r="H332" s="52">
        <f t="shared" si="21"/>
        <v>0</v>
      </c>
      <c r="I332" s="52">
        <f t="shared" si="21"/>
        <v>0</v>
      </c>
      <c r="J332" s="52">
        <f t="shared" si="21"/>
        <v>0</v>
      </c>
      <c r="K332" s="52">
        <f t="shared" si="21"/>
        <v>0</v>
      </c>
      <c r="L332" s="52">
        <f t="shared" si="21"/>
        <v>0</v>
      </c>
      <c r="M332" s="52">
        <f t="shared" si="21"/>
        <v>0</v>
      </c>
      <c r="N332" s="52">
        <f t="shared" si="21"/>
        <v>0</v>
      </c>
      <c r="O332" s="52">
        <f t="shared" si="21"/>
        <v>0</v>
      </c>
      <c r="P332" s="52">
        <f t="shared" si="21"/>
        <v>0</v>
      </c>
      <c r="Q332" s="52">
        <f t="shared" si="21"/>
        <v>133000</v>
      </c>
      <c r="R332" s="51">
        <f t="shared" si="21"/>
        <v>0</v>
      </c>
    </row>
    <row r="333" spans="1:18" ht="14.45" hidden="1" customHeight="1" outlineLevel="2" x14ac:dyDescent="0.25">
      <c r="A333" s="51">
        <v>74</v>
      </c>
      <c r="B333" s="51" t="s">
        <v>164</v>
      </c>
      <c r="C333" s="51">
        <v>242</v>
      </c>
      <c r="D333" s="51" t="s">
        <v>206</v>
      </c>
      <c r="E333" s="51">
        <v>242</v>
      </c>
      <c r="F333" s="51" t="s">
        <v>32</v>
      </c>
      <c r="G333" s="52">
        <v>400000</v>
      </c>
      <c r="H333" s="51"/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400000</v>
      </c>
      <c r="R333" s="51"/>
    </row>
    <row r="334" spans="1:18" ht="14.45" hidden="1" customHeight="1" outlineLevel="2" x14ac:dyDescent="0.25">
      <c r="A334" s="51">
        <v>246</v>
      </c>
      <c r="B334" s="51" t="s">
        <v>164</v>
      </c>
      <c r="C334" s="51">
        <v>242</v>
      </c>
      <c r="D334" s="51" t="s">
        <v>211</v>
      </c>
      <c r="E334" s="51">
        <v>242</v>
      </c>
      <c r="F334" s="51" t="s">
        <v>32</v>
      </c>
      <c r="G334" s="52">
        <v>20000</v>
      </c>
      <c r="H334" s="51"/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20000</v>
      </c>
      <c r="R334" s="51"/>
    </row>
    <row r="335" spans="1:18" ht="14.45" hidden="1" customHeight="1" outlineLevel="2" x14ac:dyDescent="0.25">
      <c r="A335" s="51">
        <v>416</v>
      </c>
      <c r="B335" s="51" t="s">
        <v>164</v>
      </c>
      <c r="C335" s="51">
        <v>242</v>
      </c>
      <c r="D335" s="51" t="s">
        <v>215</v>
      </c>
      <c r="E335" s="51">
        <v>242</v>
      </c>
      <c r="F335" s="51" t="s">
        <v>32</v>
      </c>
      <c r="G335" s="52">
        <v>23000</v>
      </c>
      <c r="H335" s="51"/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23000</v>
      </c>
      <c r="R335" s="51"/>
    </row>
    <row r="336" spans="1:18" ht="14.45" hidden="1" customHeight="1" outlineLevel="2" x14ac:dyDescent="0.25">
      <c r="A336" s="51">
        <v>1266</v>
      </c>
      <c r="B336" s="51" t="s">
        <v>164</v>
      </c>
      <c r="C336" s="51">
        <v>242</v>
      </c>
      <c r="D336" s="51" t="s">
        <v>321</v>
      </c>
      <c r="E336" s="51">
        <v>242</v>
      </c>
      <c r="F336" s="51" t="s">
        <v>32</v>
      </c>
      <c r="G336" s="52">
        <v>30000</v>
      </c>
      <c r="H336" s="52"/>
      <c r="I336" s="52"/>
      <c r="J336" s="52"/>
      <c r="K336" s="52"/>
      <c r="L336" s="52"/>
      <c r="M336" s="52"/>
      <c r="N336" s="52"/>
      <c r="O336" s="52"/>
      <c r="P336" s="52"/>
      <c r="Q336" s="52">
        <v>30000</v>
      </c>
      <c r="R336" s="51"/>
    </row>
    <row r="337" spans="1:18" ht="14.45" customHeight="1" outlineLevel="1" collapsed="1" x14ac:dyDescent="0.25">
      <c r="A337" s="51"/>
      <c r="B337" s="51"/>
      <c r="C337" s="69" t="s">
        <v>404</v>
      </c>
      <c r="D337" s="51"/>
      <c r="E337" s="51"/>
      <c r="F337" s="51"/>
      <c r="G337" s="52">
        <f t="shared" ref="G337:R337" si="22">SUBTOTAL(9,G333:G336)</f>
        <v>473000</v>
      </c>
      <c r="H337" s="52">
        <f t="shared" si="22"/>
        <v>0</v>
      </c>
      <c r="I337" s="52">
        <f t="shared" si="22"/>
        <v>0</v>
      </c>
      <c r="J337" s="52">
        <f t="shared" si="22"/>
        <v>0</v>
      </c>
      <c r="K337" s="52">
        <f t="shared" si="22"/>
        <v>0</v>
      </c>
      <c r="L337" s="52">
        <f t="shared" si="22"/>
        <v>0</v>
      </c>
      <c r="M337" s="52">
        <f t="shared" si="22"/>
        <v>0</v>
      </c>
      <c r="N337" s="52">
        <f t="shared" si="22"/>
        <v>0</v>
      </c>
      <c r="O337" s="52">
        <f t="shared" si="22"/>
        <v>0</v>
      </c>
      <c r="P337" s="52">
        <f t="shared" si="22"/>
        <v>0</v>
      </c>
      <c r="Q337" s="52">
        <f t="shared" si="22"/>
        <v>473000</v>
      </c>
      <c r="R337" s="51">
        <f t="shared" si="22"/>
        <v>0</v>
      </c>
    </row>
    <row r="338" spans="1:18" ht="14.45" hidden="1" customHeight="1" outlineLevel="2" x14ac:dyDescent="0.25">
      <c r="A338" s="51">
        <v>75</v>
      </c>
      <c r="B338" s="51" t="s">
        <v>164</v>
      </c>
      <c r="C338" s="51">
        <v>243</v>
      </c>
      <c r="D338" s="51" t="s">
        <v>206</v>
      </c>
      <c r="E338" s="51">
        <v>243</v>
      </c>
      <c r="F338" s="51" t="s">
        <v>33</v>
      </c>
      <c r="G338" s="52">
        <v>10000</v>
      </c>
      <c r="H338" s="51"/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10000</v>
      </c>
      <c r="R338" s="51"/>
    </row>
    <row r="339" spans="1:18" ht="14.45" hidden="1" customHeight="1" outlineLevel="2" x14ac:dyDescent="0.25">
      <c r="A339" s="51">
        <v>247</v>
      </c>
      <c r="B339" s="51" t="s">
        <v>164</v>
      </c>
      <c r="C339" s="51">
        <v>243</v>
      </c>
      <c r="D339" s="51" t="s">
        <v>211</v>
      </c>
      <c r="E339" s="51">
        <v>243</v>
      </c>
      <c r="F339" s="51" t="s">
        <v>33</v>
      </c>
      <c r="G339" s="52">
        <v>1500</v>
      </c>
      <c r="H339" s="51"/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1500</v>
      </c>
      <c r="R339" s="51"/>
    </row>
    <row r="340" spans="1:18" ht="14.45" hidden="1" customHeight="1" outlineLevel="2" x14ac:dyDescent="0.25">
      <c r="A340" s="51">
        <v>347</v>
      </c>
      <c r="B340" s="51" t="s">
        <v>164</v>
      </c>
      <c r="C340" s="51">
        <v>243</v>
      </c>
      <c r="D340" s="51" t="s">
        <v>213</v>
      </c>
      <c r="E340" s="51">
        <v>243</v>
      </c>
      <c r="F340" s="51" t="s">
        <v>33</v>
      </c>
      <c r="G340" s="52">
        <v>6000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6000</v>
      </c>
      <c r="R340" s="51"/>
    </row>
    <row r="341" spans="1:18" ht="14.45" hidden="1" customHeight="1" outlineLevel="2" x14ac:dyDescent="0.25">
      <c r="A341" s="51">
        <v>417</v>
      </c>
      <c r="B341" s="51" t="s">
        <v>164</v>
      </c>
      <c r="C341" s="51">
        <v>243</v>
      </c>
      <c r="D341" s="51" t="s">
        <v>215</v>
      </c>
      <c r="E341" s="51">
        <v>243</v>
      </c>
      <c r="F341" s="51" t="s">
        <v>33</v>
      </c>
      <c r="G341" s="52">
        <v>4500</v>
      </c>
      <c r="H341" s="51"/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4500</v>
      </c>
      <c r="R341" s="51"/>
    </row>
    <row r="342" spans="1:18" ht="14.45" hidden="1" customHeight="1" outlineLevel="2" x14ac:dyDescent="0.25">
      <c r="A342" s="51">
        <v>1267</v>
      </c>
      <c r="B342" s="51" t="s">
        <v>164</v>
      </c>
      <c r="C342" s="51">
        <v>243</v>
      </c>
      <c r="D342" s="51" t="s">
        <v>321</v>
      </c>
      <c r="E342" s="51">
        <v>243</v>
      </c>
      <c r="F342" s="51" t="s">
        <v>33</v>
      </c>
      <c r="G342" s="52">
        <v>8500</v>
      </c>
      <c r="H342" s="52"/>
      <c r="I342" s="52"/>
      <c r="J342" s="52"/>
      <c r="K342" s="52"/>
      <c r="L342" s="52"/>
      <c r="M342" s="52"/>
      <c r="N342" s="52"/>
      <c r="O342" s="52"/>
      <c r="P342" s="52"/>
      <c r="Q342" s="52">
        <v>8500</v>
      </c>
      <c r="R342" s="51"/>
    </row>
    <row r="343" spans="1:18" ht="14.45" customHeight="1" outlineLevel="1" collapsed="1" x14ac:dyDescent="0.25">
      <c r="A343" s="51"/>
      <c r="B343" s="51"/>
      <c r="C343" s="69" t="s">
        <v>405</v>
      </c>
      <c r="D343" s="51"/>
      <c r="E343" s="51"/>
      <c r="F343" s="51"/>
      <c r="G343" s="52">
        <f t="shared" ref="G343:R343" si="23">SUBTOTAL(9,G338:G342)</f>
        <v>30500</v>
      </c>
      <c r="H343" s="52">
        <f t="shared" si="23"/>
        <v>0</v>
      </c>
      <c r="I343" s="52">
        <f t="shared" si="23"/>
        <v>0</v>
      </c>
      <c r="J343" s="52">
        <f t="shared" si="23"/>
        <v>0</v>
      </c>
      <c r="K343" s="52">
        <f t="shared" si="23"/>
        <v>0</v>
      </c>
      <c r="L343" s="52">
        <f t="shared" si="23"/>
        <v>0</v>
      </c>
      <c r="M343" s="52">
        <f t="shared" si="23"/>
        <v>0</v>
      </c>
      <c r="N343" s="52">
        <f t="shared" si="23"/>
        <v>0</v>
      </c>
      <c r="O343" s="52">
        <f t="shared" si="23"/>
        <v>0</v>
      </c>
      <c r="P343" s="52">
        <f t="shared" si="23"/>
        <v>0</v>
      </c>
      <c r="Q343" s="52">
        <f t="shared" si="23"/>
        <v>30500</v>
      </c>
      <c r="R343" s="51">
        <f t="shared" si="23"/>
        <v>0</v>
      </c>
    </row>
    <row r="344" spans="1:18" ht="14.45" hidden="1" customHeight="1" outlineLevel="2" x14ac:dyDescent="0.25">
      <c r="A344" s="51">
        <v>76</v>
      </c>
      <c r="B344" s="51" t="s">
        <v>164</v>
      </c>
      <c r="C344" s="51">
        <v>244</v>
      </c>
      <c r="D344" s="51" t="s">
        <v>206</v>
      </c>
      <c r="E344" s="51">
        <v>244</v>
      </c>
      <c r="F344" s="51" t="s">
        <v>34</v>
      </c>
      <c r="G344" s="52">
        <v>50000</v>
      </c>
      <c r="H344" s="51"/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50000</v>
      </c>
      <c r="R344" s="51"/>
    </row>
    <row r="345" spans="1:18" ht="14.45" hidden="1" customHeight="1" outlineLevel="2" x14ac:dyDescent="0.25">
      <c r="A345" s="51">
        <v>194</v>
      </c>
      <c r="B345" s="51" t="s">
        <v>164</v>
      </c>
      <c r="C345" s="51">
        <v>244</v>
      </c>
      <c r="D345" s="51" t="s">
        <v>209</v>
      </c>
      <c r="E345" s="51">
        <v>244</v>
      </c>
      <c r="F345" s="51" t="s">
        <v>34</v>
      </c>
      <c r="G345" s="52">
        <v>5000</v>
      </c>
      <c r="H345" s="51"/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5000</v>
      </c>
      <c r="R345" s="51"/>
    </row>
    <row r="346" spans="1:18" ht="14.45" hidden="1" customHeight="1" outlineLevel="2" x14ac:dyDescent="0.25">
      <c r="A346" s="51">
        <v>348</v>
      </c>
      <c r="B346" s="51" t="s">
        <v>164</v>
      </c>
      <c r="C346" s="51">
        <v>244</v>
      </c>
      <c r="D346" s="51" t="s">
        <v>213</v>
      </c>
      <c r="E346" s="51">
        <v>244</v>
      </c>
      <c r="F346" s="51" t="s">
        <v>34</v>
      </c>
      <c r="G346" s="52">
        <v>3000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3000</v>
      </c>
      <c r="R346" s="51"/>
    </row>
    <row r="347" spans="1:18" ht="14.45" hidden="1" customHeight="1" outlineLevel="2" x14ac:dyDescent="0.25">
      <c r="A347" s="51">
        <v>720</v>
      </c>
      <c r="B347" s="51" t="s">
        <v>164</v>
      </c>
      <c r="C347" s="51">
        <v>244</v>
      </c>
      <c r="D347" s="51" t="s">
        <v>223</v>
      </c>
      <c r="E347" s="51">
        <v>244</v>
      </c>
      <c r="F347" s="51" t="s">
        <v>34</v>
      </c>
      <c r="G347" s="52">
        <v>1000</v>
      </c>
      <c r="H347" s="52"/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1000</v>
      </c>
      <c r="R347" s="51"/>
    </row>
    <row r="348" spans="1:18" ht="14.45" customHeight="1" outlineLevel="1" collapsed="1" x14ac:dyDescent="0.25">
      <c r="A348" s="51"/>
      <c r="B348" s="51"/>
      <c r="C348" s="69" t="s">
        <v>406</v>
      </c>
      <c r="D348" s="51"/>
      <c r="E348" s="51"/>
      <c r="F348" s="51"/>
      <c r="G348" s="52">
        <f t="shared" ref="G348:R348" si="24">SUBTOTAL(9,G344:G347)</f>
        <v>59000</v>
      </c>
      <c r="H348" s="52">
        <f t="shared" si="24"/>
        <v>0</v>
      </c>
      <c r="I348" s="52">
        <f t="shared" si="24"/>
        <v>0</v>
      </c>
      <c r="J348" s="52">
        <f t="shared" si="24"/>
        <v>0</v>
      </c>
      <c r="K348" s="52">
        <f t="shared" si="24"/>
        <v>0</v>
      </c>
      <c r="L348" s="52">
        <f t="shared" si="24"/>
        <v>0</v>
      </c>
      <c r="M348" s="52">
        <f t="shared" si="24"/>
        <v>0</v>
      </c>
      <c r="N348" s="52">
        <f t="shared" si="24"/>
        <v>0</v>
      </c>
      <c r="O348" s="52">
        <f t="shared" si="24"/>
        <v>0</v>
      </c>
      <c r="P348" s="52">
        <f t="shared" si="24"/>
        <v>0</v>
      </c>
      <c r="Q348" s="52">
        <f t="shared" si="24"/>
        <v>59000</v>
      </c>
      <c r="R348" s="51">
        <f t="shared" si="24"/>
        <v>0</v>
      </c>
    </row>
    <row r="349" spans="1:18" ht="14.45" hidden="1" customHeight="1" outlineLevel="2" x14ac:dyDescent="0.25">
      <c r="A349" s="51">
        <v>77</v>
      </c>
      <c r="B349" s="51" t="s">
        <v>164</v>
      </c>
      <c r="C349" s="51">
        <v>245</v>
      </c>
      <c r="D349" s="51" t="s">
        <v>206</v>
      </c>
      <c r="E349" s="51">
        <v>245</v>
      </c>
      <c r="F349" s="51" t="s">
        <v>35</v>
      </c>
      <c r="G349" s="52">
        <v>10000</v>
      </c>
      <c r="H349" s="51"/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10000</v>
      </c>
      <c r="R349" s="51"/>
    </row>
    <row r="350" spans="1:18" ht="14.45" hidden="1" customHeight="1" outlineLevel="2" x14ac:dyDescent="0.25">
      <c r="A350" s="51">
        <v>248</v>
      </c>
      <c r="B350" s="51" t="s">
        <v>164</v>
      </c>
      <c r="C350" s="51">
        <v>245</v>
      </c>
      <c r="D350" s="51" t="s">
        <v>211</v>
      </c>
      <c r="E350" s="51">
        <v>245</v>
      </c>
      <c r="F350" s="51" t="s">
        <v>35</v>
      </c>
      <c r="G350" s="52">
        <v>1000</v>
      </c>
      <c r="H350" s="51"/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1000</v>
      </c>
      <c r="R350" s="51"/>
    </row>
    <row r="351" spans="1:18" ht="14.45" customHeight="1" outlineLevel="1" collapsed="1" x14ac:dyDescent="0.25">
      <c r="A351" s="51"/>
      <c r="B351" s="51"/>
      <c r="C351" s="69" t="s">
        <v>407</v>
      </c>
      <c r="D351" s="51"/>
      <c r="E351" s="51"/>
      <c r="F351" s="51"/>
      <c r="G351" s="52">
        <f t="shared" ref="G351:R351" si="25">SUBTOTAL(9,G349:G350)</f>
        <v>11000</v>
      </c>
      <c r="H351" s="51">
        <f t="shared" si="25"/>
        <v>0</v>
      </c>
      <c r="I351" s="52">
        <f t="shared" si="25"/>
        <v>0</v>
      </c>
      <c r="J351" s="52">
        <f t="shared" si="25"/>
        <v>0</v>
      </c>
      <c r="K351" s="52">
        <f t="shared" si="25"/>
        <v>0</v>
      </c>
      <c r="L351" s="52">
        <f t="shared" si="25"/>
        <v>0</v>
      </c>
      <c r="M351" s="52">
        <f t="shared" si="25"/>
        <v>0</v>
      </c>
      <c r="N351" s="52">
        <f t="shared" si="25"/>
        <v>0</v>
      </c>
      <c r="O351" s="52">
        <f t="shared" si="25"/>
        <v>0</v>
      </c>
      <c r="P351" s="52">
        <f t="shared" si="25"/>
        <v>0</v>
      </c>
      <c r="Q351" s="52">
        <f t="shared" si="25"/>
        <v>11000</v>
      </c>
      <c r="R351" s="51">
        <f t="shared" si="25"/>
        <v>0</v>
      </c>
    </row>
    <row r="352" spans="1:18" ht="14.45" hidden="1" customHeight="1" outlineLevel="2" x14ac:dyDescent="0.25">
      <c r="A352" s="51">
        <v>5</v>
      </c>
      <c r="B352" s="51" t="s">
        <v>164</v>
      </c>
      <c r="C352" s="51">
        <v>246</v>
      </c>
      <c r="D352" s="51" t="s">
        <v>203</v>
      </c>
      <c r="E352" s="51">
        <v>246</v>
      </c>
      <c r="F352" s="51" t="s">
        <v>36</v>
      </c>
      <c r="G352" s="52">
        <v>360000</v>
      </c>
      <c r="H352" s="51"/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360000</v>
      </c>
      <c r="R352" s="51"/>
    </row>
    <row r="353" spans="1:18" ht="14.45" hidden="1" customHeight="1" outlineLevel="2" x14ac:dyDescent="0.25">
      <c r="A353" s="51">
        <v>78</v>
      </c>
      <c r="B353" s="51" t="s">
        <v>164</v>
      </c>
      <c r="C353" s="51">
        <v>246</v>
      </c>
      <c r="D353" s="51" t="s">
        <v>206</v>
      </c>
      <c r="E353" s="51">
        <v>246</v>
      </c>
      <c r="F353" s="51" t="s">
        <v>36</v>
      </c>
      <c r="G353" s="52">
        <v>0</v>
      </c>
      <c r="H353" s="51"/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1"/>
    </row>
    <row r="354" spans="1:18" ht="14.45" hidden="1" customHeight="1" outlineLevel="2" x14ac:dyDescent="0.25">
      <c r="A354" s="51">
        <v>249</v>
      </c>
      <c r="B354" s="51" t="s">
        <v>164</v>
      </c>
      <c r="C354" s="51">
        <v>246</v>
      </c>
      <c r="D354" s="51" t="s">
        <v>211</v>
      </c>
      <c r="E354" s="51">
        <v>246</v>
      </c>
      <c r="F354" s="51" t="s">
        <v>36</v>
      </c>
      <c r="G354" s="52">
        <v>0</v>
      </c>
      <c r="H354" s="51"/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1"/>
    </row>
    <row r="355" spans="1:18" ht="14.45" hidden="1" customHeight="1" outlineLevel="2" x14ac:dyDescent="0.25">
      <c r="A355" s="51">
        <v>721</v>
      </c>
      <c r="B355" s="51" t="s">
        <v>164</v>
      </c>
      <c r="C355" s="51">
        <v>246</v>
      </c>
      <c r="D355" s="51" t="s">
        <v>223</v>
      </c>
      <c r="E355" s="51">
        <v>246</v>
      </c>
      <c r="F355" s="51" t="s">
        <v>36</v>
      </c>
      <c r="G355" s="52">
        <v>0</v>
      </c>
      <c r="H355" s="52"/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1"/>
    </row>
    <row r="356" spans="1:18" ht="14.45" hidden="1" customHeight="1" outlineLevel="2" x14ac:dyDescent="0.25">
      <c r="A356" s="68">
        <v>1186</v>
      </c>
      <c r="B356" s="51" t="s">
        <v>164</v>
      </c>
      <c r="C356" s="51">
        <v>246</v>
      </c>
      <c r="D356" s="68" t="s">
        <v>192</v>
      </c>
      <c r="E356" s="51">
        <v>246</v>
      </c>
      <c r="F356" s="51" t="s">
        <v>36</v>
      </c>
      <c r="G356" s="52">
        <v>0</v>
      </c>
      <c r="H356" s="52"/>
      <c r="I356" s="52"/>
      <c r="J356" s="52"/>
      <c r="K356" s="52"/>
      <c r="L356" s="52"/>
      <c r="M356" s="52"/>
      <c r="N356" s="52"/>
      <c r="O356" s="52"/>
      <c r="P356" s="52"/>
      <c r="Q356" s="52">
        <v>0</v>
      </c>
      <c r="R356" s="51" t="s">
        <v>317</v>
      </c>
    </row>
    <row r="357" spans="1:18" ht="14.45" hidden="1" customHeight="1" outlineLevel="2" x14ac:dyDescent="0.25">
      <c r="A357" s="51">
        <v>1268</v>
      </c>
      <c r="B357" s="51" t="s">
        <v>164</v>
      </c>
      <c r="C357" s="51">
        <v>246</v>
      </c>
      <c r="D357" s="51" t="s">
        <v>321</v>
      </c>
      <c r="E357" s="51">
        <v>246</v>
      </c>
      <c r="F357" s="51" t="s">
        <v>36</v>
      </c>
      <c r="G357" s="52">
        <v>0</v>
      </c>
      <c r="H357" s="52"/>
      <c r="I357" s="52"/>
      <c r="J357" s="52"/>
      <c r="K357" s="52"/>
      <c r="L357" s="52"/>
      <c r="M357" s="52"/>
      <c r="N357" s="52"/>
      <c r="O357" s="52"/>
      <c r="P357" s="52"/>
      <c r="Q357" s="52">
        <v>0</v>
      </c>
      <c r="R357" s="51"/>
    </row>
    <row r="358" spans="1:18" ht="14.45" customHeight="1" outlineLevel="1" collapsed="1" x14ac:dyDescent="0.25">
      <c r="A358" s="51"/>
      <c r="B358" s="51"/>
      <c r="C358" s="69" t="s">
        <v>408</v>
      </c>
      <c r="D358" s="51"/>
      <c r="E358" s="51"/>
      <c r="F358" s="51"/>
      <c r="G358" s="52">
        <f t="shared" ref="G358:R358" si="26">SUBTOTAL(9,G352:G357)</f>
        <v>360000</v>
      </c>
      <c r="H358" s="52">
        <f t="shared" si="26"/>
        <v>0</v>
      </c>
      <c r="I358" s="52">
        <f t="shared" si="26"/>
        <v>0</v>
      </c>
      <c r="J358" s="52">
        <f t="shared" si="26"/>
        <v>0</v>
      </c>
      <c r="K358" s="52">
        <f t="shared" si="26"/>
        <v>0</v>
      </c>
      <c r="L358" s="52">
        <f t="shared" si="26"/>
        <v>0</v>
      </c>
      <c r="M358" s="52">
        <f t="shared" si="26"/>
        <v>0</v>
      </c>
      <c r="N358" s="52">
        <f t="shared" si="26"/>
        <v>0</v>
      </c>
      <c r="O358" s="52">
        <f t="shared" si="26"/>
        <v>0</v>
      </c>
      <c r="P358" s="52">
        <f t="shared" si="26"/>
        <v>0</v>
      </c>
      <c r="Q358" s="52">
        <f t="shared" si="26"/>
        <v>360000</v>
      </c>
      <c r="R358" s="51">
        <f t="shared" si="26"/>
        <v>0</v>
      </c>
    </row>
    <row r="359" spans="1:18" ht="14.45" hidden="1" customHeight="1" outlineLevel="2" x14ac:dyDescent="0.25">
      <c r="A359" s="51">
        <v>79</v>
      </c>
      <c r="B359" s="51" t="s">
        <v>164</v>
      </c>
      <c r="C359" s="51">
        <v>247</v>
      </c>
      <c r="D359" s="51" t="s">
        <v>206</v>
      </c>
      <c r="E359" s="51">
        <v>247</v>
      </c>
      <c r="F359" s="51" t="s">
        <v>37</v>
      </c>
      <c r="G359" s="52">
        <v>315000</v>
      </c>
      <c r="H359" s="51"/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315000</v>
      </c>
      <c r="R359" s="51"/>
    </row>
    <row r="360" spans="1:18" ht="14.45" hidden="1" customHeight="1" outlineLevel="2" x14ac:dyDescent="0.25">
      <c r="A360" s="51">
        <v>250</v>
      </c>
      <c r="B360" s="51" t="s">
        <v>164</v>
      </c>
      <c r="C360" s="51">
        <v>247</v>
      </c>
      <c r="D360" s="51" t="s">
        <v>211</v>
      </c>
      <c r="E360" s="51">
        <v>247</v>
      </c>
      <c r="F360" s="51" t="s">
        <v>37</v>
      </c>
      <c r="G360" s="52">
        <v>0</v>
      </c>
      <c r="H360" s="51"/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1"/>
    </row>
    <row r="361" spans="1:18" ht="14.45" hidden="1" customHeight="1" outlineLevel="2" x14ac:dyDescent="0.25">
      <c r="A361" s="51">
        <v>349</v>
      </c>
      <c r="B361" s="51" t="s">
        <v>164</v>
      </c>
      <c r="C361" s="51">
        <v>247</v>
      </c>
      <c r="D361" s="51" t="s">
        <v>213</v>
      </c>
      <c r="E361" s="51">
        <v>247</v>
      </c>
      <c r="F361" s="51" t="s">
        <v>37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1"/>
    </row>
    <row r="362" spans="1:18" ht="14.45" hidden="1" customHeight="1" outlineLevel="2" x14ac:dyDescent="0.25">
      <c r="A362" s="51">
        <v>1269</v>
      </c>
      <c r="B362" s="51" t="s">
        <v>164</v>
      </c>
      <c r="C362" s="51">
        <v>247</v>
      </c>
      <c r="D362" s="51" t="s">
        <v>321</v>
      </c>
      <c r="E362" s="51">
        <v>247</v>
      </c>
      <c r="F362" s="51" t="s">
        <v>37</v>
      </c>
      <c r="G362" s="52">
        <v>15000</v>
      </c>
      <c r="H362" s="52"/>
      <c r="I362" s="52"/>
      <c r="J362" s="52"/>
      <c r="K362" s="52"/>
      <c r="L362" s="52"/>
      <c r="M362" s="52"/>
      <c r="N362" s="52"/>
      <c r="O362" s="52"/>
      <c r="P362" s="52"/>
      <c r="Q362" s="52">
        <v>15000</v>
      </c>
      <c r="R362" s="51"/>
    </row>
    <row r="363" spans="1:18" ht="14.45" customHeight="1" outlineLevel="1" collapsed="1" x14ac:dyDescent="0.25">
      <c r="A363" s="51"/>
      <c r="B363" s="51"/>
      <c r="C363" s="69" t="s">
        <v>409</v>
      </c>
      <c r="D363" s="51"/>
      <c r="E363" s="51"/>
      <c r="F363" s="51"/>
      <c r="G363" s="52">
        <f t="shared" ref="G363:R363" si="27">SUBTOTAL(9,G359:G362)</f>
        <v>330000</v>
      </c>
      <c r="H363" s="52">
        <f t="shared" si="27"/>
        <v>0</v>
      </c>
      <c r="I363" s="52">
        <f t="shared" si="27"/>
        <v>0</v>
      </c>
      <c r="J363" s="52">
        <f t="shared" si="27"/>
        <v>0</v>
      </c>
      <c r="K363" s="52">
        <f t="shared" si="27"/>
        <v>0</v>
      </c>
      <c r="L363" s="52">
        <f t="shared" si="27"/>
        <v>0</v>
      </c>
      <c r="M363" s="52">
        <f t="shared" si="27"/>
        <v>0</v>
      </c>
      <c r="N363" s="52">
        <f t="shared" si="27"/>
        <v>0</v>
      </c>
      <c r="O363" s="52">
        <f t="shared" si="27"/>
        <v>0</v>
      </c>
      <c r="P363" s="52">
        <f t="shared" si="27"/>
        <v>0</v>
      </c>
      <c r="Q363" s="52">
        <f t="shared" si="27"/>
        <v>330000</v>
      </c>
      <c r="R363" s="51">
        <f t="shared" si="27"/>
        <v>0</v>
      </c>
    </row>
    <row r="364" spans="1:18" ht="14.45" hidden="1" customHeight="1" outlineLevel="2" x14ac:dyDescent="0.25">
      <c r="A364" s="51">
        <v>80</v>
      </c>
      <c r="B364" s="51" t="s">
        <v>164</v>
      </c>
      <c r="C364" s="51">
        <v>248</v>
      </c>
      <c r="D364" s="51" t="s">
        <v>206</v>
      </c>
      <c r="E364" s="51">
        <v>248</v>
      </c>
      <c r="F364" s="51" t="s">
        <v>38</v>
      </c>
      <c r="G364" s="52">
        <v>50000</v>
      </c>
      <c r="H364" s="51"/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50000</v>
      </c>
      <c r="R364" s="51"/>
    </row>
    <row r="365" spans="1:18" ht="14.45" hidden="1" customHeight="1" outlineLevel="2" x14ac:dyDescent="0.25">
      <c r="A365" s="51">
        <v>251</v>
      </c>
      <c r="B365" s="51" t="s">
        <v>164</v>
      </c>
      <c r="C365" s="51">
        <v>248</v>
      </c>
      <c r="D365" s="51" t="s">
        <v>211</v>
      </c>
      <c r="E365" s="51">
        <v>248</v>
      </c>
      <c r="F365" s="51" t="s">
        <v>38</v>
      </c>
      <c r="G365" s="52">
        <v>0</v>
      </c>
      <c r="H365" s="51"/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1"/>
    </row>
    <row r="366" spans="1:18" ht="14.45" hidden="1" customHeight="1" outlineLevel="2" x14ac:dyDescent="0.25">
      <c r="A366" s="51">
        <v>722</v>
      </c>
      <c r="B366" s="51" t="s">
        <v>164</v>
      </c>
      <c r="C366" s="51">
        <v>248</v>
      </c>
      <c r="D366" s="51" t="s">
        <v>223</v>
      </c>
      <c r="E366" s="51">
        <v>248</v>
      </c>
      <c r="F366" s="51" t="s">
        <v>38</v>
      </c>
      <c r="G366" s="52">
        <v>0</v>
      </c>
      <c r="H366" s="52"/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1"/>
    </row>
    <row r="367" spans="1:18" ht="14.45" customHeight="1" outlineLevel="1" collapsed="1" x14ac:dyDescent="0.25">
      <c r="A367" s="51"/>
      <c r="B367" s="51"/>
      <c r="C367" s="69" t="s">
        <v>410</v>
      </c>
      <c r="D367" s="51"/>
      <c r="E367" s="51"/>
      <c r="F367" s="51"/>
      <c r="G367" s="52">
        <f t="shared" ref="G367:R367" si="28">SUBTOTAL(9,G364:G366)</f>
        <v>50000</v>
      </c>
      <c r="H367" s="52">
        <f t="shared" si="28"/>
        <v>0</v>
      </c>
      <c r="I367" s="52">
        <f t="shared" si="28"/>
        <v>0</v>
      </c>
      <c r="J367" s="52">
        <f t="shared" si="28"/>
        <v>0</v>
      </c>
      <c r="K367" s="52">
        <f t="shared" si="28"/>
        <v>0</v>
      </c>
      <c r="L367" s="52">
        <f t="shared" si="28"/>
        <v>0</v>
      </c>
      <c r="M367" s="52">
        <f t="shared" si="28"/>
        <v>0</v>
      </c>
      <c r="N367" s="52">
        <f t="shared" si="28"/>
        <v>0</v>
      </c>
      <c r="O367" s="52">
        <f t="shared" si="28"/>
        <v>0</v>
      </c>
      <c r="P367" s="52">
        <f t="shared" si="28"/>
        <v>0</v>
      </c>
      <c r="Q367" s="52">
        <f t="shared" si="28"/>
        <v>50000</v>
      </c>
      <c r="R367" s="51">
        <f t="shared" si="28"/>
        <v>0</v>
      </c>
    </row>
    <row r="368" spans="1:18" hidden="1" outlineLevel="2" x14ac:dyDescent="0.25">
      <c r="A368" s="51">
        <v>81</v>
      </c>
      <c r="B368" s="51" t="s">
        <v>164</v>
      </c>
      <c r="C368" s="51">
        <v>249</v>
      </c>
      <c r="D368" s="51" t="s">
        <v>206</v>
      </c>
      <c r="E368" s="51">
        <v>249</v>
      </c>
      <c r="F368" s="51" t="s">
        <v>39</v>
      </c>
      <c r="G368" s="52">
        <v>350000</v>
      </c>
      <c r="H368" s="51"/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350000</v>
      </c>
      <c r="R368" s="51"/>
    </row>
    <row r="369" spans="1:18" ht="14.45" hidden="1" customHeight="1" outlineLevel="2" x14ac:dyDescent="0.25">
      <c r="A369" s="51">
        <v>195</v>
      </c>
      <c r="B369" s="51" t="s">
        <v>164</v>
      </c>
      <c r="C369" s="51">
        <v>249</v>
      </c>
      <c r="D369" s="51" t="s">
        <v>209</v>
      </c>
      <c r="E369" s="51">
        <v>249</v>
      </c>
      <c r="F369" s="51" t="s">
        <v>39</v>
      </c>
      <c r="G369" s="52">
        <v>0</v>
      </c>
      <c r="H369" s="51"/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1"/>
    </row>
    <row r="370" spans="1:18" ht="14.45" hidden="1" customHeight="1" outlineLevel="2" x14ac:dyDescent="0.25">
      <c r="A370" s="51">
        <v>252</v>
      </c>
      <c r="B370" s="51" t="s">
        <v>164</v>
      </c>
      <c r="C370" s="51">
        <v>249</v>
      </c>
      <c r="D370" s="51" t="s">
        <v>211</v>
      </c>
      <c r="E370" s="51">
        <v>249</v>
      </c>
      <c r="F370" s="51" t="s">
        <v>39</v>
      </c>
      <c r="G370" s="52">
        <v>0</v>
      </c>
      <c r="H370" s="51"/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1"/>
    </row>
    <row r="371" spans="1:18" ht="14.45" hidden="1" customHeight="1" outlineLevel="2" x14ac:dyDescent="0.25">
      <c r="A371" s="51">
        <v>308</v>
      </c>
      <c r="B371" s="51" t="s">
        <v>164</v>
      </c>
      <c r="C371" s="51">
        <v>249</v>
      </c>
      <c r="D371" s="51" t="s">
        <v>212</v>
      </c>
      <c r="E371" s="51">
        <v>249</v>
      </c>
      <c r="F371" s="51" t="s">
        <v>39</v>
      </c>
      <c r="G371" s="52">
        <v>0</v>
      </c>
      <c r="H371" s="51"/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1"/>
    </row>
    <row r="372" spans="1:18" ht="14.45" hidden="1" customHeight="1" outlineLevel="2" x14ac:dyDescent="0.25">
      <c r="A372" s="51">
        <v>350</v>
      </c>
      <c r="B372" s="51" t="s">
        <v>164</v>
      </c>
      <c r="C372" s="51">
        <v>249</v>
      </c>
      <c r="D372" s="51" t="s">
        <v>213</v>
      </c>
      <c r="E372" s="51">
        <v>249</v>
      </c>
      <c r="F372" s="51" t="s">
        <v>39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1"/>
    </row>
    <row r="373" spans="1:18" ht="14.45" hidden="1" customHeight="1" outlineLevel="2" x14ac:dyDescent="0.25">
      <c r="A373" s="51">
        <v>418</v>
      </c>
      <c r="B373" s="51" t="s">
        <v>164</v>
      </c>
      <c r="C373" s="51">
        <v>249</v>
      </c>
      <c r="D373" s="51" t="s">
        <v>215</v>
      </c>
      <c r="E373" s="51">
        <v>249</v>
      </c>
      <c r="F373" s="51" t="s">
        <v>39</v>
      </c>
      <c r="G373" s="52">
        <v>5000</v>
      </c>
      <c r="H373" s="51"/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5000</v>
      </c>
      <c r="R373" s="51"/>
    </row>
    <row r="374" spans="1:18" ht="14.45" hidden="1" customHeight="1" outlineLevel="2" x14ac:dyDescent="0.25">
      <c r="A374" s="51">
        <v>475</v>
      </c>
      <c r="B374" s="51" t="s">
        <v>164</v>
      </c>
      <c r="C374" s="51">
        <v>249</v>
      </c>
      <c r="D374" s="51" t="s">
        <v>217</v>
      </c>
      <c r="E374" s="51">
        <v>249</v>
      </c>
      <c r="F374" s="51" t="s">
        <v>39</v>
      </c>
      <c r="G374" s="52">
        <v>8000</v>
      </c>
      <c r="H374" s="51"/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8000</v>
      </c>
      <c r="R374" s="51"/>
    </row>
    <row r="375" spans="1:18" ht="14.45" hidden="1" customHeight="1" outlineLevel="2" x14ac:dyDescent="0.25">
      <c r="A375" s="51">
        <v>614</v>
      </c>
      <c r="B375" s="51" t="s">
        <v>164</v>
      </c>
      <c r="C375" s="51">
        <v>249</v>
      </c>
      <c r="D375" s="51" t="s">
        <v>221</v>
      </c>
      <c r="E375" s="51">
        <v>249</v>
      </c>
      <c r="F375" s="51" t="s">
        <v>39</v>
      </c>
      <c r="G375" s="52">
        <v>30000</v>
      </c>
      <c r="H375" s="51"/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30000</v>
      </c>
      <c r="R375" s="51"/>
    </row>
    <row r="376" spans="1:18" ht="14.45" hidden="1" customHeight="1" outlineLevel="2" x14ac:dyDescent="0.25">
      <c r="A376" s="68">
        <v>1239</v>
      </c>
      <c r="B376" s="51" t="s">
        <v>164</v>
      </c>
      <c r="C376" s="51">
        <v>249</v>
      </c>
      <c r="D376" s="51" t="s">
        <v>196</v>
      </c>
      <c r="E376" s="51">
        <v>249</v>
      </c>
      <c r="F376" s="51" t="s">
        <v>39</v>
      </c>
      <c r="G376" s="52">
        <v>15000</v>
      </c>
      <c r="H376" s="52"/>
      <c r="I376" s="52"/>
      <c r="J376" s="52"/>
      <c r="K376" s="52"/>
      <c r="L376" s="52"/>
      <c r="M376" s="52"/>
      <c r="N376" s="52"/>
      <c r="O376" s="52"/>
      <c r="P376" s="52"/>
      <c r="Q376" s="52">
        <v>15000</v>
      </c>
      <c r="R376" s="51"/>
    </row>
    <row r="377" spans="1:18" ht="14.45" hidden="1" customHeight="1" outlineLevel="2" x14ac:dyDescent="0.25">
      <c r="A377" s="51">
        <v>1270</v>
      </c>
      <c r="B377" s="51" t="s">
        <v>164</v>
      </c>
      <c r="C377" s="51">
        <v>249</v>
      </c>
      <c r="D377" s="51" t="s">
        <v>321</v>
      </c>
      <c r="E377" s="51">
        <v>249</v>
      </c>
      <c r="F377" s="105" t="s">
        <v>322</v>
      </c>
      <c r="G377" s="52">
        <v>13000</v>
      </c>
      <c r="H377" s="52"/>
      <c r="I377" s="52"/>
      <c r="J377" s="52"/>
      <c r="K377" s="52"/>
      <c r="L377" s="52"/>
      <c r="M377" s="52"/>
      <c r="N377" s="52"/>
      <c r="O377" s="52"/>
      <c r="P377" s="52"/>
      <c r="Q377" s="52">
        <v>13000</v>
      </c>
      <c r="R377" s="51"/>
    </row>
    <row r="378" spans="1:18" ht="14.45" customHeight="1" outlineLevel="1" collapsed="1" x14ac:dyDescent="0.25">
      <c r="A378" s="51"/>
      <c r="B378" s="51"/>
      <c r="C378" s="69" t="s">
        <v>411</v>
      </c>
      <c r="D378" s="51"/>
      <c r="E378" s="51"/>
      <c r="F378" s="105"/>
      <c r="G378" s="52">
        <f t="shared" ref="G378:R378" si="29">SUBTOTAL(9,G368:G377)</f>
        <v>421000</v>
      </c>
      <c r="H378" s="52">
        <f t="shared" si="29"/>
        <v>0</v>
      </c>
      <c r="I378" s="52">
        <f t="shared" si="29"/>
        <v>0</v>
      </c>
      <c r="J378" s="52">
        <f t="shared" si="29"/>
        <v>0</v>
      </c>
      <c r="K378" s="52">
        <f t="shared" si="29"/>
        <v>0</v>
      </c>
      <c r="L378" s="52">
        <f t="shared" si="29"/>
        <v>0</v>
      </c>
      <c r="M378" s="52">
        <f t="shared" si="29"/>
        <v>0</v>
      </c>
      <c r="N378" s="52">
        <f t="shared" si="29"/>
        <v>0</v>
      </c>
      <c r="O378" s="52">
        <f t="shared" si="29"/>
        <v>0</v>
      </c>
      <c r="P378" s="52">
        <f t="shared" si="29"/>
        <v>0</v>
      </c>
      <c r="Q378" s="52">
        <f t="shared" si="29"/>
        <v>421000</v>
      </c>
      <c r="R378" s="51">
        <f t="shared" si="29"/>
        <v>0</v>
      </c>
    </row>
    <row r="379" spans="1:18" ht="14.45" hidden="1" customHeight="1" outlineLevel="2" x14ac:dyDescent="0.25">
      <c r="A379" s="51">
        <v>420</v>
      </c>
      <c r="B379" s="51" t="s">
        <v>164</v>
      </c>
      <c r="C379" s="51">
        <v>252</v>
      </c>
      <c r="D379" s="51" t="s">
        <v>215</v>
      </c>
      <c r="E379" s="51">
        <v>252</v>
      </c>
      <c r="F379" s="51" t="s">
        <v>40</v>
      </c>
      <c r="G379" s="52">
        <v>95200</v>
      </c>
      <c r="H379" s="51"/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95200</v>
      </c>
      <c r="R379" s="51"/>
    </row>
    <row r="380" spans="1:18" ht="14.45" customHeight="1" outlineLevel="1" collapsed="1" x14ac:dyDescent="0.25">
      <c r="A380" s="51"/>
      <c r="B380" s="51"/>
      <c r="C380" s="69" t="s">
        <v>412</v>
      </c>
      <c r="D380" s="51"/>
      <c r="E380" s="51"/>
      <c r="F380" s="51"/>
      <c r="G380" s="52">
        <f t="shared" ref="G380:R380" si="30">SUBTOTAL(9,G379:G379)</f>
        <v>95200</v>
      </c>
      <c r="H380" s="51">
        <f t="shared" si="30"/>
        <v>0</v>
      </c>
      <c r="I380" s="52">
        <f t="shared" si="30"/>
        <v>0</v>
      </c>
      <c r="J380" s="52">
        <f t="shared" si="30"/>
        <v>0</v>
      </c>
      <c r="K380" s="52">
        <f t="shared" si="30"/>
        <v>0</v>
      </c>
      <c r="L380" s="52">
        <f t="shared" si="30"/>
        <v>0</v>
      </c>
      <c r="M380" s="52">
        <f t="shared" si="30"/>
        <v>0</v>
      </c>
      <c r="N380" s="52">
        <f t="shared" si="30"/>
        <v>0</v>
      </c>
      <c r="O380" s="52">
        <f t="shared" si="30"/>
        <v>0</v>
      </c>
      <c r="P380" s="52">
        <f t="shared" si="30"/>
        <v>0</v>
      </c>
      <c r="Q380" s="52">
        <f t="shared" si="30"/>
        <v>95200</v>
      </c>
      <c r="R380" s="51">
        <f t="shared" si="30"/>
        <v>0</v>
      </c>
    </row>
    <row r="381" spans="1:18" ht="14.45" hidden="1" customHeight="1" outlineLevel="2" x14ac:dyDescent="0.25">
      <c r="A381" s="51">
        <v>572</v>
      </c>
      <c r="B381" s="51" t="s">
        <v>164</v>
      </c>
      <c r="C381" s="51">
        <v>253</v>
      </c>
      <c r="D381" s="51" t="s">
        <v>220</v>
      </c>
      <c r="E381" s="51">
        <v>253</v>
      </c>
      <c r="F381" s="51" t="s">
        <v>41</v>
      </c>
      <c r="G381" s="52">
        <v>0</v>
      </c>
      <c r="H381" s="51"/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1"/>
    </row>
    <row r="382" spans="1:18" ht="14.45" hidden="1" customHeight="1" outlineLevel="2" x14ac:dyDescent="0.25">
      <c r="A382" s="68">
        <v>1214</v>
      </c>
      <c r="B382" s="51" t="s">
        <v>164</v>
      </c>
      <c r="C382" s="51">
        <v>253</v>
      </c>
      <c r="D382" s="51" t="s">
        <v>304</v>
      </c>
      <c r="E382" s="51">
        <v>253</v>
      </c>
      <c r="F382" s="51" t="s">
        <v>41</v>
      </c>
      <c r="G382" s="99">
        <v>1000000</v>
      </c>
      <c r="H382" s="52"/>
      <c r="I382" s="52"/>
      <c r="J382" s="52"/>
      <c r="K382" s="52"/>
      <c r="L382" s="52"/>
      <c r="M382" s="52"/>
      <c r="N382" s="52"/>
      <c r="O382" s="52"/>
      <c r="P382" s="52"/>
      <c r="Q382" s="52">
        <v>1000000</v>
      </c>
      <c r="R382" s="51"/>
    </row>
    <row r="383" spans="1:18" ht="14.45" customHeight="1" outlineLevel="1" collapsed="1" x14ac:dyDescent="0.25">
      <c r="A383" s="68"/>
      <c r="B383" s="51"/>
      <c r="C383" s="69" t="s">
        <v>413</v>
      </c>
      <c r="D383" s="51"/>
      <c r="E383" s="51"/>
      <c r="F383" s="51"/>
      <c r="G383" s="49">
        <f t="shared" ref="G383:R383" si="31">SUBTOTAL(9,G381:G382)</f>
        <v>1000000</v>
      </c>
      <c r="H383" s="52">
        <f t="shared" si="31"/>
        <v>0</v>
      </c>
      <c r="I383" s="52">
        <f t="shared" si="31"/>
        <v>0</v>
      </c>
      <c r="J383" s="52">
        <f t="shared" si="31"/>
        <v>0</v>
      </c>
      <c r="K383" s="52">
        <f t="shared" si="31"/>
        <v>0</v>
      </c>
      <c r="L383" s="52">
        <f t="shared" si="31"/>
        <v>0</v>
      </c>
      <c r="M383" s="52">
        <f t="shared" si="31"/>
        <v>0</v>
      </c>
      <c r="N383" s="52">
        <f t="shared" si="31"/>
        <v>0</v>
      </c>
      <c r="O383" s="52">
        <f t="shared" si="31"/>
        <v>0</v>
      </c>
      <c r="P383" s="52">
        <f t="shared" si="31"/>
        <v>0</v>
      </c>
      <c r="Q383" s="52">
        <f t="shared" si="31"/>
        <v>1000000</v>
      </c>
      <c r="R383" s="51">
        <f t="shared" si="31"/>
        <v>0</v>
      </c>
    </row>
    <row r="384" spans="1:18" ht="14.45" hidden="1" customHeight="1" outlineLevel="2" x14ac:dyDescent="0.25">
      <c r="A384" s="51">
        <v>573</v>
      </c>
      <c r="B384" s="51" t="s">
        <v>164</v>
      </c>
      <c r="C384" s="51">
        <v>254</v>
      </c>
      <c r="D384" s="51" t="s">
        <v>220</v>
      </c>
      <c r="E384" s="51">
        <v>254</v>
      </c>
      <c r="F384" s="51" t="s">
        <v>42</v>
      </c>
      <c r="G384" s="52">
        <v>0</v>
      </c>
      <c r="H384" s="51"/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1"/>
    </row>
    <row r="385" spans="1:18" ht="14.45" customHeight="1" outlineLevel="1" collapsed="1" x14ac:dyDescent="0.25">
      <c r="A385" s="51"/>
      <c r="B385" s="51"/>
      <c r="C385" s="69" t="s">
        <v>414</v>
      </c>
      <c r="D385" s="51"/>
      <c r="E385" s="51"/>
      <c r="F385" s="51"/>
      <c r="G385" s="52">
        <f t="shared" ref="G385:R385" si="32">SUBTOTAL(9,G384:G384)</f>
        <v>0</v>
      </c>
      <c r="H385" s="51">
        <f t="shared" si="32"/>
        <v>0</v>
      </c>
      <c r="I385" s="52">
        <f t="shared" si="32"/>
        <v>0</v>
      </c>
      <c r="J385" s="52">
        <f t="shared" si="32"/>
        <v>0</v>
      </c>
      <c r="K385" s="52">
        <f t="shared" si="32"/>
        <v>0</v>
      </c>
      <c r="L385" s="52">
        <f t="shared" si="32"/>
        <v>0</v>
      </c>
      <c r="M385" s="52">
        <f t="shared" si="32"/>
        <v>0</v>
      </c>
      <c r="N385" s="52">
        <f t="shared" si="32"/>
        <v>0</v>
      </c>
      <c r="O385" s="52">
        <f t="shared" si="32"/>
        <v>0</v>
      </c>
      <c r="P385" s="52">
        <f t="shared" si="32"/>
        <v>0</v>
      </c>
      <c r="Q385" s="52">
        <f t="shared" si="32"/>
        <v>0</v>
      </c>
      <c r="R385" s="51">
        <f t="shared" si="32"/>
        <v>0</v>
      </c>
    </row>
    <row r="386" spans="1:18" ht="14.45" hidden="1" customHeight="1" outlineLevel="2" x14ac:dyDescent="0.25">
      <c r="A386" s="51">
        <v>7</v>
      </c>
      <c r="B386" s="51" t="s">
        <v>164</v>
      </c>
      <c r="C386" s="51">
        <v>261</v>
      </c>
      <c r="D386" s="51" t="s">
        <v>203</v>
      </c>
      <c r="E386" s="51">
        <v>261</v>
      </c>
      <c r="F386" s="51" t="s">
        <v>43</v>
      </c>
      <c r="G386" s="52">
        <v>100000</v>
      </c>
      <c r="H386" s="51"/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100000</v>
      </c>
      <c r="R386" s="51"/>
    </row>
    <row r="387" spans="1:18" ht="14.45" hidden="1" customHeight="1" outlineLevel="2" x14ac:dyDescent="0.25">
      <c r="A387" s="51">
        <v>40</v>
      </c>
      <c r="B387" s="51" t="s">
        <v>164</v>
      </c>
      <c r="C387" s="51">
        <v>261</v>
      </c>
      <c r="D387" s="51" t="s">
        <v>205</v>
      </c>
      <c r="E387" s="51">
        <v>261</v>
      </c>
      <c r="F387" s="51" t="s">
        <v>43</v>
      </c>
      <c r="G387" s="52">
        <v>50000</v>
      </c>
      <c r="H387" s="51"/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50000</v>
      </c>
      <c r="R387" s="51"/>
    </row>
    <row r="388" spans="1:18" ht="14.45" hidden="1" customHeight="1" outlineLevel="2" x14ac:dyDescent="0.25">
      <c r="A388" s="51">
        <v>83</v>
      </c>
      <c r="B388" s="51" t="s">
        <v>164</v>
      </c>
      <c r="C388" s="51">
        <v>261</v>
      </c>
      <c r="D388" s="51" t="s">
        <v>206</v>
      </c>
      <c r="E388" s="51">
        <v>261</v>
      </c>
      <c r="F388" s="51" t="s">
        <v>43</v>
      </c>
      <c r="G388" s="111">
        <v>1500000</v>
      </c>
      <c r="H388" s="51"/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1500000</v>
      </c>
      <c r="R388" s="51"/>
    </row>
    <row r="389" spans="1:18" ht="14.45" hidden="1" customHeight="1" outlineLevel="2" x14ac:dyDescent="0.25">
      <c r="A389" s="51">
        <v>125</v>
      </c>
      <c r="B389" s="51" t="s">
        <v>164</v>
      </c>
      <c r="C389" s="51">
        <v>261</v>
      </c>
      <c r="D389" s="51" t="s">
        <v>207</v>
      </c>
      <c r="E389" s="51">
        <v>261</v>
      </c>
      <c r="F389" s="51" t="s">
        <v>43</v>
      </c>
      <c r="G389" s="52">
        <v>18000</v>
      </c>
      <c r="H389" s="52"/>
      <c r="I389" s="52"/>
      <c r="J389" s="52"/>
      <c r="K389" s="52"/>
      <c r="L389" s="52"/>
      <c r="M389" s="52"/>
      <c r="N389" s="52"/>
      <c r="O389" s="52"/>
      <c r="P389" s="52"/>
      <c r="Q389" s="52">
        <v>18000</v>
      </c>
      <c r="R389" s="51"/>
    </row>
    <row r="390" spans="1:18" ht="14.45" hidden="1" customHeight="1" outlineLevel="2" x14ac:dyDescent="0.25">
      <c r="A390" s="51">
        <v>154</v>
      </c>
      <c r="B390" s="51" t="s">
        <v>164</v>
      </c>
      <c r="C390" s="51">
        <v>261</v>
      </c>
      <c r="D390" s="51" t="s">
        <v>208</v>
      </c>
      <c r="E390" s="51">
        <v>261</v>
      </c>
      <c r="F390" s="51" t="s">
        <v>43</v>
      </c>
      <c r="G390" s="52">
        <v>12000</v>
      </c>
      <c r="H390" s="52"/>
      <c r="I390" s="52"/>
      <c r="J390" s="52"/>
      <c r="K390" s="52"/>
      <c r="L390" s="52"/>
      <c r="M390" s="52"/>
      <c r="N390" s="52"/>
      <c r="O390" s="52"/>
      <c r="P390" s="52"/>
      <c r="Q390" s="52">
        <v>12000</v>
      </c>
      <c r="R390" s="51"/>
    </row>
    <row r="391" spans="1:18" hidden="1" outlineLevel="2" x14ac:dyDescent="0.25">
      <c r="A391" s="51">
        <v>197</v>
      </c>
      <c r="B391" s="51" t="s">
        <v>164</v>
      </c>
      <c r="C391" s="51">
        <v>261</v>
      </c>
      <c r="D391" s="51" t="s">
        <v>209</v>
      </c>
      <c r="E391" s="51">
        <v>261</v>
      </c>
      <c r="F391" s="51" t="s">
        <v>43</v>
      </c>
      <c r="G391" s="52">
        <v>23000</v>
      </c>
      <c r="H391" s="51"/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23000</v>
      </c>
      <c r="R391" s="51"/>
    </row>
    <row r="392" spans="1:18" ht="14.45" hidden="1" customHeight="1" outlineLevel="2" x14ac:dyDescent="0.25">
      <c r="A392" s="51">
        <v>224</v>
      </c>
      <c r="B392" s="51" t="s">
        <v>164</v>
      </c>
      <c r="C392" s="51">
        <v>261</v>
      </c>
      <c r="D392" s="51" t="s">
        <v>210</v>
      </c>
      <c r="E392" s="51">
        <v>261</v>
      </c>
      <c r="F392" s="51" t="s">
        <v>43</v>
      </c>
      <c r="G392" s="72">
        <v>500000</v>
      </c>
      <c r="H392" s="51"/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500000</v>
      </c>
      <c r="R392" s="51"/>
    </row>
    <row r="393" spans="1:18" ht="14.45" hidden="1" customHeight="1" outlineLevel="2" x14ac:dyDescent="0.25">
      <c r="A393" s="51">
        <v>254</v>
      </c>
      <c r="B393" s="51" t="s">
        <v>164</v>
      </c>
      <c r="C393" s="51">
        <v>261</v>
      </c>
      <c r="D393" s="51" t="s">
        <v>211</v>
      </c>
      <c r="E393" s="51">
        <v>261</v>
      </c>
      <c r="F393" s="51" t="s">
        <v>43</v>
      </c>
      <c r="G393" s="52">
        <v>20000</v>
      </c>
      <c r="H393" s="51"/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20000</v>
      </c>
      <c r="R393" s="51"/>
    </row>
    <row r="394" spans="1:18" ht="14.45" hidden="1" customHeight="1" outlineLevel="2" x14ac:dyDescent="0.25">
      <c r="A394" s="51">
        <v>310</v>
      </c>
      <c r="B394" s="51" t="s">
        <v>164</v>
      </c>
      <c r="C394" s="51">
        <v>261</v>
      </c>
      <c r="D394" s="51" t="s">
        <v>212</v>
      </c>
      <c r="E394" s="51">
        <v>261</v>
      </c>
      <c r="F394" s="51" t="s">
        <v>43</v>
      </c>
      <c r="G394" s="52">
        <v>7200</v>
      </c>
      <c r="H394" s="51"/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7200</v>
      </c>
      <c r="R394" s="51"/>
    </row>
    <row r="395" spans="1:18" ht="14.45" hidden="1" customHeight="1" outlineLevel="2" x14ac:dyDescent="0.25">
      <c r="A395" s="51">
        <v>352</v>
      </c>
      <c r="B395" s="51" t="s">
        <v>164</v>
      </c>
      <c r="C395" s="51">
        <v>261</v>
      </c>
      <c r="D395" s="51" t="s">
        <v>213</v>
      </c>
      <c r="E395" s="51">
        <v>261</v>
      </c>
      <c r="F395" s="51" t="s">
        <v>43</v>
      </c>
      <c r="G395" s="52">
        <v>27000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27000</v>
      </c>
      <c r="R395" s="51"/>
    </row>
    <row r="396" spans="1:18" ht="14.45" hidden="1" customHeight="1" outlineLevel="2" x14ac:dyDescent="0.25">
      <c r="A396" s="51">
        <v>394</v>
      </c>
      <c r="B396" s="51" t="s">
        <v>164</v>
      </c>
      <c r="C396" s="51">
        <v>261</v>
      </c>
      <c r="D396" s="51" t="s">
        <v>214</v>
      </c>
      <c r="E396" s="51">
        <v>261</v>
      </c>
      <c r="F396" s="51" t="s">
        <v>43</v>
      </c>
      <c r="G396" s="52">
        <v>12000</v>
      </c>
      <c r="H396" s="51"/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12000</v>
      </c>
      <c r="R396" s="51"/>
    </row>
    <row r="397" spans="1:18" ht="14.45" hidden="1" customHeight="1" outlineLevel="2" x14ac:dyDescent="0.25">
      <c r="A397" s="51">
        <v>422</v>
      </c>
      <c r="B397" s="51" t="s">
        <v>164</v>
      </c>
      <c r="C397" s="51">
        <v>261</v>
      </c>
      <c r="D397" s="51" t="s">
        <v>215</v>
      </c>
      <c r="E397" s="51">
        <v>261</v>
      </c>
      <c r="F397" s="51" t="s">
        <v>43</v>
      </c>
      <c r="G397" s="72">
        <v>130000</v>
      </c>
      <c r="H397" s="51"/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130000</v>
      </c>
      <c r="R397" s="51"/>
    </row>
    <row r="398" spans="1:18" ht="14.45" hidden="1" customHeight="1" outlineLevel="2" x14ac:dyDescent="0.25">
      <c r="A398" s="51">
        <v>449</v>
      </c>
      <c r="B398" s="51" t="s">
        <v>164</v>
      </c>
      <c r="C398" s="51">
        <v>261</v>
      </c>
      <c r="D398" s="51" t="s">
        <v>216</v>
      </c>
      <c r="E398" s="51">
        <v>261</v>
      </c>
      <c r="F398" s="51" t="s">
        <v>43</v>
      </c>
      <c r="G398" s="52">
        <v>100000</v>
      </c>
      <c r="H398" s="51"/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100000</v>
      </c>
      <c r="R398" s="51"/>
    </row>
    <row r="399" spans="1:18" ht="14.45" hidden="1" customHeight="1" outlineLevel="2" x14ac:dyDescent="0.25">
      <c r="A399" s="51">
        <v>477</v>
      </c>
      <c r="B399" s="51" t="s">
        <v>164</v>
      </c>
      <c r="C399" s="51">
        <v>261</v>
      </c>
      <c r="D399" s="51" t="s">
        <v>217</v>
      </c>
      <c r="E399" s="51">
        <v>261</v>
      </c>
      <c r="F399" s="51" t="s">
        <v>43</v>
      </c>
      <c r="G399" s="52">
        <v>38700</v>
      </c>
      <c r="H399" s="51"/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38700</v>
      </c>
      <c r="R399" s="51"/>
    </row>
    <row r="400" spans="1:18" ht="14.45" hidden="1" customHeight="1" outlineLevel="2" x14ac:dyDescent="0.25">
      <c r="A400" s="51">
        <v>511</v>
      </c>
      <c r="B400" s="51" t="s">
        <v>164</v>
      </c>
      <c r="C400" s="51">
        <v>261</v>
      </c>
      <c r="D400" s="51" t="s">
        <v>218</v>
      </c>
      <c r="E400" s="51">
        <v>261</v>
      </c>
      <c r="F400" s="51" t="s">
        <v>43</v>
      </c>
      <c r="G400" s="52">
        <v>9600</v>
      </c>
      <c r="H400" s="51"/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9600</v>
      </c>
      <c r="R400" s="51"/>
    </row>
    <row r="401" spans="1:18" ht="14.45" hidden="1" customHeight="1" outlineLevel="2" x14ac:dyDescent="0.25">
      <c r="A401" s="51">
        <v>538</v>
      </c>
      <c r="B401" s="51" t="s">
        <v>164</v>
      </c>
      <c r="C401" s="51">
        <v>261</v>
      </c>
      <c r="D401" s="51" t="s">
        <v>219</v>
      </c>
      <c r="E401" s="51">
        <v>261</v>
      </c>
      <c r="F401" s="51" t="s">
        <v>43</v>
      </c>
      <c r="G401" s="52">
        <v>70000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70000</v>
      </c>
      <c r="R401" s="51"/>
    </row>
    <row r="402" spans="1:18" ht="14.45" hidden="1" customHeight="1" outlineLevel="2" x14ac:dyDescent="0.25">
      <c r="A402" s="51">
        <v>575</v>
      </c>
      <c r="B402" s="51" t="s">
        <v>164</v>
      </c>
      <c r="C402" s="51">
        <v>261</v>
      </c>
      <c r="D402" s="51" t="s">
        <v>220</v>
      </c>
      <c r="E402" s="51">
        <v>261</v>
      </c>
      <c r="F402" s="51" t="s">
        <v>43</v>
      </c>
      <c r="G402" s="52">
        <v>60000</v>
      </c>
      <c r="H402" s="51"/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60000</v>
      </c>
      <c r="R402" s="51"/>
    </row>
    <row r="403" spans="1:18" ht="14.45" hidden="1" customHeight="1" outlineLevel="2" x14ac:dyDescent="0.25">
      <c r="A403" s="51">
        <v>616</v>
      </c>
      <c r="B403" s="51" t="s">
        <v>164</v>
      </c>
      <c r="C403" s="51">
        <v>261</v>
      </c>
      <c r="D403" s="51" t="s">
        <v>221</v>
      </c>
      <c r="E403" s="51">
        <v>261</v>
      </c>
      <c r="F403" s="51" t="s">
        <v>43</v>
      </c>
      <c r="G403" s="52">
        <v>50000</v>
      </c>
      <c r="H403" s="51"/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50000</v>
      </c>
      <c r="R403" s="51"/>
    </row>
    <row r="404" spans="1:18" ht="14.45" hidden="1" customHeight="1" outlineLevel="2" x14ac:dyDescent="0.25">
      <c r="A404" s="51">
        <v>651</v>
      </c>
      <c r="B404" s="51" t="s">
        <v>164</v>
      </c>
      <c r="C404" s="51">
        <v>261</v>
      </c>
      <c r="D404" s="51" t="s">
        <v>142</v>
      </c>
      <c r="E404" s="51">
        <v>261</v>
      </c>
      <c r="F404" s="51" t="s">
        <v>43</v>
      </c>
      <c r="G404" s="52">
        <v>12000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12000</v>
      </c>
      <c r="R404" s="51"/>
    </row>
    <row r="405" spans="1:18" ht="14.45" hidden="1" customHeight="1" outlineLevel="2" x14ac:dyDescent="0.25">
      <c r="A405" s="51">
        <v>688</v>
      </c>
      <c r="B405" s="51" t="s">
        <v>164</v>
      </c>
      <c r="C405" s="51">
        <v>261</v>
      </c>
      <c r="D405" s="51" t="s">
        <v>222</v>
      </c>
      <c r="E405" s="51">
        <v>261</v>
      </c>
      <c r="F405" s="51" t="s">
        <v>43</v>
      </c>
      <c r="G405" s="52">
        <v>6000</v>
      </c>
      <c r="H405" s="52"/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6000</v>
      </c>
      <c r="R405" s="51"/>
    </row>
    <row r="406" spans="1:18" ht="14.45" hidden="1" customHeight="1" outlineLevel="2" x14ac:dyDescent="0.25">
      <c r="A406" s="51">
        <v>724</v>
      </c>
      <c r="B406" s="51" t="s">
        <v>164</v>
      </c>
      <c r="C406" s="51">
        <v>261</v>
      </c>
      <c r="D406" s="51" t="s">
        <v>223</v>
      </c>
      <c r="E406" s="51">
        <v>261</v>
      </c>
      <c r="F406" s="51" t="s">
        <v>43</v>
      </c>
      <c r="G406" s="52">
        <v>20000</v>
      </c>
      <c r="H406" s="52"/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20000</v>
      </c>
      <c r="R406" s="51"/>
    </row>
    <row r="407" spans="1:18" ht="14.45" hidden="1" customHeight="1" outlineLevel="2" x14ac:dyDescent="0.25">
      <c r="A407" s="51">
        <v>833</v>
      </c>
      <c r="B407" s="51" t="s">
        <v>164</v>
      </c>
      <c r="C407" s="51">
        <v>261</v>
      </c>
      <c r="D407" s="51" t="s">
        <v>226</v>
      </c>
      <c r="E407" s="51">
        <v>261</v>
      </c>
      <c r="F407" s="51" t="s">
        <v>43</v>
      </c>
      <c r="G407" s="52">
        <v>60000</v>
      </c>
      <c r="H407" s="52"/>
      <c r="I407" s="52"/>
      <c r="J407" s="52"/>
      <c r="K407" s="52"/>
      <c r="L407" s="52"/>
      <c r="M407" s="52"/>
      <c r="N407" s="52"/>
      <c r="O407" s="52"/>
      <c r="P407" s="52"/>
      <c r="Q407" s="52">
        <v>60000</v>
      </c>
      <c r="R407" s="51"/>
    </row>
    <row r="408" spans="1:18" ht="14.45" hidden="1" customHeight="1" outlineLevel="2" x14ac:dyDescent="0.25">
      <c r="A408" s="51">
        <v>1070</v>
      </c>
      <c r="B408" s="51" t="s">
        <v>164</v>
      </c>
      <c r="C408" s="51">
        <v>261</v>
      </c>
      <c r="D408" s="51" t="s">
        <v>225</v>
      </c>
      <c r="E408" s="51">
        <v>261</v>
      </c>
      <c r="F408" s="51" t="s">
        <v>43</v>
      </c>
      <c r="G408" s="52">
        <v>54000</v>
      </c>
      <c r="H408" s="52"/>
      <c r="I408" s="52"/>
      <c r="J408" s="52"/>
      <c r="K408" s="52"/>
      <c r="L408" s="52"/>
      <c r="M408" s="52"/>
      <c r="N408" s="52"/>
      <c r="O408" s="52"/>
      <c r="P408" s="52"/>
      <c r="Q408" s="52">
        <v>54000</v>
      </c>
      <c r="R408" s="51"/>
    </row>
    <row r="409" spans="1:18" ht="14.45" hidden="1" customHeight="1" outlineLevel="2" x14ac:dyDescent="0.25">
      <c r="A409" s="68">
        <v>1187</v>
      </c>
      <c r="B409" s="51" t="s">
        <v>164</v>
      </c>
      <c r="C409" s="51">
        <v>261</v>
      </c>
      <c r="D409" s="68" t="s">
        <v>192</v>
      </c>
      <c r="E409" s="51">
        <v>261</v>
      </c>
      <c r="F409" s="51" t="s">
        <v>43</v>
      </c>
      <c r="G409" s="52">
        <v>18000</v>
      </c>
      <c r="H409" s="52"/>
      <c r="I409" s="52"/>
      <c r="J409" s="52"/>
      <c r="K409" s="52"/>
      <c r="L409" s="52"/>
      <c r="M409" s="52"/>
      <c r="N409" s="52"/>
      <c r="O409" s="52"/>
      <c r="P409" s="52"/>
      <c r="Q409" s="52">
        <v>18000</v>
      </c>
      <c r="R409" s="51" t="s">
        <v>317</v>
      </c>
    </row>
    <row r="410" spans="1:18" ht="14.45" hidden="1" customHeight="1" outlineLevel="2" x14ac:dyDescent="0.25">
      <c r="A410" s="68">
        <v>1215</v>
      </c>
      <c r="B410" s="51" t="s">
        <v>164</v>
      </c>
      <c r="C410" s="51">
        <v>261</v>
      </c>
      <c r="D410" s="51" t="s">
        <v>304</v>
      </c>
      <c r="E410" s="51">
        <v>261</v>
      </c>
      <c r="F410" s="51" t="s">
        <v>43</v>
      </c>
      <c r="G410" s="72">
        <v>101000</v>
      </c>
      <c r="H410" s="52"/>
      <c r="I410" s="52"/>
      <c r="J410" s="52"/>
      <c r="K410" s="52"/>
      <c r="L410" s="52"/>
      <c r="M410" s="52"/>
      <c r="N410" s="52"/>
      <c r="O410" s="52"/>
      <c r="P410" s="52"/>
      <c r="Q410" s="52">
        <v>101000</v>
      </c>
      <c r="R410" s="51"/>
    </row>
    <row r="411" spans="1:18" ht="14.45" hidden="1" customHeight="1" outlineLevel="2" x14ac:dyDescent="0.25">
      <c r="A411" s="68">
        <v>1240</v>
      </c>
      <c r="B411" s="51" t="s">
        <v>164</v>
      </c>
      <c r="C411" s="51">
        <v>261</v>
      </c>
      <c r="D411" s="51" t="s">
        <v>196</v>
      </c>
      <c r="E411" s="51">
        <v>261</v>
      </c>
      <c r="F411" s="51" t="s">
        <v>30</v>
      </c>
      <c r="G411" s="72">
        <v>0</v>
      </c>
      <c r="H411" s="52"/>
      <c r="I411" s="52"/>
      <c r="J411" s="52"/>
      <c r="K411" s="52"/>
      <c r="L411" s="52"/>
      <c r="M411" s="52"/>
      <c r="N411" s="52"/>
      <c r="O411" s="52"/>
      <c r="P411" s="52"/>
      <c r="Q411" s="52">
        <v>0</v>
      </c>
      <c r="R411" s="51"/>
    </row>
    <row r="412" spans="1:18" ht="14.45" hidden="1" customHeight="1" outlineLevel="2" x14ac:dyDescent="0.25">
      <c r="A412" s="68">
        <v>1263</v>
      </c>
      <c r="B412" s="51" t="s">
        <v>164</v>
      </c>
      <c r="C412" s="51">
        <v>261</v>
      </c>
      <c r="D412" s="51" t="s">
        <v>226</v>
      </c>
      <c r="E412" s="51">
        <v>261</v>
      </c>
      <c r="F412" s="51" t="s">
        <v>319</v>
      </c>
      <c r="G412" s="72">
        <v>200000</v>
      </c>
      <c r="H412" s="52"/>
      <c r="I412" s="52"/>
      <c r="J412" s="52"/>
      <c r="K412" s="52"/>
      <c r="L412" s="52"/>
      <c r="M412" s="52"/>
      <c r="N412" s="52"/>
      <c r="O412" s="52"/>
      <c r="P412" s="52"/>
      <c r="Q412" s="52">
        <v>200000</v>
      </c>
      <c r="R412" s="51"/>
    </row>
    <row r="413" spans="1:18" ht="14.45" customHeight="1" outlineLevel="1" collapsed="1" x14ac:dyDescent="0.25">
      <c r="A413" s="68"/>
      <c r="B413" s="51"/>
      <c r="C413" s="69" t="s">
        <v>415</v>
      </c>
      <c r="D413" s="51"/>
      <c r="E413" s="51"/>
      <c r="F413" s="51"/>
      <c r="G413" s="72">
        <f t="shared" ref="G413:R413" si="33">SUBTOTAL(9,G386:G412)</f>
        <v>3198500</v>
      </c>
      <c r="H413" s="52">
        <f t="shared" si="33"/>
        <v>0</v>
      </c>
      <c r="I413" s="52">
        <f t="shared" si="33"/>
        <v>0</v>
      </c>
      <c r="J413" s="52">
        <f t="shared" si="33"/>
        <v>0</v>
      </c>
      <c r="K413" s="52">
        <f t="shared" si="33"/>
        <v>0</v>
      </c>
      <c r="L413" s="52">
        <f t="shared" si="33"/>
        <v>0</v>
      </c>
      <c r="M413" s="52">
        <f t="shared" si="33"/>
        <v>0</v>
      </c>
      <c r="N413" s="52">
        <f t="shared" si="33"/>
        <v>0</v>
      </c>
      <c r="O413" s="52">
        <f t="shared" si="33"/>
        <v>0</v>
      </c>
      <c r="P413" s="52">
        <f t="shared" si="33"/>
        <v>0</v>
      </c>
      <c r="Q413" s="52">
        <f t="shared" si="33"/>
        <v>3198500</v>
      </c>
      <c r="R413" s="51">
        <f t="shared" si="33"/>
        <v>0</v>
      </c>
    </row>
    <row r="414" spans="1:18" hidden="1" outlineLevel="2" x14ac:dyDescent="0.25">
      <c r="A414" s="51">
        <v>42</v>
      </c>
      <c r="B414" s="51" t="s">
        <v>164</v>
      </c>
      <c r="C414" s="51">
        <v>271</v>
      </c>
      <c r="D414" s="51" t="s">
        <v>205</v>
      </c>
      <c r="E414" s="51">
        <v>271</v>
      </c>
      <c r="F414" s="51" t="s">
        <v>44</v>
      </c>
      <c r="G414" s="52">
        <v>0</v>
      </c>
      <c r="H414" s="51"/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1"/>
    </row>
    <row r="415" spans="1:18" ht="14.45" hidden="1" customHeight="1" outlineLevel="2" x14ac:dyDescent="0.25">
      <c r="A415" s="51">
        <v>127</v>
      </c>
      <c r="B415" s="51" t="s">
        <v>164</v>
      </c>
      <c r="C415" s="51">
        <v>271</v>
      </c>
      <c r="D415" s="51" t="s">
        <v>207</v>
      </c>
      <c r="E415" s="51">
        <v>271</v>
      </c>
      <c r="F415" s="51" t="s">
        <v>44</v>
      </c>
      <c r="G415" s="52">
        <v>0</v>
      </c>
      <c r="H415" s="52"/>
      <c r="I415" s="52"/>
      <c r="J415" s="52"/>
      <c r="K415" s="52"/>
      <c r="L415" s="52"/>
      <c r="M415" s="52"/>
      <c r="N415" s="52"/>
      <c r="O415" s="52"/>
      <c r="P415" s="52"/>
      <c r="Q415" s="52">
        <v>0</v>
      </c>
      <c r="R415" s="51"/>
    </row>
    <row r="416" spans="1:18" ht="14.45" hidden="1" customHeight="1" outlineLevel="2" x14ac:dyDescent="0.25">
      <c r="A416" s="51">
        <v>156</v>
      </c>
      <c r="B416" s="51" t="s">
        <v>164</v>
      </c>
      <c r="C416" s="51">
        <v>271</v>
      </c>
      <c r="D416" s="51" t="s">
        <v>208</v>
      </c>
      <c r="E416" s="51">
        <v>271</v>
      </c>
      <c r="F416" s="51" t="s">
        <v>44</v>
      </c>
      <c r="G416" s="52">
        <v>0</v>
      </c>
      <c r="H416" s="52"/>
      <c r="I416" s="52"/>
      <c r="J416" s="52"/>
      <c r="K416" s="52"/>
      <c r="L416" s="52"/>
      <c r="M416" s="52"/>
      <c r="N416" s="52"/>
      <c r="O416" s="52"/>
      <c r="P416" s="52"/>
      <c r="Q416" s="52">
        <v>0</v>
      </c>
      <c r="R416" s="51"/>
    </row>
    <row r="417" spans="1:18" ht="14.45" hidden="1" customHeight="1" outlineLevel="2" x14ac:dyDescent="0.25">
      <c r="A417" s="51">
        <v>256</v>
      </c>
      <c r="B417" s="51" t="s">
        <v>164</v>
      </c>
      <c r="C417" s="51">
        <v>271</v>
      </c>
      <c r="D417" s="51" t="s">
        <v>211</v>
      </c>
      <c r="E417" s="51">
        <v>271</v>
      </c>
      <c r="F417" s="51" t="s">
        <v>44</v>
      </c>
      <c r="G417" s="52">
        <v>0</v>
      </c>
      <c r="H417" s="51"/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1"/>
    </row>
    <row r="418" spans="1:18" ht="14.45" hidden="1" customHeight="1" outlineLevel="2" x14ac:dyDescent="0.25">
      <c r="A418" s="51">
        <v>312</v>
      </c>
      <c r="B418" s="51" t="s">
        <v>164</v>
      </c>
      <c r="C418" s="51">
        <v>271</v>
      </c>
      <c r="D418" s="51" t="s">
        <v>212</v>
      </c>
      <c r="E418" s="51">
        <v>271</v>
      </c>
      <c r="F418" s="51" t="s">
        <v>44</v>
      </c>
      <c r="G418" s="52">
        <v>0</v>
      </c>
      <c r="H418" s="51"/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1"/>
    </row>
    <row r="419" spans="1:18" ht="14.45" hidden="1" customHeight="1" outlineLevel="2" x14ac:dyDescent="0.25">
      <c r="A419" s="51">
        <v>354</v>
      </c>
      <c r="B419" s="51" t="s">
        <v>164</v>
      </c>
      <c r="C419" s="51">
        <v>271</v>
      </c>
      <c r="D419" s="51" t="s">
        <v>213</v>
      </c>
      <c r="E419" s="51">
        <v>271</v>
      </c>
      <c r="F419" s="51" t="s">
        <v>44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1"/>
    </row>
    <row r="420" spans="1:18" ht="14.45" hidden="1" customHeight="1" outlineLevel="2" x14ac:dyDescent="0.25">
      <c r="A420" s="51">
        <v>396</v>
      </c>
      <c r="B420" s="51" t="s">
        <v>164</v>
      </c>
      <c r="C420" s="51">
        <v>271</v>
      </c>
      <c r="D420" s="51" t="s">
        <v>214</v>
      </c>
      <c r="E420" s="51">
        <v>271</v>
      </c>
      <c r="F420" s="51" t="s">
        <v>44</v>
      </c>
      <c r="G420" s="52">
        <v>0</v>
      </c>
      <c r="H420" s="51"/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1"/>
    </row>
    <row r="421" spans="1:18" ht="14.45" hidden="1" customHeight="1" outlineLevel="2" x14ac:dyDescent="0.25">
      <c r="A421" s="51">
        <v>451</v>
      </c>
      <c r="B421" s="51" t="s">
        <v>164</v>
      </c>
      <c r="C421" s="51">
        <v>271</v>
      </c>
      <c r="D421" s="51" t="s">
        <v>216</v>
      </c>
      <c r="E421" s="51">
        <v>271</v>
      </c>
      <c r="F421" s="51" t="s">
        <v>44</v>
      </c>
      <c r="G421" s="52">
        <v>0</v>
      </c>
      <c r="H421" s="51"/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1"/>
    </row>
    <row r="422" spans="1:18" ht="14.45" hidden="1" customHeight="1" outlineLevel="2" x14ac:dyDescent="0.25">
      <c r="A422" s="51">
        <v>479</v>
      </c>
      <c r="B422" s="51" t="s">
        <v>164</v>
      </c>
      <c r="C422" s="51">
        <v>271</v>
      </c>
      <c r="D422" s="51" t="s">
        <v>217</v>
      </c>
      <c r="E422" s="51">
        <v>271</v>
      </c>
      <c r="F422" s="51" t="s">
        <v>44</v>
      </c>
      <c r="G422" s="52">
        <v>0</v>
      </c>
      <c r="H422" s="51"/>
      <c r="I422" s="52">
        <v>0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1"/>
    </row>
    <row r="423" spans="1:18" ht="14.45" hidden="1" customHeight="1" outlineLevel="2" x14ac:dyDescent="0.25">
      <c r="A423" s="51">
        <v>577</v>
      </c>
      <c r="B423" s="51" t="s">
        <v>164</v>
      </c>
      <c r="C423" s="51">
        <v>271</v>
      </c>
      <c r="D423" s="51" t="s">
        <v>220</v>
      </c>
      <c r="E423" s="51">
        <v>271</v>
      </c>
      <c r="F423" s="51" t="s">
        <v>44</v>
      </c>
      <c r="G423" s="52">
        <v>0</v>
      </c>
      <c r="H423" s="51"/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1"/>
    </row>
    <row r="424" spans="1:18" ht="14.45" hidden="1" customHeight="1" outlineLevel="2" x14ac:dyDescent="0.25">
      <c r="A424" s="51">
        <v>618</v>
      </c>
      <c r="B424" s="51" t="s">
        <v>164</v>
      </c>
      <c r="C424" s="51">
        <v>271</v>
      </c>
      <c r="D424" s="51" t="s">
        <v>221</v>
      </c>
      <c r="E424" s="51">
        <v>271</v>
      </c>
      <c r="F424" s="51" t="s">
        <v>44</v>
      </c>
      <c r="G424" s="52">
        <v>0</v>
      </c>
      <c r="H424" s="51"/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1"/>
    </row>
    <row r="425" spans="1:18" ht="14.45" hidden="1" customHeight="1" outlineLevel="2" x14ac:dyDescent="0.25">
      <c r="A425" s="51">
        <v>690</v>
      </c>
      <c r="B425" s="51" t="s">
        <v>164</v>
      </c>
      <c r="C425" s="51">
        <v>271</v>
      </c>
      <c r="D425" s="51" t="s">
        <v>222</v>
      </c>
      <c r="E425" s="51">
        <v>271</v>
      </c>
      <c r="F425" s="51" t="s">
        <v>44</v>
      </c>
      <c r="G425" s="52">
        <v>0</v>
      </c>
      <c r="H425" s="52"/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1"/>
    </row>
    <row r="426" spans="1:18" ht="14.45" hidden="1" customHeight="1" outlineLevel="2" x14ac:dyDescent="0.25">
      <c r="A426" s="51">
        <v>836</v>
      </c>
      <c r="B426" s="51" t="s">
        <v>164</v>
      </c>
      <c r="C426" s="51">
        <v>271</v>
      </c>
      <c r="D426" s="51" t="s">
        <v>226</v>
      </c>
      <c r="E426" s="51">
        <v>271</v>
      </c>
      <c r="F426" s="51" t="s">
        <v>44</v>
      </c>
      <c r="G426" s="52">
        <v>0</v>
      </c>
      <c r="H426" s="52"/>
      <c r="I426" s="52"/>
      <c r="J426" s="52"/>
      <c r="K426" s="52"/>
      <c r="L426" s="52"/>
      <c r="M426" s="52"/>
      <c r="N426" s="52"/>
      <c r="O426" s="52"/>
      <c r="P426" s="52"/>
      <c r="Q426" s="52">
        <v>0</v>
      </c>
      <c r="R426" s="51"/>
    </row>
    <row r="427" spans="1:18" ht="14.45" hidden="1" customHeight="1" outlineLevel="2" x14ac:dyDescent="0.25">
      <c r="A427" s="51">
        <v>1072</v>
      </c>
      <c r="B427" s="51" t="s">
        <v>164</v>
      </c>
      <c r="C427" s="51">
        <v>271</v>
      </c>
      <c r="D427" s="51" t="s">
        <v>225</v>
      </c>
      <c r="E427" s="51">
        <v>271</v>
      </c>
      <c r="F427" s="51" t="s">
        <v>44</v>
      </c>
      <c r="G427" s="52">
        <v>9000</v>
      </c>
      <c r="H427" s="52"/>
      <c r="I427" s="52"/>
      <c r="J427" s="52"/>
      <c r="K427" s="52"/>
      <c r="L427" s="52"/>
      <c r="M427" s="52"/>
      <c r="N427" s="52"/>
      <c r="O427" s="52"/>
      <c r="P427" s="52"/>
      <c r="Q427" s="52">
        <v>9000</v>
      </c>
      <c r="R427" s="51"/>
    </row>
    <row r="428" spans="1:18" ht="14.45" hidden="1" customHeight="1" outlineLevel="2" x14ac:dyDescent="0.25">
      <c r="A428" s="68">
        <v>1188</v>
      </c>
      <c r="B428" s="51" t="s">
        <v>164</v>
      </c>
      <c r="C428" s="51">
        <v>271</v>
      </c>
      <c r="D428" s="68" t="s">
        <v>192</v>
      </c>
      <c r="E428" s="51">
        <v>271</v>
      </c>
      <c r="F428" s="51" t="s">
        <v>44</v>
      </c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>
        <v>0</v>
      </c>
      <c r="R428" s="51" t="s">
        <v>317</v>
      </c>
    </row>
    <row r="429" spans="1:18" hidden="1" outlineLevel="2" x14ac:dyDescent="0.25">
      <c r="A429" s="68">
        <v>1216</v>
      </c>
      <c r="B429" s="51" t="s">
        <v>164</v>
      </c>
      <c r="C429" s="51">
        <v>271</v>
      </c>
      <c r="D429" s="51" t="s">
        <v>304</v>
      </c>
      <c r="E429" s="51">
        <v>271</v>
      </c>
      <c r="F429" s="51" t="s">
        <v>44</v>
      </c>
      <c r="G429" s="52">
        <v>150000</v>
      </c>
      <c r="H429" s="52"/>
      <c r="I429" s="52"/>
      <c r="J429" s="52"/>
      <c r="K429" s="52"/>
      <c r="L429" s="52"/>
      <c r="M429" s="52"/>
      <c r="N429" s="52"/>
      <c r="O429" s="52"/>
      <c r="P429" s="52"/>
      <c r="Q429" s="52">
        <v>150000</v>
      </c>
      <c r="R429" s="51"/>
    </row>
    <row r="430" spans="1:18" outlineLevel="1" collapsed="1" x14ac:dyDescent="0.25">
      <c r="A430" s="68"/>
      <c r="B430" s="51"/>
      <c r="C430" s="69" t="s">
        <v>416</v>
      </c>
      <c r="D430" s="51"/>
      <c r="E430" s="51"/>
      <c r="F430" s="51"/>
      <c r="G430" s="52">
        <f t="shared" ref="G430:R430" si="34">SUBTOTAL(9,G414:G429)</f>
        <v>159000</v>
      </c>
      <c r="H430" s="52">
        <f t="shared" si="34"/>
        <v>0</v>
      </c>
      <c r="I430" s="52">
        <f t="shared" si="34"/>
        <v>0</v>
      </c>
      <c r="J430" s="52">
        <f t="shared" si="34"/>
        <v>0</v>
      </c>
      <c r="K430" s="52">
        <f t="shared" si="34"/>
        <v>0</v>
      </c>
      <c r="L430" s="52">
        <f t="shared" si="34"/>
        <v>0</v>
      </c>
      <c r="M430" s="52">
        <f t="shared" si="34"/>
        <v>0</v>
      </c>
      <c r="N430" s="52">
        <f t="shared" si="34"/>
        <v>0</v>
      </c>
      <c r="O430" s="52">
        <f t="shared" si="34"/>
        <v>0</v>
      </c>
      <c r="P430" s="52">
        <f t="shared" si="34"/>
        <v>0</v>
      </c>
      <c r="Q430" s="52">
        <f t="shared" si="34"/>
        <v>159000</v>
      </c>
      <c r="R430" s="51">
        <f t="shared" si="34"/>
        <v>0</v>
      </c>
    </row>
    <row r="431" spans="1:18" ht="14.45" hidden="1" customHeight="1" outlineLevel="2" x14ac:dyDescent="0.25">
      <c r="A431" s="51">
        <v>9</v>
      </c>
      <c r="B431" s="51" t="s">
        <v>164</v>
      </c>
      <c r="C431" s="51">
        <v>272</v>
      </c>
      <c r="D431" s="51" t="s">
        <v>203</v>
      </c>
      <c r="E431" s="51">
        <v>272</v>
      </c>
      <c r="F431" s="51" t="s">
        <v>45</v>
      </c>
      <c r="G431" s="52">
        <v>10000</v>
      </c>
      <c r="H431" s="51"/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10000</v>
      </c>
      <c r="R431" s="51"/>
    </row>
    <row r="432" spans="1:18" ht="14.45" hidden="1" customHeight="1" outlineLevel="2" x14ac:dyDescent="0.25">
      <c r="A432" s="51">
        <v>85</v>
      </c>
      <c r="B432" s="51" t="s">
        <v>164</v>
      </c>
      <c r="C432" s="51">
        <v>272</v>
      </c>
      <c r="D432" s="51" t="s">
        <v>206</v>
      </c>
      <c r="E432" s="51">
        <v>272</v>
      </c>
      <c r="F432" s="51" t="s">
        <v>45</v>
      </c>
      <c r="G432" s="52">
        <v>50000</v>
      </c>
      <c r="H432" s="51"/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50000</v>
      </c>
      <c r="R432" s="51"/>
    </row>
    <row r="433" spans="1:18" ht="14.45" hidden="1" customHeight="1" outlineLevel="2" x14ac:dyDescent="0.25">
      <c r="A433" s="51">
        <v>226</v>
      </c>
      <c r="B433" s="51" t="s">
        <v>164</v>
      </c>
      <c r="C433" s="51">
        <v>272</v>
      </c>
      <c r="D433" s="51" t="s">
        <v>210</v>
      </c>
      <c r="E433" s="51">
        <v>272</v>
      </c>
      <c r="F433" s="51" t="s">
        <v>45</v>
      </c>
      <c r="G433" s="52">
        <v>45000</v>
      </c>
      <c r="H433" s="51"/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45000</v>
      </c>
      <c r="R433" s="51"/>
    </row>
    <row r="434" spans="1:18" ht="14.45" hidden="1" customHeight="1" outlineLevel="2" x14ac:dyDescent="0.25">
      <c r="A434" s="51">
        <v>424</v>
      </c>
      <c r="B434" s="51" t="s">
        <v>164</v>
      </c>
      <c r="C434" s="51">
        <v>272</v>
      </c>
      <c r="D434" s="51" t="s">
        <v>215</v>
      </c>
      <c r="E434" s="51">
        <v>272</v>
      </c>
      <c r="F434" s="51" t="s">
        <v>45</v>
      </c>
      <c r="G434" s="52">
        <v>15000</v>
      </c>
      <c r="H434" s="51"/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15000</v>
      </c>
      <c r="R434" s="51"/>
    </row>
    <row r="435" spans="1:18" ht="14.45" hidden="1" customHeight="1" outlineLevel="2" x14ac:dyDescent="0.25">
      <c r="A435" s="51">
        <v>540</v>
      </c>
      <c r="B435" s="51" t="s">
        <v>164</v>
      </c>
      <c r="C435" s="51">
        <v>272</v>
      </c>
      <c r="D435" s="51" t="s">
        <v>219</v>
      </c>
      <c r="E435" s="51">
        <v>272</v>
      </c>
      <c r="F435" s="51" t="s">
        <v>45</v>
      </c>
      <c r="G435" s="52">
        <v>70000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70000</v>
      </c>
      <c r="R435" s="51"/>
    </row>
    <row r="436" spans="1:18" ht="14.45" customHeight="1" outlineLevel="1" collapsed="1" x14ac:dyDescent="0.25">
      <c r="A436" s="51"/>
      <c r="B436" s="51"/>
      <c r="C436" s="69" t="s">
        <v>417</v>
      </c>
      <c r="D436" s="51"/>
      <c r="E436" s="51"/>
      <c r="F436" s="51"/>
      <c r="G436" s="52">
        <f t="shared" ref="G436:R436" si="35">SUBTOTAL(9,G431:G435)</f>
        <v>190000</v>
      </c>
      <c r="H436" s="52">
        <f t="shared" si="35"/>
        <v>0</v>
      </c>
      <c r="I436" s="52">
        <f t="shared" si="35"/>
        <v>0</v>
      </c>
      <c r="J436" s="52">
        <f t="shared" si="35"/>
        <v>0</v>
      </c>
      <c r="K436" s="52">
        <f t="shared" si="35"/>
        <v>0</v>
      </c>
      <c r="L436" s="52">
        <f t="shared" si="35"/>
        <v>0</v>
      </c>
      <c r="M436" s="52">
        <f t="shared" si="35"/>
        <v>0</v>
      </c>
      <c r="N436" s="52">
        <f t="shared" si="35"/>
        <v>0</v>
      </c>
      <c r="O436" s="52">
        <f t="shared" si="35"/>
        <v>0</v>
      </c>
      <c r="P436" s="52">
        <f t="shared" si="35"/>
        <v>0</v>
      </c>
      <c r="Q436" s="52">
        <f t="shared" si="35"/>
        <v>190000</v>
      </c>
      <c r="R436" s="51">
        <f t="shared" si="35"/>
        <v>0</v>
      </c>
    </row>
    <row r="437" spans="1:18" ht="14.45" hidden="1" customHeight="1" outlineLevel="2" x14ac:dyDescent="0.25">
      <c r="A437" s="51">
        <v>355</v>
      </c>
      <c r="B437" s="51" t="s">
        <v>164</v>
      </c>
      <c r="C437" s="51">
        <v>273</v>
      </c>
      <c r="D437" s="51" t="s">
        <v>213</v>
      </c>
      <c r="E437" s="51">
        <v>273</v>
      </c>
      <c r="F437" s="51" t="s">
        <v>46</v>
      </c>
      <c r="G437" s="52">
        <v>100000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100000</v>
      </c>
      <c r="R437" s="51"/>
    </row>
    <row r="438" spans="1:18" ht="14.45" hidden="1" customHeight="1" outlineLevel="2" x14ac:dyDescent="0.25">
      <c r="A438" s="68">
        <v>1246</v>
      </c>
      <c r="B438" s="51" t="s">
        <v>164</v>
      </c>
      <c r="C438" s="51">
        <v>273</v>
      </c>
      <c r="D438" s="51" t="s">
        <v>199</v>
      </c>
      <c r="E438" s="51">
        <v>273</v>
      </c>
      <c r="F438" s="51" t="s">
        <v>46</v>
      </c>
      <c r="G438" s="52">
        <v>1000</v>
      </c>
      <c r="H438" s="52"/>
      <c r="I438" s="52"/>
      <c r="J438" s="52"/>
      <c r="K438" s="52"/>
      <c r="L438" s="52"/>
      <c r="M438" s="52"/>
      <c r="N438" s="52"/>
      <c r="O438" s="52"/>
      <c r="P438" s="52"/>
      <c r="Q438" s="52">
        <v>1000</v>
      </c>
      <c r="R438" s="51"/>
    </row>
    <row r="439" spans="1:18" ht="14.45" customHeight="1" outlineLevel="1" collapsed="1" x14ac:dyDescent="0.25">
      <c r="A439" s="68"/>
      <c r="B439" s="51"/>
      <c r="C439" s="69" t="s">
        <v>418</v>
      </c>
      <c r="D439" s="51"/>
      <c r="E439" s="51"/>
      <c r="F439" s="51"/>
      <c r="G439" s="52">
        <f t="shared" ref="G439:R439" si="36">SUBTOTAL(9,G437:G438)</f>
        <v>101000</v>
      </c>
      <c r="H439" s="52">
        <f t="shared" si="36"/>
        <v>0</v>
      </c>
      <c r="I439" s="52">
        <f t="shared" si="36"/>
        <v>0</v>
      </c>
      <c r="J439" s="52">
        <f t="shared" si="36"/>
        <v>0</v>
      </c>
      <c r="K439" s="52">
        <f t="shared" si="36"/>
        <v>0</v>
      </c>
      <c r="L439" s="52">
        <f t="shared" si="36"/>
        <v>0</v>
      </c>
      <c r="M439" s="52">
        <f t="shared" si="36"/>
        <v>0</v>
      </c>
      <c r="N439" s="52">
        <f t="shared" si="36"/>
        <v>0</v>
      </c>
      <c r="O439" s="52">
        <f t="shared" si="36"/>
        <v>0</v>
      </c>
      <c r="P439" s="52">
        <f t="shared" si="36"/>
        <v>0</v>
      </c>
      <c r="Q439" s="52">
        <f t="shared" si="36"/>
        <v>101000</v>
      </c>
      <c r="R439" s="51">
        <f t="shared" si="36"/>
        <v>0</v>
      </c>
    </row>
    <row r="440" spans="1:18" ht="14.45" hidden="1" customHeight="1" outlineLevel="2" x14ac:dyDescent="0.25">
      <c r="A440" s="51">
        <v>257</v>
      </c>
      <c r="B440" s="51" t="s">
        <v>164</v>
      </c>
      <c r="C440" s="51">
        <v>274</v>
      </c>
      <c r="D440" s="51" t="s">
        <v>211</v>
      </c>
      <c r="E440" s="51">
        <v>274</v>
      </c>
      <c r="F440" s="51" t="s">
        <v>47</v>
      </c>
      <c r="G440" s="52">
        <v>20000</v>
      </c>
      <c r="H440" s="51"/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20000</v>
      </c>
      <c r="R440" s="51"/>
    </row>
    <row r="441" spans="1:18" ht="14.45" hidden="1" customHeight="1" outlineLevel="2" x14ac:dyDescent="0.25">
      <c r="A441" s="51">
        <v>726</v>
      </c>
      <c r="B441" s="51" t="s">
        <v>164</v>
      </c>
      <c r="C441" s="51">
        <v>274</v>
      </c>
      <c r="D441" s="51" t="s">
        <v>223</v>
      </c>
      <c r="E441" s="51">
        <v>274</v>
      </c>
      <c r="F441" s="51" t="s">
        <v>47</v>
      </c>
      <c r="G441" s="52">
        <v>1000</v>
      </c>
      <c r="H441" s="52"/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1000</v>
      </c>
      <c r="R441" s="51"/>
    </row>
    <row r="442" spans="1:18" ht="14.45" customHeight="1" outlineLevel="1" collapsed="1" x14ac:dyDescent="0.25">
      <c r="A442" s="51"/>
      <c r="B442" s="51"/>
      <c r="C442" s="69" t="s">
        <v>419</v>
      </c>
      <c r="D442" s="51"/>
      <c r="E442" s="51"/>
      <c r="F442" s="51"/>
      <c r="G442" s="52">
        <f t="shared" ref="G442:R442" si="37">SUBTOTAL(9,G440:G441)</f>
        <v>21000</v>
      </c>
      <c r="H442" s="52">
        <f t="shared" si="37"/>
        <v>0</v>
      </c>
      <c r="I442" s="52">
        <f t="shared" si="37"/>
        <v>0</v>
      </c>
      <c r="J442" s="52">
        <f t="shared" si="37"/>
        <v>0</v>
      </c>
      <c r="K442" s="52">
        <f t="shared" si="37"/>
        <v>0</v>
      </c>
      <c r="L442" s="52">
        <f t="shared" si="37"/>
        <v>0</v>
      </c>
      <c r="M442" s="52">
        <f t="shared" si="37"/>
        <v>0</v>
      </c>
      <c r="N442" s="52">
        <f t="shared" si="37"/>
        <v>0</v>
      </c>
      <c r="O442" s="52">
        <f t="shared" si="37"/>
        <v>0</v>
      </c>
      <c r="P442" s="52">
        <f t="shared" si="37"/>
        <v>0</v>
      </c>
      <c r="Q442" s="52">
        <f t="shared" si="37"/>
        <v>21000</v>
      </c>
      <c r="R442" s="51">
        <f t="shared" si="37"/>
        <v>0</v>
      </c>
    </row>
    <row r="443" spans="1:18" ht="14.45" hidden="1" customHeight="1" outlineLevel="2" x14ac:dyDescent="0.25">
      <c r="A443" s="51">
        <v>258</v>
      </c>
      <c r="B443" s="51" t="s">
        <v>164</v>
      </c>
      <c r="C443" s="51">
        <v>275</v>
      </c>
      <c r="D443" s="51" t="s">
        <v>211</v>
      </c>
      <c r="E443" s="51">
        <v>275</v>
      </c>
      <c r="F443" s="51" t="s">
        <v>48</v>
      </c>
      <c r="G443" s="52">
        <v>5000</v>
      </c>
      <c r="H443" s="51"/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5000</v>
      </c>
      <c r="R443" s="51"/>
    </row>
    <row r="444" spans="1:18" ht="14.45" customHeight="1" outlineLevel="1" collapsed="1" x14ac:dyDescent="0.25">
      <c r="A444" s="51"/>
      <c r="B444" s="51"/>
      <c r="C444" s="69" t="s">
        <v>420</v>
      </c>
      <c r="D444" s="51"/>
      <c r="E444" s="51"/>
      <c r="F444" s="51"/>
      <c r="G444" s="52">
        <f t="shared" ref="G444:R444" si="38">SUBTOTAL(9,G443:G443)</f>
        <v>5000</v>
      </c>
      <c r="H444" s="51">
        <f t="shared" si="38"/>
        <v>0</v>
      </c>
      <c r="I444" s="52">
        <f t="shared" si="38"/>
        <v>0</v>
      </c>
      <c r="J444" s="52">
        <f t="shared" si="38"/>
        <v>0</v>
      </c>
      <c r="K444" s="52">
        <f t="shared" si="38"/>
        <v>0</v>
      </c>
      <c r="L444" s="52">
        <f t="shared" si="38"/>
        <v>0</v>
      </c>
      <c r="M444" s="52">
        <f t="shared" si="38"/>
        <v>0</v>
      </c>
      <c r="N444" s="52">
        <f t="shared" si="38"/>
        <v>0</v>
      </c>
      <c r="O444" s="52">
        <f t="shared" si="38"/>
        <v>0</v>
      </c>
      <c r="P444" s="52">
        <f t="shared" si="38"/>
        <v>0</v>
      </c>
      <c r="Q444" s="52">
        <f t="shared" si="38"/>
        <v>5000</v>
      </c>
      <c r="R444" s="51">
        <f t="shared" si="38"/>
        <v>0</v>
      </c>
    </row>
    <row r="445" spans="1:18" ht="14.45" hidden="1" customHeight="1" outlineLevel="2" x14ac:dyDescent="0.25">
      <c r="A445" s="51">
        <v>11</v>
      </c>
      <c r="B445" s="51" t="s">
        <v>164</v>
      </c>
      <c r="C445" s="51">
        <v>291</v>
      </c>
      <c r="D445" s="51" t="s">
        <v>203</v>
      </c>
      <c r="E445" s="51">
        <v>291</v>
      </c>
      <c r="F445" s="51" t="s">
        <v>49</v>
      </c>
      <c r="G445" s="52">
        <v>12000</v>
      </c>
      <c r="H445" s="51"/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12000</v>
      </c>
      <c r="R445" s="51"/>
    </row>
    <row r="446" spans="1:18" ht="14.45" hidden="1" customHeight="1" outlineLevel="2" x14ac:dyDescent="0.25">
      <c r="A446" s="51">
        <v>87</v>
      </c>
      <c r="B446" s="51" t="s">
        <v>164</v>
      </c>
      <c r="C446" s="51">
        <v>291</v>
      </c>
      <c r="D446" s="51" t="s">
        <v>206</v>
      </c>
      <c r="E446" s="51">
        <v>291</v>
      </c>
      <c r="F446" s="51" t="s">
        <v>49</v>
      </c>
      <c r="G446" s="52">
        <v>120000</v>
      </c>
      <c r="H446" s="51"/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120000</v>
      </c>
      <c r="R446" s="51"/>
    </row>
    <row r="447" spans="1:18" ht="14.45" hidden="1" customHeight="1" outlineLevel="2" x14ac:dyDescent="0.25">
      <c r="A447" s="51">
        <v>426</v>
      </c>
      <c r="B447" s="51" t="s">
        <v>164</v>
      </c>
      <c r="C447" s="51">
        <v>291</v>
      </c>
      <c r="D447" s="51" t="s">
        <v>215</v>
      </c>
      <c r="E447" s="51">
        <v>291</v>
      </c>
      <c r="F447" s="51" t="s">
        <v>49</v>
      </c>
      <c r="G447" s="52">
        <v>15700</v>
      </c>
      <c r="H447" s="51"/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15700</v>
      </c>
      <c r="R447" s="51"/>
    </row>
    <row r="448" spans="1:18" ht="14.45" hidden="1" customHeight="1" outlineLevel="2" x14ac:dyDescent="0.25">
      <c r="A448" s="51">
        <v>481</v>
      </c>
      <c r="B448" s="51" t="s">
        <v>164</v>
      </c>
      <c r="C448" s="51">
        <v>291</v>
      </c>
      <c r="D448" s="51" t="s">
        <v>217</v>
      </c>
      <c r="E448" s="51">
        <v>291</v>
      </c>
      <c r="F448" s="51" t="s">
        <v>49</v>
      </c>
      <c r="G448" s="52">
        <v>16000</v>
      </c>
      <c r="H448" s="51"/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16000</v>
      </c>
      <c r="R448" s="51"/>
    </row>
    <row r="449" spans="1:18" ht="14.45" hidden="1" customHeight="1" outlineLevel="2" x14ac:dyDescent="0.25">
      <c r="A449" s="51">
        <v>1271</v>
      </c>
      <c r="B449" s="51" t="s">
        <v>164</v>
      </c>
      <c r="C449" s="51">
        <v>291</v>
      </c>
      <c r="D449" s="51" t="s">
        <v>321</v>
      </c>
      <c r="E449" s="51">
        <v>291</v>
      </c>
      <c r="F449" s="105" t="s">
        <v>49</v>
      </c>
      <c r="G449" s="52">
        <v>2500</v>
      </c>
      <c r="H449" s="52"/>
      <c r="I449" s="52"/>
      <c r="J449" s="52"/>
      <c r="K449" s="52"/>
      <c r="L449" s="52"/>
      <c r="M449" s="52"/>
      <c r="N449" s="52"/>
      <c r="O449" s="52"/>
      <c r="P449" s="52"/>
      <c r="Q449" s="52">
        <v>2500</v>
      </c>
      <c r="R449" s="51"/>
    </row>
    <row r="450" spans="1:18" ht="14.45" customHeight="1" outlineLevel="1" collapsed="1" x14ac:dyDescent="0.25">
      <c r="A450" s="51"/>
      <c r="B450" s="51"/>
      <c r="C450" s="69" t="s">
        <v>421</v>
      </c>
      <c r="D450" s="51"/>
      <c r="E450" s="51"/>
      <c r="F450" s="105"/>
      <c r="G450" s="52">
        <f t="shared" ref="G450:R450" si="39">SUBTOTAL(9,G445:G449)</f>
        <v>166200</v>
      </c>
      <c r="H450" s="52">
        <f t="shared" si="39"/>
        <v>0</v>
      </c>
      <c r="I450" s="52">
        <f t="shared" si="39"/>
        <v>0</v>
      </c>
      <c r="J450" s="52">
        <f t="shared" si="39"/>
        <v>0</v>
      </c>
      <c r="K450" s="52">
        <f t="shared" si="39"/>
        <v>0</v>
      </c>
      <c r="L450" s="52">
        <f t="shared" si="39"/>
        <v>0</v>
      </c>
      <c r="M450" s="52">
        <f t="shared" si="39"/>
        <v>0</v>
      </c>
      <c r="N450" s="52">
        <f t="shared" si="39"/>
        <v>0</v>
      </c>
      <c r="O450" s="52">
        <f t="shared" si="39"/>
        <v>0</v>
      </c>
      <c r="P450" s="52">
        <f t="shared" si="39"/>
        <v>0</v>
      </c>
      <c r="Q450" s="52">
        <f t="shared" si="39"/>
        <v>166200</v>
      </c>
      <c r="R450" s="51">
        <f t="shared" si="39"/>
        <v>0</v>
      </c>
    </row>
    <row r="451" spans="1:18" ht="14.45" hidden="1" customHeight="1" outlineLevel="2" x14ac:dyDescent="0.25">
      <c r="A451" s="51">
        <v>88</v>
      </c>
      <c r="B451" s="51" t="s">
        <v>164</v>
      </c>
      <c r="C451" s="51">
        <v>292</v>
      </c>
      <c r="D451" s="51" t="s">
        <v>206</v>
      </c>
      <c r="E451" s="51">
        <v>292</v>
      </c>
      <c r="F451" s="51" t="s">
        <v>50</v>
      </c>
      <c r="G451" s="52">
        <v>0</v>
      </c>
      <c r="H451" s="51"/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1"/>
    </row>
    <row r="452" spans="1:18" ht="14.45" hidden="1" customHeight="1" outlineLevel="2" x14ac:dyDescent="0.25">
      <c r="A452" s="51">
        <v>260</v>
      </c>
      <c r="B452" s="51" t="s">
        <v>164</v>
      </c>
      <c r="C452" s="51">
        <v>292</v>
      </c>
      <c r="D452" s="51" t="s">
        <v>211</v>
      </c>
      <c r="E452" s="51">
        <v>292</v>
      </c>
      <c r="F452" s="51" t="s">
        <v>50</v>
      </c>
      <c r="G452" s="52">
        <v>0</v>
      </c>
      <c r="H452" s="51"/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1"/>
    </row>
    <row r="453" spans="1:18" ht="14.45" hidden="1" customHeight="1" outlineLevel="2" x14ac:dyDescent="0.25">
      <c r="A453" s="51">
        <v>847</v>
      </c>
      <c r="B453" s="51" t="s">
        <v>164</v>
      </c>
      <c r="C453" s="51">
        <v>292</v>
      </c>
      <c r="D453" s="51" t="s">
        <v>226</v>
      </c>
      <c r="E453" s="51">
        <v>292</v>
      </c>
      <c r="F453" s="51" t="s">
        <v>50</v>
      </c>
      <c r="G453" s="52">
        <v>0</v>
      </c>
      <c r="H453" s="52"/>
      <c r="I453" s="52"/>
      <c r="J453" s="52"/>
      <c r="K453" s="52"/>
      <c r="L453" s="52"/>
      <c r="M453" s="52"/>
      <c r="N453" s="52"/>
      <c r="O453" s="52"/>
      <c r="P453" s="52"/>
      <c r="Q453" s="52">
        <v>0</v>
      </c>
      <c r="R453" s="51"/>
    </row>
    <row r="454" spans="1:18" ht="14.45" hidden="1" customHeight="1" outlineLevel="2" x14ac:dyDescent="0.25">
      <c r="A454" s="68">
        <v>1247</v>
      </c>
      <c r="B454" s="51" t="s">
        <v>164</v>
      </c>
      <c r="C454" s="51">
        <v>292</v>
      </c>
      <c r="D454" s="51" t="s">
        <v>199</v>
      </c>
      <c r="E454" s="51">
        <v>292</v>
      </c>
      <c r="F454" s="51" t="s">
        <v>50</v>
      </c>
      <c r="G454" s="52">
        <v>0</v>
      </c>
      <c r="H454" s="52"/>
      <c r="I454" s="52"/>
      <c r="J454" s="52"/>
      <c r="K454" s="52"/>
      <c r="L454" s="52"/>
      <c r="M454" s="52"/>
      <c r="N454" s="52"/>
      <c r="O454" s="52"/>
      <c r="P454" s="52"/>
      <c r="Q454" s="52">
        <v>0</v>
      </c>
      <c r="R454" s="51"/>
    </row>
    <row r="455" spans="1:18" ht="14.45" customHeight="1" outlineLevel="1" collapsed="1" x14ac:dyDescent="0.25">
      <c r="A455" s="68"/>
      <c r="B455" s="51"/>
      <c r="C455" s="69" t="s">
        <v>422</v>
      </c>
      <c r="D455" s="51"/>
      <c r="E455" s="51"/>
      <c r="F455" s="51"/>
      <c r="G455" s="52">
        <f t="shared" ref="G455:R455" si="40">SUBTOTAL(9,G451:G454)</f>
        <v>0</v>
      </c>
      <c r="H455" s="52">
        <f t="shared" si="40"/>
        <v>0</v>
      </c>
      <c r="I455" s="52">
        <f t="shared" si="40"/>
        <v>0</v>
      </c>
      <c r="J455" s="52">
        <f t="shared" si="40"/>
        <v>0</v>
      </c>
      <c r="K455" s="52">
        <f t="shared" si="40"/>
        <v>0</v>
      </c>
      <c r="L455" s="52">
        <f t="shared" si="40"/>
        <v>0</v>
      </c>
      <c r="M455" s="52">
        <f t="shared" si="40"/>
        <v>0</v>
      </c>
      <c r="N455" s="52">
        <f t="shared" si="40"/>
        <v>0</v>
      </c>
      <c r="O455" s="52">
        <f t="shared" si="40"/>
        <v>0</v>
      </c>
      <c r="P455" s="52">
        <f t="shared" si="40"/>
        <v>0</v>
      </c>
      <c r="Q455" s="52">
        <f t="shared" si="40"/>
        <v>0</v>
      </c>
      <c r="R455" s="51">
        <f t="shared" si="40"/>
        <v>0</v>
      </c>
    </row>
    <row r="456" spans="1:18" ht="14.45" hidden="1" customHeight="1" outlineLevel="2" x14ac:dyDescent="0.25">
      <c r="A456" s="51">
        <v>44</v>
      </c>
      <c r="B456" s="51" t="s">
        <v>164</v>
      </c>
      <c r="C456" s="51">
        <v>293</v>
      </c>
      <c r="D456" s="51" t="s">
        <v>205</v>
      </c>
      <c r="E456" s="51">
        <v>293</v>
      </c>
      <c r="F456" s="51" t="s">
        <v>51</v>
      </c>
      <c r="G456" s="52">
        <v>0</v>
      </c>
      <c r="H456" s="51"/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1"/>
    </row>
    <row r="457" spans="1:18" ht="14.45" hidden="1" customHeight="1" outlineLevel="2" x14ac:dyDescent="0.25">
      <c r="A457" s="51">
        <v>89</v>
      </c>
      <c r="B457" s="51" t="s">
        <v>164</v>
      </c>
      <c r="C457" s="51">
        <v>293</v>
      </c>
      <c r="D457" s="51" t="s">
        <v>206</v>
      </c>
      <c r="E457" s="51">
        <v>293</v>
      </c>
      <c r="F457" s="51" t="s">
        <v>51</v>
      </c>
      <c r="G457" s="52">
        <v>0</v>
      </c>
      <c r="H457" s="51"/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1"/>
    </row>
    <row r="458" spans="1:18" ht="14.45" hidden="1" customHeight="1" outlineLevel="2" x14ac:dyDescent="0.25">
      <c r="A458" s="51">
        <v>261</v>
      </c>
      <c r="B458" s="51" t="s">
        <v>164</v>
      </c>
      <c r="C458" s="51">
        <v>293</v>
      </c>
      <c r="D458" s="51" t="s">
        <v>211</v>
      </c>
      <c r="E458" s="51">
        <v>293</v>
      </c>
      <c r="F458" s="51" t="s">
        <v>51</v>
      </c>
      <c r="G458" s="52">
        <v>0</v>
      </c>
      <c r="H458" s="51"/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1"/>
    </row>
    <row r="459" spans="1:18" ht="14.45" customHeight="1" outlineLevel="1" collapsed="1" x14ac:dyDescent="0.25">
      <c r="A459" s="51"/>
      <c r="B459" s="51"/>
      <c r="C459" s="69" t="s">
        <v>423</v>
      </c>
      <c r="D459" s="51"/>
      <c r="E459" s="51"/>
      <c r="F459" s="51"/>
      <c r="G459" s="52">
        <f t="shared" ref="G459:R459" si="41">SUBTOTAL(9,G456:G458)</f>
        <v>0</v>
      </c>
      <c r="H459" s="51">
        <f t="shared" si="41"/>
        <v>0</v>
      </c>
      <c r="I459" s="52">
        <f t="shared" si="41"/>
        <v>0</v>
      </c>
      <c r="J459" s="52">
        <f t="shared" si="41"/>
        <v>0</v>
      </c>
      <c r="K459" s="52">
        <f t="shared" si="41"/>
        <v>0</v>
      </c>
      <c r="L459" s="52">
        <f t="shared" si="41"/>
        <v>0</v>
      </c>
      <c r="M459" s="52">
        <f t="shared" si="41"/>
        <v>0</v>
      </c>
      <c r="N459" s="52">
        <f t="shared" si="41"/>
        <v>0</v>
      </c>
      <c r="O459" s="52">
        <f t="shared" si="41"/>
        <v>0</v>
      </c>
      <c r="P459" s="52">
        <f t="shared" si="41"/>
        <v>0</v>
      </c>
      <c r="Q459" s="52">
        <f t="shared" si="41"/>
        <v>0</v>
      </c>
      <c r="R459" s="51">
        <f t="shared" si="41"/>
        <v>0</v>
      </c>
    </row>
    <row r="460" spans="1:18" ht="14.45" hidden="1" customHeight="1" outlineLevel="2" x14ac:dyDescent="0.25">
      <c r="A460" s="51">
        <v>45</v>
      </c>
      <c r="B460" s="51" t="s">
        <v>164</v>
      </c>
      <c r="C460" s="51">
        <v>294</v>
      </c>
      <c r="D460" s="51" t="s">
        <v>205</v>
      </c>
      <c r="E460" s="51">
        <v>294</v>
      </c>
      <c r="F460" s="51" t="s">
        <v>52</v>
      </c>
      <c r="G460" s="52">
        <v>12000</v>
      </c>
      <c r="H460" s="51"/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12000</v>
      </c>
      <c r="R460" s="51"/>
    </row>
    <row r="461" spans="1:18" ht="14.45" hidden="1" customHeight="1" outlineLevel="2" x14ac:dyDescent="0.25">
      <c r="A461" s="51">
        <v>90</v>
      </c>
      <c r="B461" s="51" t="s">
        <v>164</v>
      </c>
      <c r="C461" s="51">
        <v>294</v>
      </c>
      <c r="D461" s="51" t="s">
        <v>206</v>
      </c>
      <c r="E461" s="51">
        <v>294</v>
      </c>
      <c r="F461" s="51" t="s">
        <v>52</v>
      </c>
      <c r="G461" s="52">
        <v>0</v>
      </c>
      <c r="H461" s="51"/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1"/>
    </row>
    <row r="462" spans="1:18" ht="14.45" hidden="1" customHeight="1" outlineLevel="2" x14ac:dyDescent="0.25">
      <c r="A462" s="51">
        <v>314</v>
      </c>
      <c r="B462" s="51" t="s">
        <v>164</v>
      </c>
      <c r="C462" s="51">
        <v>294</v>
      </c>
      <c r="D462" s="51" t="s">
        <v>212</v>
      </c>
      <c r="E462" s="51">
        <v>294</v>
      </c>
      <c r="F462" s="51" t="s">
        <v>52</v>
      </c>
      <c r="G462" s="52">
        <v>2000</v>
      </c>
      <c r="H462" s="51"/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2000</v>
      </c>
      <c r="R462" s="51"/>
    </row>
    <row r="463" spans="1:18" ht="14.45" hidden="1" customHeight="1" outlineLevel="2" x14ac:dyDescent="0.25">
      <c r="A463" s="51">
        <v>357</v>
      </c>
      <c r="B463" s="51" t="s">
        <v>164</v>
      </c>
      <c r="C463" s="51">
        <v>294</v>
      </c>
      <c r="D463" s="51" t="s">
        <v>213</v>
      </c>
      <c r="E463" s="51">
        <v>294</v>
      </c>
      <c r="F463" s="51" t="s">
        <v>52</v>
      </c>
      <c r="G463" s="52">
        <v>1000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1000</v>
      </c>
      <c r="R463" s="51"/>
    </row>
    <row r="464" spans="1:18" ht="14.45" hidden="1" customHeight="1" outlineLevel="2" x14ac:dyDescent="0.25">
      <c r="A464" s="51">
        <v>513</v>
      </c>
      <c r="B464" s="51" t="s">
        <v>164</v>
      </c>
      <c r="C464" s="51">
        <v>294</v>
      </c>
      <c r="D464" s="51" t="s">
        <v>218</v>
      </c>
      <c r="E464" s="51">
        <v>294</v>
      </c>
      <c r="F464" s="51" t="s">
        <v>52</v>
      </c>
      <c r="G464" s="52">
        <v>2000</v>
      </c>
      <c r="H464" s="51"/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2000</v>
      </c>
      <c r="R464" s="51"/>
    </row>
    <row r="465" spans="1:18" ht="14.45" hidden="1" customHeight="1" outlineLevel="2" x14ac:dyDescent="0.25">
      <c r="A465" s="51">
        <v>692</v>
      </c>
      <c r="B465" s="51" t="s">
        <v>164</v>
      </c>
      <c r="C465" s="51">
        <v>294</v>
      </c>
      <c r="D465" s="51" t="s">
        <v>222</v>
      </c>
      <c r="E465" s="51">
        <v>294</v>
      </c>
      <c r="F465" s="51" t="s">
        <v>52</v>
      </c>
      <c r="G465" s="52">
        <v>3000</v>
      </c>
      <c r="H465" s="52"/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3000</v>
      </c>
      <c r="R465" s="51"/>
    </row>
    <row r="466" spans="1:18" ht="14.45" hidden="1" customHeight="1" outlineLevel="2" x14ac:dyDescent="0.25">
      <c r="A466" s="51">
        <v>849</v>
      </c>
      <c r="B466" s="51" t="s">
        <v>164</v>
      </c>
      <c r="C466" s="51">
        <v>294</v>
      </c>
      <c r="D466" s="51" t="s">
        <v>226</v>
      </c>
      <c r="E466" s="51">
        <v>294</v>
      </c>
      <c r="F466" s="51" t="s">
        <v>52</v>
      </c>
      <c r="G466" s="52">
        <v>2000</v>
      </c>
      <c r="H466" s="52"/>
      <c r="I466" s="52"/>
      <c r="J466" s="52"/>
      <c r="K466" s="52"/>
      <c r="L466" s="52"/>
      <c r="M466" s="52"/>
      <c r="N466" s="52"/>
      <c r="O466" s="52"/>
      <c r="P466" s="52"/>
      <c r="Q466" s="52">
        <v>2000</v>
      </c>
      <c r="R466" s="51"/>
    </row>
    <row r="467" spans="1:18" ht="14.45" hidden="1" customHeight="1" outlineLevel="2" x14ac:dyDescent="0.25">
      <c r="A467" s="68">
        <v>1217</v>
      </c>
      <c r="B467" s="51" t="s">
        <v>164</v>
      </c>
      <c r="C467" s="51">
        <v>294</v>
      </c>
      <c r="D467" s="51" t="s">
        <v>304</v>
      </c>
      <c r="E467" s="51">
        <v>294</v>
      </c>
      <c r="F467" s="51" t="s">
        <v>52</v>
      </c>
      <c r="G467" s="52">
        <v>30000</v>
      </c>
      <c r="H467" s="52"/>
      <c r="I467" s="52"/>
      <c r="J467" s="52"/>
      <c r="K467" s="52"/>
      <c r="L467" s="52"/>
      <c r="M467" s="52"/>
      <c r="N467" s="52"/>
      <c r="O467" s="52"/>
      <c r="P467" s="52"/>
      <c r="Q467" s="52">
        <v>30000</v>
      </c>
      <c r="R467" s="51"/>
    </row>
    <row r="468" spans="1:18" ht="14.45" customHeight="1" outlineLevel="1" collapsed="1" x14ac:dyDescent="0.25">
      <c r="A468" s="68"/>
      <c r="B468" s="51"/>
      <c r="C468" s="69" t="s">
        <v>424</v>
      </c>
      <c r="D468" s="51"/>
      <c r="E468" s="51"/>
      <c r="F468" s="51"/>
      <c r="G468" s="52">
        <f t="shared" ref="G468:R468" si="42">SUBTOTAL(9,G460:G467)</f>
        <v>52000</v>
      </c>
      <c r="H468" s="52">
        <f t="shared" si="42"/>
        <v>0</v>
      </c>
      <c r="I468" s="52">
        <f t="shared" si="42"/>
        <v>0</v>
      </c>
      <c r="J468" s="52">
        <f t="shared" si="42"/>
        <v>0</v>
      </c>
      <c r="K468" s="52">
        <f t="shared" si="42"/>
        <v>0</v>
      </c>
      <c r="L468" s="52">
        <f t="shared" si="42"/>
        <v>0</v>
      </c>
      <c r="M468" s="52">
        <f t="shared" si="42"/>
        <v>0</v>
      </c>
      <c r="N468" s="52">
        <f t="shared" si="42"/>
        <v>0</v>
      </c>
      <c r="O468" s="52">
        <f t="shared" si="42"/>
        <v>0</v>
      </c>
      <c r="P468" s="52">
        <f t="shared" si="42"/>
        <v>0</v>
      </c>
      <c r="Q468" s="52">
        <f t="shared" si="42"/>
        <v>52000</v>
      </c>
      <c r="R468" s="51">
        <f t="shared" si="42"/>
        <v>0</v>
      </c>
    </row>
    <row r="469" spans="1:18" ht="14.45" hidden="1" customHeight="1" outlineLevel="2" x14ac:dyDescent="0.25">
      <c r="A469" s="51">
        <v>12</v>
      </c>
      <c r="B469" s="51" t="s">
        <v>164</v>
      </c>
      <c r="C469" s="51">
        <v>296</v>
      </c>
      <c r="D469" s="51" t="s">
        <v>203</v>
      </c>
      <c r="E469" s="51">
        <v>296</v>
      </c>
      <c r="F469" s="51" t="s">
        <v>53</v>
      </c>
      <c r="G469" s="52">
        <v>24000</v>
      </c>
      <c r="H469" s="51"/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24000</v>
      </c>
      <c r="R469" s="51"/>
    </row>
    <row r="470" spans="1:18" ht="14.45" hidden="1" customHeight="1" outlineLevel="2" x14ac:dyDescent="0.25">
      <c r="A470" s="51">
        <v>91</v>
      </c>
      <c r="B470" s="51" t="s">
        <v>164</v>
      </c>
      <c r="C470" s="51">
        <v>296</v>
      </c>
      <c r="D470" s="51" t="s">
        <v>206</v>
      </c>
      <c r="E470" s="51">
        <v>296</v>
      </c>
      <c r="F470" s="51" t="s">
        <v>53</v>
      </c>
      <c r="G470" s="52">
        <v>300000</v>
      </c>
      <c r="H470" s="51"/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300000</v>
      </c>
      <c r="R470" s="51"/>
    </row>
    <row r="471" spans="1:18" ht="14.45" hidden="1" customHeight="1" outlineLevel="2" x14ac:dyDescent="0.25">
      <c r="A471" s="51">
        <v>228</v>
      </c>
      <c r="B471" s="51" t="s">
        <v>164</v>
      </c>
      <c r="C471" s="51">
        <v>296</v>
      </c>
      <c r="D471" s="51" t="s">
        <v>210</v>
      </c>
      <c r="E471" s="51">
        <v>296</v>
      </c>
      <c r="F471" s="51" t="s">
        <v>53</v>
      </c>
      <c r="G471" s="52">
        <v>300000</v>
      </c>
      <c r="H471" s="51"/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300000</v>
      </c>
      <c r="R471" s="51"/>
    </row>
    <row r="472" spans="1:18" ht="14.45" hidden="1" customHeight="1" outlineLevel="2" x14ac:dyDescent="0.25">
      <c r="A472" s="51">
        <v>262</v>
      </c>
      <c r="B472" s="51" t="s">
        <v>164</v>
      </c>
      <c r="C472" s="51">
        <v>296</v>
      </c>
      <c r="D472" s="51" t="s">
        <v>211</v>
      </c>
      <c r="E472" s="51">
        <v>296</v>
      </c>
      <c r="F472" s="51" t="s">
        <v>53</v>
      </c>
      <c r="G472" s="52">
        <v>12000</v>
      </c>
      <c r="H472" s="51"/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12000</v>
      </c>
      <c r="R472" s="51"/>
    </row>
    <row r="473" spans="1:18" ht="14.45" hidden="1" customHeight="1" outlineLevel="2" x14ac:dyDescent="0.25">
      <c r="A473" s="51">
        <v>398</v>
      </c>
      <c r="B473" s="51" t="s">
        <v>164</v>
      </c>
      <c r="C473" s="51">
        <v>296</v>
      </c>
      <c r="D473" s="51" t="s">
        <v>214</v>
      </c>
      <c r="E473" s="51">
        <v>296</v>
      </c>
      <c r="F473" s="51" t="s">
        <v>53</v>
      </c>
      <c r="G473" s="52">
        <v>6000</v>
      </c>
      <c r="H473" s="51"/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6000</v>
      </c>
      <c r="R473" s="51"/>
    </row>
    <row r="474" spans="1:18" ht="14.45" hidden="1" customHeight="1" outlineLevel="2" x14ac:dyDescent="0.25">
      <c r="A474" s="51">
        <v>427</v>
      </c>
      <c r="B474" s="51" t="s">
        <v>164</v>
      </c>
      <c r="C474" s="51">
        <v>296</v>
      </c>
      <c r="D474" s="51" t="s">
        <v>215</v>
      </c>
      <c r="E474" s="51">
        <v>296</v>
      </c>
      <c r="F474" s="51" t="s">
        <v>53</v>
      </c>
      <c r="G474" s="52">
        <v>50000</v>
      </c>
      <c r="H474" s="51"/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50000</v>
      </c>
      <c r="R474" s="51"/>
    </row>
    <row r="475" spans="1:18" ht="14.45" hidden="1" customHeight="1" outlineLevel="2" x14ac:dyDescent="0.25">
      <c r="A475" s="51">
        <v>482</v>
      </c>
      <c r="B475" s="51" t="s">
        <v>164</v>
      </c>
      <c r="C475" s="51">
        <v>296</v>
      </c>
      <c r="D475" s="51" t="s">
        <v>217</v>
      </c>
      <c r="E475" s="51">
        <v>296</v>
      </c>
      <c r="F475" s="51" t="s">
        <v>53</v>
      </c>
      <c r="G475" s="52">
        <v>5000</v>
      </c>
      <c r="H475" s="51"/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5000</v>
      </c>
      <c r="R475" s="51"/>
    </row>
    <row r="476" spans="1:18" ht="14.45" hidden="1" customHeight="1" outlineLevel="2" x14ac:dyDescent="0.25">
      <c r="A476" s="51">
        <v>579</v>
      </c>
      <c r="B476" s="51" t="s">
        <v>164</v>
      </c>
      <c r="C476" s="51">
        <v>296</v>
      </c>
      <c r="D476" s="51" t="s">
        <v>220</v>
      </c>
      <c r="E476" s="51">
        <v>296</v>
      </c>
      <c r="F476" s="51" t="s">
        <v>53</v>
      </c>
      <c r="G476" s="52">
        <v>20000</v>
      </c>
      <c r="H476" s="51"/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20000</v>
      </c>
      <c r="R476" s="51"/>
    </row>
    <row r="477" spans="1:18" ht="14.45" hidden="1" customHeight="1" outlineLevel="2" x14ac:dyDescent="0.25">
      <c r="A477" s="51">
        <v>620</v>
      </c>
      <c r="B477" s="51" t="s">
        <v>164</v>
      </c>
      <c r="C477" s="51">
        <v>296</v>
      </c>
      <c r="D477" s="51" t="s">
        <v>221</v>
      </c>
      <c r="E477" s="51">
        <v>296</v>
      </c>
      <c r="F477" s="51" t="s">
        <v>54</v>
      </c>
      <c r="G477" s="52">
        <v>35000</v>
      </c>
      <c r="H477" s="51"/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35000</v>
      </c>
      <c r="R477" s="51"/>
    </row>
    <row r="478" spans="1:18" ht="14.45" hidden="1" customHeight="1" outlineLevel="2" x14ac:dyDescent="0.25">
      <c r="A478" s="51">
        <v>728</v>
      </c>
      <c r="B478" s="51" t="s">
        <v>164</v>
      </c>
      <c r="C478" s="51">
        <v>296</v>
      </c>
      <c r="D478" s="51" t="s">
        <v>223</v>
      </c>
      <c r="E478" s="51">
        <v>296</v>
      </c>
      <c r="F478" s="51" t="s">
        <v>53</v>
      </c>
      <c r="G478" s="52">
        <v>0</v>
      </c>
      <c r="H478" s="52"/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1"/>
    </row>
    <row r="479" spans="1:18" ht="14.45" hidden="1" customHeight="1" outlineLevel="2" x14ac:dyDescent="0.25">
      <c r="A479" s="68">
        <v>1218</v>
      </c>
      <c r="B479" s="51" t="s">
        <v>164</v>
      </c>
      <c r="C479" s="51">
        <v>296</v>
      </c>
      <c r="D479" s="51" t="s">
        <v>304</v>
      </c>
      <c r="E479" s="51">
        <v>296</v>
      </c>
      <c r="F479" s="51" t="s">
        <v>53</v>
      </c>
      <c r="G479" s="52">
        <v>240000</v>
      </c>
      <c r="H479" s="52"/>
      <c r="I479" s="52"/>
      <c r="J479" s="52"/>
      <c r="K479" s="52"/>
      <c r="L479" s="52"/>
      <c r="M479" s="52"/>
      <c r="N479" s="52"/>
      <c r="O479" s="52"/>
      <c r="P479" s="52"/>
      <c r="Q479" s="52">
        <v>240000</v>
      </c>
      <c r="R479" s="51"/>
    </row>
    <row r="480" spans="1:18" ht="14.45" customHeight="1" outlineLevel="1" collapsed="1" x14ac:dyDescent="0.25">
      <c r="A480" s="68"/>
      <c r="B480" s="51"/>
      <c r="C480" s="69" t="s">
        <v>425</v>
      </c>
      <c r="D480" s="51"/>
      <c r="E480" s="51"/>
      <c r="F480" s="51"/>
      <c r="G480" s="52">
        <f t="shared" ref="G480:R480" si="43">SUBTOTAL(9,G469:G479)</f>
        <v>992000</v>
      </c>
      <c r="H480" s="52">
        <f t="shared" si="43"/>
        <v>0</v>
      </c>
      <c r="I480" s="52">
        <f t="shared" si="43"/>
        <v>0</v>
      </c>
      <c r="J480" s="52">
        <f t="shared" si="43"/>
        <v>0</v>
      </c>
      <c r="K480" s="52">
        <f t="shared" si="43"/>
        <v>0</v>
      </c>
      <c r="L480" s="52">
        <f t="shared" si="43"/>
        <v>0</v>
      </c>
      <c r="M480" s="52">
        <f t="shared" si="43"/>
        <v>0</v>
      </c>
      <c r="N480" s="52">
        <f t="shared" si="43"/>
        <v>0</v>
      </c>
      <c r="O480" s="52">
        <f t="shared" si="43"/>
        <v>0</v>
      </c>
      <c r="P480" s="52">
        <f t="shared" si="43"/>
        <v>0</v>
      </c>
      <c r="Q480" s="52">
        <f t="shared" si="43"/>
        <v>992000</v>
      </c>
      <c r="R480" s="51">
        <f t="shared" si="43"/>
        <v>0</v>
      </c>
    </row>
    <row r="481" spans="1:18" ht="14.45" hidden="1" customHeight="1" outlineLevel="2" x14ac:dyDescent="0.25">
      <c r="A481" s="51">
        <v>92</v>
      </c>
      <c r="B481" s="51" t="s">
        <v>164</v>
      </c>
      <c r="C481" s="51">
        <v>298</v>
      </c>
      <c r="D481" s="51" t="s">
        <v>206</v>
      </c>
      <c r="E481" s="51">
        <v>298</v>
      </c>
      <c r="F481" s="51" t="s">
        <v>54</v>
      </c>
      <c r="G481" s="52">
        <v>500000</v>
      </c>
      <c r="H481" s="51"/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500000</v>
      </c>
      <c r="R481" s="51"/>
    </row>
    <row r="482" spans="1:18" ht="14.45" hidden="1" customHeight="1" outlineLevel="2" x14ac:dyDescent="0.25">
      <c r="A482" s="51">
        <v>428</v>
      </c>
      <c r="B482" s="51" t="s">
        <v>164</v>
      </c>
      <c r="C482" s="51">
        <v>298</v>
      </c>
      <c r="D482" s="51" t="s">
        <v>215</v>
      </c>
      <c r="E482" s="51">
        <v>298</v>
      </c>
      <c r="F482" s="51" t="s">
        <v>54</v>
      </c>
      <c r="G482" s="52">
        <v>23800</v>
      </c>
      <c r="H482" s="51"/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23800</v>
      </c>
      <c r="R482" s="51"/>
    </row>
    <row r="483" spans="1:18" ht="14.45" hidden="1" customHeight="1" outlineLevel="2" x14ac:dyDescent="0.25">
      <c r="A483" s="68">
        <v>1241</v>
      </c>
      <c r="B483" s="51" t="s">
        <v>164</v>
      </c>
      <c r="C483" s="51">
        <v>298</v>
      </c>
      <c r="D483" s="51" t="s">
        <v>196</v>
      </c>
      <c r="E483" s="51">
        <v>298</v>
      </c>
      <c r="F483" s="51" t="s">
        <v>54</v>
      </c>
      <c r="G483" s="52">
        <v>0</v>
      </c>
      <c r="H483" s="52"/>
      <c r="I483" s="52"/>
      <c r="J483" s="52"/>
      <c r="K483" s="52"/>
      <c r="L483" s="52"/>
      <c r="M483" s="52"/>
      <c r="N483" s="52"/>
      <c r="O483" s="52"/>
      <c r="P483" s="52"/>
      <c r="Q483" s="52">
        <v>0</v>
      </c>
      <c r="R483" s="51"/>
    </row>
    <row r="484" spans="1:18" ht="14.45" customHeight="1" outlineLevel="1" collapsed="1" x14ac:dyDescent="0.25">
      <c r="A484" s="68"/>
      <c r="B484" s="51"/>
      <c r="C484" s="69" t="s">
        <v>426</v>
      </c>
      <c r="D484" s="51"/>
      <c r="E484" s="51"/>
      <c r="F484" s="51"/>
      <c r="G484" s="52">
        <f t="shared" ref="G484:R484" si="44">SUBTOTAL(9,G481:G483)</f>
        <v>523800</v>
      </c>
      <c r="H484" s="52">
        <f t="shared" si="44"/>
        <v>0</v>
      </c>
      <c r="I484" s="52">
        <f t="shared" si="44"/>
        <v>0</v>
      </c>
      <c r="J484" s="52">
        <f t="shared" si="44"/>
        <v>0</v>
      </c>
      <c r="K484" s="52">
        <f t="shared" si="44"/>
        <v>0</v>
      </c>
      <c r="L484" s="52">
        <f t="shared" si="44"/>
        <v>0</v>
      </c>
      <c r="M484" s="52">
        <f t="shared" si="44"/>
        <v>0</v>
      </c>
      <c r="N484" s="52">
        <f t="shared" si="44"/>
        <v>0</v>
      </c>
      <c r="O484" s="52">
        <f t="shared" si="44"/>
        <v>0</v>
      </c>
      <c r="P484" s="52">
        <f t="shared" si="44"/>
        <v>0</v>
      </c>
      <c r="Q484" s="52">
        <f t="shared" si="44"/>
        <v>523800</v>
      </c>
      <c r="R484" s="51">
        <f t="shared" si="44"/>
        <v>0</v>
      </c>
    </row>
    <row r="485" spans="1:18" ht="14.45" hidden="1" customHeight="1" outlineLevel="2" x14ac:dyDescent="0.25">
      <c r="A485" s="51">
        <v>264</v>
      </c>
      <c r="B485" s="51" t="s">
        <v>165</v>
      </c>
      <c r="C485" s="51">
        <v>311</v>
      </c>
      <c r="D485" s="51" t="s">
        <v>211</v>
      </c>
      <c r="E485" s="51">
        <v>311</v>
      </c>
      <c r="F485" s="51" t="s">
        <v>55</v>
      </c>
      <c r="G485" s="52">
        <v>0</v>
      </c>
      <c r="H485" s="51"/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0</v>
      </c>
      <c r="R485" s="51"/>
    </row>
    <row r="486" spans="1:18" ht="14.45" hidden="1" customHeight="1" outlineLevel="2" x14ac:dyDescent="0.25">
      <c r="A486" s="51">
        <v>1292</v>
      </c>
      <c r="B486" s="51">
        <v>3</v>
      </c>
      <c r="C486" s="68">
        <v>311</v>
      </c>
      <c r="D486" s="68" t="s">
        <v>203</v>
      </c>
      <c r="E486" s="68">
        <v>311</v>
      </c>
      <c r="F486" s="73" t="s">
        <v>370</v>
      </c>
      <c r="G486" s="52">
        <v>238670.10000000009</v>
      </c>
      <c r="H486" s="52"/>
      <c r="I486" s="52"/>
      <c r="J486" s="52">
        <v>2248265.5299999998</v>
      </c>
      <c r="K486" s="52"/>
      <c r="L486" s="52"/>
      <c r="M486" s="52"/>
      <c r="N486" s="52"/>
      <c r="O486" s="52"/>
      <c r="P486" s="52"/>
      <c r="Q486" s="52">
        <v>2486935.63</v>
      </c>
      <c r="R486" s="51"/>
    </row>
    <row r="487" spans="1:18" ht="14.45" customHeight="1" outlineLevel="1" collapsed="1" x14ac:dyDescent="0.25">
      <c r="A487" s="51"/>
      <c r="B487" s="51"/>
      <c r="C487" s="110" t="s">
        <v>427</v>
      </c>
      <c r="D487" s="68"/>
      <c r="E487" s="68"/>
      <c r="F487" s="73"/>
      <c r="G487" s="52">
        <f t="shared" ref="G487:R487" si="45">SUBTOTAL(9,G485:G486)</f>
        <v>238670.10000000009</v>
      </c>
      <c r="H487" s="52">
        <f t="shared" si="45"/>
        <v>0</v>
      </c>
      <c r="I487" s="52">
        <f t="shared" si="45"/>
        <v>0</v>
      </c>
      <c r="J487" s="52">
        <f t="shared" si="45"/>
        <v>2248265.5299999998</v>
      </c>
      <c r="K487" s="52">
        <f t="shared" si="45"/>
        <v>0</v>
      </c>
      <c r="L487" s="52">
        <f t="shared" si="45"/>
        <v>0</v>
      </c>
      <c r="M487" s="52">
        <f t="shared" si="45"/>
        <v>0</v>
      </c>
      <c r="N487" s="52">
        <f t="shared" si="45"/>
        <v>0</v>
      </c>
      <c r="O487" s="52">
        <f t="shared" si="45"/>
        <v>0</v>
      </c>
      <c r="P487" s="52">
        <f t="shared" si="45"/>
        <v>0</v>
      </c>
      <c r="Q487" s="52">
        <f t="shared" si="45"/>
        <v>2486935.63</v>
      </c>
      <c r="R487" s="51">
        <f t="shared" si="45"/>
        <v>0</v>
      </c>
    </row>
    <row r="488" spans="1:18" ht="14.45" hidden="1" customHeight="1" outlineLevel="2" x14ac:dyDescent="0.25">
      <c r="A488" s="51">
        <v>485</v>
      </c>
      <c r="B488" s="51" t="s">
        <v>165</v>
      </c>
      <c r="C488" s="51">
        <v>312</v>
      </c>
      <c r="D488" s="51" t="s">
        <v>217</v>
      </c>
      <c r="E488" s="51">
        <v>312</v>
      </c>
      <c r="F488" s="51" t="s">
        <v>56</v>
      </c>
      <c r="G488" s="52">
        <v>60000</v>
      </c>
      <c r="H488" s="51"/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60000</v>
      </c>
      <c r="R488" s="51"/>
    </row>
    <row r="489" spans="1:18" ht="14.45" customHeight="1" outlineLevel="1" collapsed="1" x14ac:dyDescent="0.25">
      <c r="A489" s="51"/>
      <c r="B489" s="51"/>
      <c r="C489" s="69" t="s">
        <v>428</v>
      </c>
      <c r="D489" s="51"/>
      <c r="E489" s="51"/>
      <c r="F489" s="51"/>
      <c r="G489" s="52">
        <f t="shared" ref="G489:R489" si="46">SUBTOTAL(9,G488:G488)</f>
        <v>60000</v>
      </c>
      <c r="H489" s="51">
        <f t="shared" si="46"/>
        <v>0</v>
      </c>
      <c r="I489" s="52">
        <f t="shared" si="46"/>
        <v>0</v>
      </c>
      <c r="J489" s="52">
        <f t="shared" si="46"/>
        <v>0</v>
      </c>
      <c r="K489" s="52">
        <f t="shared" si="46"/>
        <v>0</v>
      </c>
      <c r="L489" s="52">
        <f t="shared" si="46"/>
        <v>0</v>
      </c>
      <c r="M489" s="52">
        <f t="shared" si="46"/>
        <v>0</v>
      </c>
      <c r="N489" s="52">
        <f t="shared" si="46"/>
        <v>0</v>
      </c>
      <c r="O489" s="52">
        <f t="shared" si="46"/>
        <v>0</v>
      </c>
      <c r="P489" s="52">
        <f t="shared" si="46"/>
        <v>0</v>
      </c>
      <c r="Q489" s="52">
        <f t="shared" si="46"/>
        <v>60000</v>
      </c>
      <c r="R489" s="51">
        <f t="shared" si="46"/>
        <v>0</v>
      </c>
    </row>
    <row r="490" spans="1:18" ht="14.45" hidden="1" customHeight="1" outlineLevel="2" x14ac:dyDescent="0.25">
      <c r="A490" s="51">
        <v>265</v>
      </c>
      <c r="B490" s="51" t="s">
        <v>165</v>
      </c>
      <c r="C490" s="51">
        <v>313</v>
      </c>
      <c r="D490" s="51" t="s">
        <v>211</v>
      </c>
      <c r="E490" s="51">
        <v>313</v>
      </c>
      <c r="F490" s="51" t="s">
        <v>57</v>
      </c>
      <c r="G490" s="52">
        <v>6000</v>
      </c>
      <c r="H490" s="51"/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6000</v>
      </c>
      <c r="R490" s="51"/>
    </row>
    <row r="491" spans="1:18" ht="14.45" hidden="1" customHeight="1" outlineLevel="2" x14ac:dyDescent="0.25">
      <c r="A491" s="51">
        <v>360</v>
      </c>
      <c r="B491" s="51" t="s">
        <v>165</v>
      </c>
      <c r="C491" s="51">
        <v>313</v>
      </c>
      <c r="D491" s="51" t="s">
        <v>371</v>
      </c>
      <c r="E491" s="51">
        <v>313</v>
      </c>
      <c r="F491" s="51" t="s">
        <v>57</v>
      </c>
      <c r="G491" s="52">
        <v>18000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18000</v>
      </c>
      <c r="R491" s="51"/>
    </row>
    <row r="492" spans="1:18" ht="14.45" hidden="1" customHeight="1" outlineLevel="2" x14ac:dyDescent="0.25">
      <c r="A492" s="68">
        <v>1189</v>
      </c>
      <c r="B492" s="51" t="s">
        <v>165</v>
      </c>
      <c r="C492" s="51">
        <v>313</v>
      </c>
      <c r="D492" s="68" t="s">
        <v>192</v>
      </c>
      <c r="E492" s="51">
        <v>313</v>
      </c>
      <c r="F492" s="51" t="s">
        <v>57</v>
      </c>
      <c r="G492" s="52">
        <v>3000</v>
      </c>
      <c r="H492" s="52"/>
      <c r="I492" s="52"/>
      <c r="J492" s="52"/>
      <c r="K492" s="52"/>
      <c r="L492" s="52"/>
      <c r="M492" s="52"/>
      <c r="N492" s="52"/>
      <c r="O492" s="52"/>
      <c r="P492" s="52"/>
      <c r="Q492" s="52">
        <v>3000</v>
      </c>
      <c r="R492" s="51" t="s">
        <v>317</v>
      </c>
    </row>
    <row r="493" spans="1:18" ht="14.45" customHeight="1" outlineLevel="1" collapsed="1" x14ac:dyDescent="0.25">
      <c r="A493" s="68"/>
      <c r="B493" s="51"/>
      <c r="C493" s="69" t="s">
        <v>429</v>
      </c>
      <c r="D493" s="68"/>
      <c r="E493" s="51"/>
      <c r="F493" s="51"/>
      <c r="G493" s="52">
        <f t="shared" ref="G493:R493" si="47">SUBTOTAL(9,G490:G492)</f>
        <v>27000</v>
      </c>
      <c r="H493" s="52">
        <f t="shared" si="47"/>
        <v>0</v>
      </c>
      <c r="I493" s="52">
        <f t="shared" si="47"/>
        <v>0</v>
      </c>
      <c r="J493" s="52">
        <f t="shared" si="47"/>
        <v>0</v>
      </c>
      <c r="K493" s="52">
        <f t="shared" si="47"/>
        <v>0</v>
      </c>
      <c r="L493" s="52">
        <f t="shared" si="47"/>
        <v>0</v>
      </c>
      <c r="M493" s="52">
        <f t="shared" si="47"/>
        <v>0</v>
      </c>
      <c r="N493" s="52">
        <f t="shared" si="47"/>
        <v>0</v>
      </c>
      <c r="O493" s="52">
        <f t="shared" si="47"/>
        <v>0</v>
      </c>
      <c r="P493" s="52">
        <f t="shared" si="47"/>
        <v>0</v>
      </c>
      <c r="Q493" s="52">
        <f t="shared" si="47"/>
        <v>27000</v>
      </c>
      <c r="R493" s="51">
        <f t="shared" si="47"/>
        <v>0</v>
      </c>
    </row>
    <row r="494" spans="1:18" ht="14.45" hidden="1" customHeight="1" outlineLevel="2" x14ac:dyDescent="0.25">
      <c r="A494" s="51">
        <v>486</v>
      </c>
      <c r="B494" s="51" t="s">
        <v>165</v>
      </c>
      <c r="C494" s="51">
        <v>314</v>
      </c>
      <c r="D494" s="51" t="s">
        <v>217</v>
      </c>
      <c r="E494" s="51">
        <v>314</v>
      </c>
      <c r="F494" s="51" t="s">
        <v>58</v>
      </c>
      <c r="G494" s="52">
        <v>9600</v>
      </c>
      <c r="H494" s="51"/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9600</v>
      </c>
      <c r="R494" s="51"/>
    </row>
    <row r="495" spans="1:18" ht="14.45" hidden="1" customHeight="1" outlineLevel="2" x14ac:dyDescent="0.25">
      <c r="A495" s="51">
        <v>516</v>
      </c>
      <c r="B495" s="51" t="s">
        <v>165</v>
      </c>
      <c r="C495" s="51">
        <v>314</v>
      </c>
      <c r="D495" s="51" t="s">
        <v>218</v>
      </c>
      <c r="E495" s="51">
        <v>314</v>
      </c>
      <c r="F495" s="51" t="s">
        <v>58</v>
      </c>
      <c r="G495" s="52">
        <v>18000</v>
      </c>
      <c r="H495" s="51"/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18000</v>
      </c>
      <c r="R495" s="51"/>
    </row>
    <row r="496" spans="1:18" ht="14.45" hidden="1" customHeight="1" outlineLevel="2" x14ac:dyDescent="0.25">
      <c r="A496" s="51">
        <v>623</v>
      </c>
      <c r="B496" s="51" t="s">
        <v>165</v>
      </c>
      <c r="C496" s="51">
        <v>314</v>
      </c>
      <c r="D496" s="51" t="s">
        <v>221</v>
      </c>
      <c r="E496" s="51">
        <v>314</v>
      </c>
      <c r="F496" s="51" t="s">
        <v>58</v>
      </c>
      <c r="G496" s="52">
        <v>12000</v>
      </c>
      <c r="H496" s="51"/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12000</v>
      </c>
      <c r="R496" s="51"/>
    </row>
    <row r="497" spans="1:18" ht="14.45" hidden="1" customHeight="1" outlineLevel="2" x14ac:dyDescent="0.25">
      <c r="A497" s="68">
        <v>1177</v>
      </c>
      <c r="B497" s="51" t="s">
        <v>165</v>
      </c>
      <c r="C497" s="51">
        <v>314</v>
      </c>
      <c r="D497" s="68" t="s">
        <v>211</v>
      </c>
      <c r="E497" s="51">
        <v>314</v>
      </c>
      <c r="F497" s="51" t="s">
        <v>58</v>
      </c>
      <c r="G497" s="52">
        <v>3000</v>
      </c>
      <c r="H497" s="52"/>
      <c r="I497" s="52"/>
      <c r="J497" s="52"/>
      <c r="K497" s="52"/>
      <c r="L497" s="52"/>
      <c r="M497" s="52"/>
      <c r="N497" s="52"/>
      <c r="O497" s="52"/>
      <c r="P497" s="52"/>
      <c r="Q497" s="52">
        <v>3000</v>
      </c>
      <c r="R497" s="51" t="s">
        <v>313</v>
      </c>
    </row>
    <row r="498" spans="1:18" ht="14.45" hidden="1" customHeight="1" outlineLevel="2" x14ac:dyDescent="0.25">
      <c r="A498" s="68">
        <v>1190</v>
      </c>
      <c r="B498" s="51" t="s">
        <v>165</v>
      </c>
      <c r="C498" s="51">
        <v>314</v>
      </c>
      <c r="D498" s="68" t="s">
        <v>192</v>
      </c>
      <c r="E498" s="51">
        <v>314</v>
      </c>
      <c r="F498" s="51" t="s">
        <v>58</v>
      </c>
      <c r="G498" s="52">
        <v>42000</v>
      </c>
      <c r="H498" s="52"/>
      <c r="I498" s="52"/>
      <c r="J498" s="52"/>
      <c r="K498" s="52"/>
      <c r="L498" s="52"/>
      <c r="M498" s="52"/>
      <c r="N498" s="52"/>
      <c r="O498" s="52"/>
      <c r="P498" s="52"/>
      <c r="Q498" s="52">
        <v>42000</v>
      </c>
      <c r="R498" s="51" t="s">
        <v>317</v>
      </c>
    </row>
    <row r="499" spans="1:18" ht="14.45" hidden="1" customHeight="1" outlineLevel="2" x14ac:dyDescent="0.25">
      <c r="A499" s="68">
        <v>1248</v>
      </c>
      <c r="B499" s="51" t="s">
        <v>165</v>
      </c>
      <c r="C499" s="51">
        <v>314</v>
      </c>
      <c r="D499" s="51" t="s">
        <v>199</v>
      </c>
      <c r="E499" s="51">
        <v>314</v>
      </c>
      <c r="F499" s="51" t="s">
        <v>58</v>
      </c>
      <c r="G499" s="52">
        <v>9000</v>
      </c>
      <c r="H499" s="52"/>
      <c r="I499" s="52"/>
      <c r="J499" s="52"/>
      <c r="K499" s="52"/>
      <c r="L499" s="52"/>
      <c r="M499" s="52"/>
      <c r="N499" s="52"/>
      <c r="O499" s="52"/>
      <c r="P499" s="52"/>
      <c r="Q499" s="52">
        <v>9000</v>
      </c>
      <c r="R499" s="51"/>
    </row>
    <row r="500" spans="1:18" ht="14.45" customHeight="1" outlineLevel="1" collapsed="1" x14ac:dyDescent="0.25">
      <c r="A500" s="68"/>
      <c r="B500" s="51"/>
      <c r="C500" s="69" t="s">
        <v>430</v>
      </c>
      <c r="D500" s="51"/>
      <c r="E500" s="51"/>
      <c r="F500" s="51"/>
      <c r="G500" s="52">
        <f t="shared" ref="G500:R500" si="48">SUBTOTAL(9,G494:G499)</f>
        <v>93600</v>
      </c>
      <c r="H500" s="52">
        <f t="shared" si="48"/>
        <v>0</v>
      </c>
      <c r="I500" s="52">
        <f t="shared" si="48"/>
        <v>0</v>
      </c>
      <c r="J500" s="52">
        <f t="shared" si="48"/>
        <v>0</v>
      </c>
      <c r="K500" s="52">
        <f t="shared" si="48"/>
        <v>0</v>
      </c>
      <c r="L500" s="52">
        <f t="shared" si="48"/>
        <v>0</v>
      </c>
      <c r="M500" s="52">
        <f t="shared" si="48"/>
        <v>0</v>
      </c>
      <c r="N500" s="52">
        <f t="shared" si="48"/>
        <v>0</v>
      </c>
      <c r="O500" s="52">
        <f t="shared" si="48"/>
        <v>0</v>
      </c>
      <c r="P500" s="52">
        <f t="shared" si="48"/>
        <v>0</v>
      </c>
      <c r="Q500" s="52">
        <f t="shared" si="48"/>
        <v>93600</v>
      </c>
      <c r="R500" s="51">
        <f t="shared" si="48"/>
        <v>0</v>
      </c>
    </row>
    <row r="501" spans="1:18" ht="14.45" hidden="1" customHeight="1" outlineLevel="2" x14ac:dyDescent="0.25">
      <c r="A501" s="51">
        <v>15</v>
      </c>
      <c r="B501" s="51" t="s">
        <v>165</v>
      </c>
      <c r="C501" s="51">
        <v>315</v>
      </c>
      <c r="D501" s="51" t="s">
        <v>371</v>
      </c>
      <c r="E501" s="51">
        <v>315</v>
      </c>
      <c r="F501" s="51" t="s">
        <v>59</v>
      </c>
      <c r="G501" s="52">
        <v>22000</v>
      </c>
      <c r="H501" s="51"/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22000</v>
      </c>
      <c r="R501" s="51"/>
    </row>
    <row r="502" spans="1:18" ht="14.45" hidden="1" customHeight="1" outlineLevel="2" x14ac:dyDescent="0.25">
      <c r="A502" s="51">
        <v>128</v>
      </c>
      <c r="B502" s="51" t="s">
        <v>165</v>
      </c>
      <c r="C502" s="51">
        <v>315</v>
      </c>
      <c r="D502" s="51" t="s">
        <v>207</v>
      </c>
      <c r="E502" s="51">
        <v>315</v>
      </c>
      <c r="F502" s="51" t="s">
        <v>59</v>
      </c>
      <c r="G502" s="52">
        <v>4000</v>
      </c>
      <c r="H502" s="52"/>
      <c r="I502" s="52"/>
      <c r="J502" s="52"/>
      <c r="K502" s="52"/>
      <c r="L502" s="52"/>
      <c r="M502" s="52"/>
      <c r="N502" s="52"/>
      <c r="O502" s="52"/>
      <c r="P502" s="52"/>
      <c r="Q502" s="52">
        <v>4000</v>
      </c>
      <c r="R502" s="51"/>
    </row>
    <row r="503" spans="1:18" ht="14.45" hidden="1" customHeight="1" outlineLevel="2" x14ac:dyDescent="0.25">
      <c r="A503" s="51">
        <v>200</v>
      </c>
      <c r="B503" s="51" t="s">
        <v>165</v>
      </c>
      <c r="C503" s="51">
        <v>315</v>
      </c>
      <c r="D503" s="51" t="s">
        <v>209</v>
      </c>
      <c r="E503" s="51">
        <v>315</v>
      </c>
      <c r="F503" s="51" t="s">
        <v>59</v>
      </c>
      <c r="G503" s="52">
        <v>4400</v>
      </c>
      <c r="H503" s="51"/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4400</v>
      </c>
      <c r="R503" s="51"/>
    </row>
    <row r="504" spans="1:18" ht="14.45" hidden="1" customHeight="1" outlineLevel="2" x14ac:dyDescent="0.25">
      <c r="A504" s="51">
        <v>582</v>
      </c>
      <c r="B504" s="51" t="s">
        <v>165</v>
      </c>
      <c r="C504" s="51">
        <v>315</v>
      </c>
      <c r="D504" s="51" t="s">
        <v>220</v>
      </c>
      <c r="E504" s="51">
        <v>315</v>
      </c>
      <c r="F504" s="51" t="s">
        <v>59</v>
      </c>
      <c r="G504" s="52">
        <v>18000</v>
      </c>
      <c r="H504" s="51"/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18000</v>
      </c>
      <c r="R504" s="51"/>
    </row>
    <row r="505" spans="1:18" ht="14.45" hidden="1" customHeight="1" outlineLevel="2" x14ac:dyDescent="0.25">
      <c r="A505" s="51">
        <v>731</v>
      </c>
      <c r="B505" s="51" t="s">
        <v>165</v>
      </c>
      <c r="C505" s="51">
        <v>315</v>
      </c>
      <c r="D505" s="51" t="s">
        <v>205</v>
      </c>
      <c r="E505" s="51">
        <v>315</v>
      </c>
      <c r="F505" s="51" t="s">
        <v>59</v>
      </c>
      <c r="G505" s="52">
        <v>6000</v>
      </c>
      <c r="H505" s="52"/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6000</v>
      </c>
      <c r="R505" s="51"/>
    </row>
    <row r="506" spans="1:18" ht="14.45" hidden="1" customHeight="1" outlineLevel="2" x14ac:dyDescent="0.25">
      <c r="A506" s="51">
        <v>861</v>
      </c>
      <c r="B506" s="51" t="s">
        <v>165</v>
      </c>
      <c r="C506" s="51">
        <v>315</v>
      </c>
      <c r="D506" s="51" t="s">
        <v>226</v>
      </c>
      <c r="E506" s="51">
        <v>315</v>
      </c>
      <c r="F506" s="51" t="s">
        <v>59</v>
      </c>
      <c r="G506" s="52">
        <v>12000</v>
      </c>
      <c r="H506" s="52"/>
      <c r="I506" s="52"/>
      <c r="J506" s="52"/>
      <c r="K506" s="52"/>
      <c r="L506" s="52"/>
      <c r="M506" s="52"/>
      <c r="N506" s="52"/>
      <c r="O506" s="52"/>
      <c r="P506" s="52"/>
      <c r="Q506" s="52">
        <v>12000</v>
      </c>
      <c r="R506" s="51"/>
    </row>
    <row r="507" spans="1:18" ht="14.45" hidden="1" customHeight="1" outlineLevel="2" x14ac:dyDescent="0.25">
      <c r="A507" s="68">
        <v>1191</v>
      </c>
      <c r="B507" s="51" t="s">
        <v>165</v>
      </c>
      <c r="C507" s="51">
        <v>315</v>
      </c>
      <c r="D507" s="68" t="s">
        <v>192</v>
      </c>
      <c r="E507" s="51">
        <v>315</v>
      </c>
      <c r="F507" s="51" t="s">
        <v>59</v>
      </c>
      <c r="G507" s="52">
        <v>9600</v>
      </c>
      <c r="H507" s="52"/>
      <c r="I507" s="52"/>
      <c r="J507" s="52"/>
      <c r="K507" s="52"/>
      <c r="L507" s="52"/>
      <c r="M507" s="52"/>
      <c r="N507" s="52"/>
      <c r="O507" s="52"/>
      <c r="P507" s="52"/>
      <c r="Q507" s="52">
        <v>9600</v>
      </c>
      <c r="R507" s="51" t="s">
        <v>317</v>
      </c>
    </row>
    <row r="508" spans="1:18" ht="14.45" hidden="1" customHeight="1" outlineLevel="2" x14ac:dyDescent="0.25">
      <c r="A508" s="68">
        <v>1233</v>
      </c>
      <c r="B508" s="51" t="s">
        <v>165</v>
      </c>
      <c r="C508" s="51">
        <v>315</v>
      </c>
      <c r="D508" s="51" t="s">
        <v>193</v>
      </c>
      <c r="E508" s="51">
        <v>315</v>
      </c>
      <c r="F508" s="51" t="s">
        <v>59</v>
      </c>
      <c r="G508" s="52">
        <v>6564</v>
      </c>
      <c r="H508" s="52"/>
      <c r="I508" s="52"/>
      <c r="J508" s="52"/>
      <c r="K508" s="52"/>
      <c r="L508" s="52"/>
      <c r="M508" s="52"/>
      <c r="N508" s="52"/>
      <c r="O508" s="52"/>
      <c r="P508" s="52"/>
      <c r="Q508" s="52">
        <v>6564</v>
      </c>
      <c r="R508" s="51"/>
    </row>
    <row r="509" spans="1:18" ht="14.45" customHeight="1" outlineLevel="1" collapsed="1" x14ac:dyDescent="0.25">
      <c r="A509" s="68"/>
      <c r="B509" s="51"/>
      <c r="C509" s="69" t="s">
        <v>431</v>
      </c>
      <c r="D509" s="51"/>
      <c r="E509" s="51"/>
      <c r="F509" s="51"/>
      <c r="G509" s="52">
        <f t="shared" ref="G509:R509" si="49">SUBTOTAL(9,G501:G508)</f>
        <v>82564</v>
      </c>
      <c r="H509" s="52">
        <f t="shared" si="49"/>
        <v>0</v>
      </c>
      <c r="I509" s="52">
        <f t="shared" si="49"/>
        <v>0</v>
      </c>
      <c r="J509" s="52">
        <f t="shared" si="49"/>
        <v>0</v>
      </c>
      <c r="K509" s="52">
        <f t="shared" si="49"/>
        <v>0</v>
      </c>
      <c r="L509" s="52">
        <f t="shared" si="49"/>
        <v>0</v>
      </c>
      <c r="M509" s="52">
        <f t="shared" si="49"/>
        <v>0</v>
      </c>
      <c r="N509" s="52">
        <f t="shared" si="49"/>
        <v>0</v>
      </c>
      <c r="O509" s="52">
        <f t="shared" si="49"/>
        <v>0</v>
      </c>
      <c r="P509" s="52">
        <f t="shared" si="49"/>
        <v>0</v>
      </c>
      <c r="Q509" s="52">
        <f t="shared" si="49"/>
        <v>82564</v>
      </c>
      <c r="R509" s="51">
        <f t="shared" si="49"/>
        <v>0</v>
      </c>
    </row>
    <row r="510" spans="1:18" ht="14.45" hidden="1" customHeight="1" outlineLevel="2" x14ac:dyDescent="0.25">
      <c r="A510" s="51">
        <v>201</v>
      </c>
      <c r="B510" s="51" t="s">
        <v>165</v>
      </c>
      <c r="C510" s="51">
        <v>316</v>
      </c>
      <c r="D510" s="51" t="s">
        <v>209</v>
      </c>
      <c r="E510" s="51">
        <v>316</v>
      </c>
      <c r="F510" s="51" t="s">
        <v>60</v>
      </c>
      <c r="G510" s="52">
        <v>0</v>
      </c>
      <c r="H510" s="51"/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1"/>
    </row>
    <row r="511" spans="1:18" ht="14.45" customHeight="1" outlineLevel="1" collapsed="1" x14ac:dyDescent="0.25">
      <c r="A511" s="51"/>
      <c r="B511" s="51"/>
      <c r="C511" s="69" t="s">
        <v>432</v>
      </c>
      <c r="D511" s="51"/>
      <c r="E511" s="51"/>
      <c r="F511" s="51"/>
      <c r="G511" s="52">
        <f t="shared" ref="G511:R511" si="50">SUBTOTAL(9,G510:G510)</f>
        <v>0</v>
      </c>
      <c r="H511" s="51">
        <f t="shared" si="50"/>
        <v>0</v>
      </c>
      <c r="I511" s="52">
        <f t="shared" si="50"/>
        <v>0</v>
      </c>
      <c r="J511" s="52">
        <f t="shared" si="50"/>
        <v>0</v>
      </c>
      <c r="K511" s="52">
        <f t="shared" si="50"/>
        <v>0</v>
      </c>
      <c r="L511" s="52">
        <f t="shared" si="50"/>
        <v>0</v>
      </c>
      <c r="M511" s="52">
        <f t="shared" si="50"/>
        <v>0</v>
      </c>
      <c r="N511" s="52">
        <f t="shared" si="50"/>
        <v>0</v>
      </c>
      <c r="O511" s="52">
        <f t="shared" si="50"/>
        <v>0</v>
      </c>
      <c r="P511" s="52">
        <f t="shared" si="50"/>
        <v>0</v>
      </c>
      <c r="Q511" s="52">
        <f t="shared" si="50"/>
        <v>0</v>
      </c>
      <c r="R511" s="51">
        <f t="shared" si="50"/>
        <v>0</v>
      </c>
    </row>
    <row r="512" spans="1:18" ht="14.45" hidden="1" customHeight="1" outlineLevel="2" x14ac:dyDescent="0.25">
      <c r="A512" s="51">
        <v>654</v>
      </c>
      <c r="B512" s="51" t="s">
        <v>165</v>
      </c>
      <c r="C512" s="51">
        <v>317</v>
      </c>
      <c r="D512" s="51" t="s">
        <v>142</v>
      </c>
      <c r="E512" s="51">
        <v>317</v>
      </c>
      <c r="F512" s="51" t="s">
        <v>61</v>
      </c>
      <c r="G512" s="52">
        <v>2400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2400</v>
      </c>
      <c r="R512" s="51"/>
    </row>
    <row r="513" spans="1:18" ht="14.45" customHeight="1" outlineLevel="1" collapsed="1" x14ac:dyDescent="0.25">
      <c r="A513" s="51"/>
      <c r="B513" s="51"/>
      <c r="C513" s="69" t="s">
        <v>433</v>
      </c>
      <c r="D513" s="51"/>
      <c r="E513" s="51"/>
      <c r="F513" s="51"/>
      <c r="G513" s="52">
        <f t="shared" ref="G513:R513" si="51">SUBTOTAL(9,G512:G512)</f>
        <v>2400</v>
      </c>
      <c r="H513" s="52">
        <f t="shared" si="51"/>
        <v>0</v>
      </c>
      <c r="I513" s="52">
        <f t="shared" si="51"/>
        <v>0</v>
      </c>
      <c r="J513" s="52">
        <f t="shared" si="51"/>
        <v>0</v>
      </c>
      <c r="K513" s="52">
        <f t="shared" si="51"/>
        <v>0</v>
      </c>
      <c r="L513" s="52">
        <f t="shared" si="51"/>
        <v>0</v>
      </c>
      <c r="M513" s="52">
        <f t="shared" si="51"/>
        <v>0</v>
      </c>
      <c r="N513" s="52">
        <f t="shared" si="51"/>
        <v>0</v>
      </c>
      <c r="O513" s="52">
        <f t="shared" si="51"/>
        <v>0</v>
      </c>
      <c r="P513" s="52">
        <f t="shared" si="51"/>
        <v>0</v>
      </c>
      <c r="Q513" s="52">
        <f t="shared" si="51"/>
        <v>2400</v>
      </c>
      <c r="R513" s="51">
        <f t="shared" si="51"/>
        <v>0</v>
      </c>
    </row>
    <row r="514" spans="1:18" ht="14.45" hidden="1" customHeight="1" outlineLevel="2" x14ac:dyDescent="0.25">
      <c r="A514" s="51">
        <v>129</v>
      </c>
      <c r="B514" s="51" t="s">
        <v>165</v>
      </c>
      <c r="C514" s="51">
        <v>318</v>
      </c>
      <c r="D514" s="51" t="s">
        <v>207</v>
      </c>
      <c r="E514" s="51">
        <v>318</v>
      </c>
      <c r="F514" s="51" t="s">
        <v>62</v>
      </c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>
        <v>0</v>
      </c>
      <c r="R514" s="51"/>
    </row>
    <row r="515" spans="1:18" ht="14.45" hidden="1" customHeight="1" outlineLevel="2" x14ac:dyDescent="0.25">
      <c r="A515" s="51">
        <v>159</v>
      </c>
      <c r="B515" s="51" t="s">
        <v>165</v>
      </c>
      <c r="C515" s="51">
        <v>318</v>
      </c>
      <c r="D515" s="51" t="s">
        <v>208</v>
      </c>
      <c r="E515" s="51">
        <v>318</v>
      </c>
      <c r="F515" s="51" t="s">
        <v>62</v>
      </c>
      <c r="G515" s="52">
        <v>4800</v>
      </c>
      <c r="H515" s="52"/>
      <c r="I515" s="52"/>
      <c r="J515" s="52"/>
      <c r="K515" s="52"/>
      <c r="L515" s="52"/>
      <c r="M515" s="52"/>
      <c r="N515" s="52"/>
      <c r="O515" s="52"/>
      <c r="P515" s="52"/>
      <c r="Q515" s="52">
        <v>4800</v>
      </c>
      <c r="R515" s="51"/>
    </row>
    <row r="516" spans="1:18" ht="14.45" hidden="1" customHeight="1" outlineLevel="2" x14ac:dyDescent="0.25">
      <c r="A516" s="51">
        <v>317</v>
      </c>
      <c r="B516" s="51" t="s">
        <v>165</v>
      </c>
      <c r="C516" s="51">
        <v>318</v>
      </c>
      <c r="D516" s="51" t="s">
        <v>212</v>
      </c>
      <c r="E516" s="51">
        <v>318</v>
      </c>
      <c r="F516" s="51" t="s">
        <v>62</v>
      </c>
      <c r="G516" s="52">
        <v>2640</v>
      </c>
      <c r="H516" s="51"/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2640</v>
      </c>
      <c r="R516" s="51"/>
    </row>
    <row r="517" spans="1:18" ht="14.45" hidden="1" customHeight="1" outlineLevel="2" x14ac:dyDescent="0.25">
      <c r="A517" s="51">
        <v>583</v>
      </c>
      <c r="B517" s="51" t="s">
        <v>165</v>
      </c>
      <c r="C517" s="51">
        <v>318</v>
      </c>
      <c r="D517" s="51" t="s">
        <v>220</v>
      </c>
      <c r="E517" s="51">
        <v>318</v>
      </c>
      <c r="F517" s="51" t="s">
        <v>62</v>
      </c>
      <c r="G517" s="52">
        <v>4800</v>
      </c>
      <c r="H517" s="51"/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4800</v>
      </c>
      <c r="R517" s="51"/>
    </row>
    <row r="518" spans="1:18" ht="14.45" customHeight="1" outlineLevel="1" collapsed="1" x14ac:dyDescent="0.25">
      <c r="A518" s="51"/>
      <c r="B518" s="51"/>
      <c r="C518" s="69" t="s">
        <v>434</v>
      </c>
      <c r="D518" s="51"/>
      <c r="E518" s="51"/>
      <c r="F518" s="51"/>
      <c r="G518" s="52">
        <f t="shared" ref="G518:R518" si="52">SUBTOTAL(9,G514:G517)</f>
        <v>12240</v>
      </c>
      <c r="H518" s="51">
        <f t="shared" si="52"/>
        <v>0</v>
      </c>
      <c r="I518" s="52">
        <f t="shared" si="52"/>
        <v>0</v>
      </c>
      <c r="J518" s="52">
        <f t="shared" si="52"/>
        <v>0</v>
      </c>
      <c r="K518" s="52">
        <f t="shared" si="52"/>
        <v>0</v>
      </c>
      <c r="L518" s="52">
        <f t="shared" si="52"/>
        <v>0</v>
      </c>
      <c r="M518" s="52">
        <f t="shared" si="52"/>
        <v>0</v>
      </c>
      <c r="N518" s="52">
        <f t="shared" si="52"/>
        <v>0</v>
      </c>
      <c r="O518" s="52">
        <f t="shared" si="52"/>
        <v>0</v>
      </c>
      <c r="P518" s="52">
        <f t="shared" si="52"/>
        <v>0</v>
      </c>
      <c r="Q518" s="52">
        <f t="shared" si="52"/>
        <v>12240</v>
      </c>
      <c r="R518" s="51">
        <f t="shared" si="52"/>
        <v>0</v>
      </c>
    </row>
    <row r="519" spans="1:18" ht="14.45" hidden="1" customHeight="1" outlineLevel="2" x14ac:dyDescent="0.25">
      <c r="A519" s="68">
        <v>1219</v>
      </c>
      <c r="B519" s="51" t="s">
        <v>165</v>
      </c>
      <c r="C519" s="51">
        <v>321</v>
      </c>
      <c r="D519" s="51" t="s">
        <v>304</v>
      </c>
      <c r="E519" s="51">
        <v>321</v>
      </c>
      <c r="F519" s="51" t="s">
        <v>63</v>
      </c>
      <c r="G519" s="52">
        <v>110000</v>
      </c>
      <c r="H519" s="52"/>
      <c r="I519" s="52"/>
      <c r="J519" s="52"/>
      <c r="K519" s="52"/>
      <c r="L519" s="52"/>
      <c r="M519" s="52"/>
      <c r="N519" s="52"/>
      <c r="O519" s="52"/>
      <c r="P519" s="52"/>
      <c r="Q519" s="52">
        <v>110000</v>
      </c>
      <c r="R519" s="51"/>
    </row>
    <row r="520" spans="1:18" ht="14.45" customHeight="1" outlineLevel="1" collapsed="1" x14ac:dyDescent="0.25">
      <c r="A520" s="68"/>
      <c r="B520" s="51"/>
      <c r="C520" s="69" t="s">
        <v>435</v>
      </c>
      <c r="D520" s="51"/>
      <c r="E520" s="51"/>
      <c r="F520" s="51"/>
      <c r="G520" s="52">
        <f t="shared" ref="G520:R520" si="53">SUBTOTAL(9,G519:G519)</f>
        <v>110000</v>
      </c>
      <c r="H520" s="52">
        <f t="shared" si="53"/>
        <v>0</v>
      </c>
      <c r="I520" s="52">
        <f t="shared" si="53"/>
        <v>0</v>
      </c>
      <c r="J520" s="52">
        <f t="shared" si="53"/>
        <v>0</v>
      </c>
      <c r="K520" s="52">
        <f t="shared" si="53"/>
        <v>0</v>
      </c>
      <c r="L520" s="52">
        <f t="shared" si="53"/>
        <v>0</v>
      </c>
      <c r="M520" s="52">
        <f t="shared" si="53"/>
        <v>0</v>
      </c>
      <c r="N520" s="52">
        <f t="shared" si="53"/>
        <v>0</v>
      </c>
      <c r="O520" s="52">
        <f t="shared" si="53"/>
        <v>0</v>
      </c>
      <c r="P520" s="52">
        <f t="shared" si="53"/>
        <v>0</v>
      </c>
      <c r="Q520" s="52">
        <f t="shared" si="53"/>
        <v>110000</v>
      </c>
      <c r="R520" s="51">
        <f t="shared" si="53"/>
        <v>0</v>
      </c>
    </row>
    <row r="521" spans="1:18" ht="14.45" hidden="1" customHeight="1" outlineLevel="2" x14ac:dyDescent="0.25">
      <c r="A521" s="51">
        <v>362</v>
      </c>
      <c r="B521" s="51" t="s">
        <v>165</v>
      </c>
      <c r="C521" s="51">
        <v>322</v>
      </c>
      <c r="D521" s="51" t="s">
        <v>213</v>
      </c>
      <c r="E521" s="51">
        <v>322</v>
      </c>
      <c r="F521" s="51" t="s">
        <v>64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1"/>
    </row>
    <row r="522" spans="1:18" ht="14.45" hidden="1" customHeight="1" outlineLevel="2" x14ac:dyDescent="0.25">
      <c r="A522" s="68">
        <v>1220</v>
      </c>
      <c r="B522" s="51" t="s">
        <v>165</v>
      </c>
      <c r="C522" s="51">
        <v>322</v>
      </c>
      <c r="D522" s="51" t="s">
        <v>304</v>
      </c>
      <c r="E522" s="51">
        <v>322</v>
      </c>
      <c r="F522" s="51" t="s">
        <v>64</v>
      </c>
      <c r="G522" s="52">
        <v>120000</v>
      </c>
      <c r="H522" s="52"/>
      <c r="I522" s="52"/>
      <c r="J522" s="52"/>
      <c r="K522" s="52"/>
      <c r="L522" s="52"/>
      <c r="M522" s="52"/>
      <c r="N522" s="52"/>
      <c r="O522" s="52"/>
      <c r="P522" s="52"/>
      <c r="Q522" s="52">
        <v>120000</v>
      </c>
      <c r="R522" s="51"/>
    </row>
    <row r="523" spans="1:18" ht="14.45" customHeight="1" outlineLevel="1" collapsed="1" x14ac:dyDescent="0.25">
      <c r="A523" s="68"/>
      <c r="B523" s="51"/>
      <c r="C523" s="69" t="s">
        <v>436</v>
      </c>
      <c r="D523" s="51"/>
      <c r="E523" s="51"/>
      <c r="F523" s="51"/>
      <c r="G523" s="52">
        <f t="shared" ref="G523:R523" si="54">SUBTOTAL(9,G521:G522)</f>
        <v>120000</v>
      </c>
      <c r="H523" s="52">
        <f t="shared" si="54"/>
        <v>0</v>
      </c>
      <c r="I523" s="52">
        <f t="shared" si="54"/>
        <v>0</v>
      </c>
      <c r="J523" s="52">
        <f t="shared" si="54"/>
        <v>0</v>
      </c>
      <c r="K523" s="52">
        <f t="shared" si="54"/>
        <v>0</v>
      </c>
      <c r="L523" s="52">
        <f t="shared" si="54"/>
        <v>0</v>
      </c>
      <c r="M523" s="52">
        <f t="shared" si="54"/>
        <v>0</v>
      </c>
      <c r="N523" s="52">
        <f t="shared" si="54"/>
        <v>0</v>
      </c>
      <c r="O523" s="52">
        <f t="shared" si="54"/>
        <v>0</v>
      </c>
      <c r="P523" s="52">
        <f t="shared" si="54"/>
        <v>0</v>
      </c>
      <c r="Q523" s="52">
        <f t="shared" si="54"/>
        <v>120000</v>
      </c>
      <c r="R523" s="51">
        <f t="shared" si="54"/>
        <v>0</v>
      </c>
    </row>
    <row r="524" spans="1:18" ht="14.45" hidden="1" customHeight="1" outlineLevel="2" x14ac:dyDescent="0.25">
      <c r="A524" s="51">
        <v>518</v>
      </c>
      <c r="B524" s="51" t="s">
        <v>165</v>
      </c>
      <c r="C524" s="51">
        <v>323</v>
      </c>
      <c r="D524" s="51" t="s">
        <v>218</v>
      </c>
      <c r="E524" s="51">
        <v>323</v>
      </c>
      <c r="F524" s="51" t="s">
        <v>65</v>
      </c>
      <c r="G524" s="52">
        <v>15000</v>
      </c>
      <c r="H524" s="51"/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15000</v>
      </c>
      <c r="R524" s="51"/>
    </row>
    <row r="525" spans="1:18" ht="14.45" customHeight="1" outlineLevel="1" collapsed="1" x14ac:dyDescent="0.25">
      <c r="A525" s="51"/>
      <c r="B525" s="51"/>
      <c r="C525" s="69" t="s">
        <v>437</v>
      </c>
      <c r="D525" s="51"/>
      <c r="E525" s="51"/>
      <c r="F525" s="51"/>
      <c r="G525" s="52">
        <f t="shared" ref="G525:R525" si="55">SUBTOTAL(9,G524:G524)</f>
        <v>15000</v>
      </c>
      <c r="H525" s="51">
        <f t="shared" si="55"/>
        <v>0</v>
      </c>
      <c r="I525" s="52">
        <f t="shared" si="55"/>
        <v>0</v>
      </c>
      <c r="J525" s="52">
        <f t="shared" si="55"/>
        <v>0</v>
      </c>
      <c r="K525" s="52">
        <f t="shared" si="55"/>
        <v>0</v>
      </c>
      <c r="L525" s="52">
        <f t="shared" si="55"/>
        <v>0</v>
      </c>
      <c r="M525" s="52">
        <f t="shared" si="55"/>
        <v>0</v>
      </c>
      <c r="N525" s="52">
        <f t="shared" si="55"/>
        <v>0</v>
      </c>
      <c r="O525" s="52">
        <f t="shared" si="55"/>
        <v>0</v>
      </c>
      <c r="P525" s="52">
        <f t="shared" si="55"/>
        <v>0</v>
      </c>
      <c r="Q525" s="52">
        <f t="shared" si="55"/>
        <v>15000</v>
      </c>
      <c r="R525" s="51">
        <f t="shared" si="55"/>
        <v>0</v>
      </c>
    </row>
    <row r="526" spans="1:18" ht="14.45" hidden="1" customHeight="1" outlineLevel="2" x14ac:dyDescent="0.25">
      <c r="A526" s="51">
        <v>17</v>
      </c>
      <c r="B526" s="51" t="s">
        <v>165</v>
      </c>
      <c r="C526" s="51">
        <v>326</v>
      </c>
      <c r="D526" s="51" t="s">
        <v>203</v>
      </c>
      <c r="E526" s="51">
        <v>326</v>
      </c>
      <c r="F526" s="51" t="s">
        <v>66</v>
      </c>
      <c r="G526" s="52">
        <v>0</v>
      </c>
      <c r="H526" s="51"/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1"/>
    </row>
    <row r="527" spans="1:18" ht="14.45" hidden="1" customHeight="1" outlineLevel="2" x14ac:dyDescent="0.25">
      <c r="A527" s="51">
        <v>95</v>
      </c>
      <c r="B527" s="51" t="s">
        <v>165</v>
      </c>
      <c r="C527" s="51">
        <v>326</v>
      </c>
      <c r="D527" s="51" t="s">
        <v>206</v>
      </c>
      <c r="E527" s="51">
        <v>326</v>
      </c>
      <c r="F527" s="51" t="s">
        <v>66</v>
      </c>
      <c r="G527" s="52">
        <v>360000</v>
      </c>
      <c r="H527" s="51"/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360000</v>
      </c>
      <c r="R527" s="51"/>
    </row>
    <row r="528" spans="1:18" ht="14.45" hidden="1" customHeight="1" outlineLevel="2" x14ac:dyDescent="0.25">
      <c r="A528" s="68">
        <v>1221</v>
      </c>
      <c r="B528" s="51" t="s">
        <v>165</v>
      </c>
      <c r="C528" s="51">
        <v>326</v>
      </c>
      <c r="D528" s="51" t="s">
        <v>304</v>
      </c>
      <c r="E528" s="51">
        <v>326</v>
      </c>
      <c r="F528" s="51" t="s">
        <v>66</v>
      </c>
      <c r="G528" s="52">
        <v>0</v>
      </c>
      <c r="H528" s="52"/>
      <c r="I528" s="52"/>
      <c r="J528" s="52"/>
      <c r="K528" s="52"/>
      <c r="L528" s="52"/>
      <c r="M528" s="52"/>
      <c r="N528" s="52"/>
      <c r="O528" s="52"/>
      <c r="P528" s="52"/>
      <c r="Q528" s="52">
        <v>0</v>
      </c>
      <c r="R528" s="51"/>
    </row>
    <row r="529" spans="1:18" ht="14.45" customHeight="1" outlineLevel="1" collapsed="1" x14ac:dyDescent="0.25">
      <c r="A529" s="68"/>
      <c r="B529" s="51"/>
      <c r="C529" s="69" t="s">
        <v>438</v>
      </c>
      <c r="D529" s="51"/>
      <c r="E529" s="51"/>
      <c r="F529" s="51"/>
      <c r="G529" s="52">
        <f t="shared" ref="G529:R529" si="56">SUBTOTAL(9,G526:G528)</f>
        <v>360000</v>
      </c>
      <c r="H529" s="52">
        <f t="shared" si="56"/>
        <v>0</v>
      </c>
      <c r="I529" s="52">
        <f t="shared" si="56"/>
        <v>0</v>
      </c>
      <c r="J529" s="52">
        <f t="shared" si="56"/>
        <v>0</v>
      </c>
      <c r="K529" s="52">
        <f t="shared" si="56"/>
        <v>0</v>
      </c>
      <c r="L529" s="52">
        <f t="shared" si="56"/>
        <v>0</v>
      </c>
      <c r="M529" s="52">
        <f t="shared" si="56"/>
        <v>0</v>
      </c>
      <c r="N529" s="52">
        <f t="shared" si="56"/>
        <v>0</v>
      </c>
      <c r="O529" s="52">
        <f t="shared" si="56"/>
        <v>0</v>
      </c>
      <c r="P529" s="52">
        <f t="shared" si="56"/>
        <v>0</v>
      </c>
      <c r="Q529" s="52">
        <f t="shared" si="56"/>
        <v>360000</v>
      </c>
      <c r="R529" s="51">
        <f t="shared" si="56"/>
        <v>0</v>
      </c>
    </row>
    <row r="530" spans="1:18" ht="14.45" hidden="1" customHeight="1" outlineLevel="2" x14ac:dyDescent="0.25">
      <c r="A530" s="51">
        <v>48</v>
      </c>
      <c r="B530" s="51" t="s">
        <v>165</v>
      </c>
      <c r="C530" s="51">
        <v>331</v>
      </c>
      <c r="D530" s="51" t="s">
        <v>205</v>
      </c>
      <c r="E530" s="51">
        <v>331</v>
      </c>
      <c r="F530" s="51" t="s">
        <v>67</v>
      </c>
      <c r="G530" s="52">
        <v>0</v>
      </c>
      <c r="H530" s="51"/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1"/>
    </row>
    <row r="531" spans="1:18" ht="14.45" hidden="1" customHeight="1" outlineLevel="2" x14ac:dyDescent="0.25">
      <c r="A531" s="51">
        <v>161</v>
      </c>
      <c r="B531" s="51" t="s">
        <v>165</v>
      </c>
      <c r="C531" s="51">
        <v>331</v>
      </c>
      <c r="D531" s="51" t="s">
        <v>208</v>
      </c>
      <c r="E531" s="51">
        <v>331</v>
      </c>
      <c r="F531" s="51" t="s">
        <v>67</v>
      </c>
      <c r="G531" s="52">
        <v>0</v>
      </c>
      <c r="H531" s="52"/>
      <c r="I531" s="52"/>
      <c r="J531" s="52"/>
      <c r="K531" s="52"/>
      <c r="L531" s="52"/>
      <c r="M531" s="52"/>
      <c r="N531" s="52"/>
      <c r="O531" s="52"/>
      <c r="P531" s="52"/>
      <c r="Q531" s="52">
        <v>0</v>
      </c>
      <c r="R531" s="51"/>
    </row>
    <row r="532" spans="1:18" ht="14.45" hidden="1" customHeight="1" outlineLevel="2" x14ac:dyDescent="0.25">
      <c r="A532" s="51">
        <v>267</v>
      </c>
      <c r="B532" s="51" t="s">
        <v>165</v>
      </c>
      <c r="C532" s="51">
        <v>331</v>
      </c>
      <c r="D532" s="51" t="s">
        <v>211</v>
      </c>
      <c r="E532" s="51">
        <v>331</v>
      </c>
      <c r="F532" s="51" t="s">
        <v>67</v>
      </c>
      <c r="G532" s="52">
        <v>0</v>
      </c>
      <c r="H532" s="51"/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1"/>
    </row>
    <row r="533" spans="1:18" ht="14.45" hidden="1" customHeight="1" outlineLevel="2" x14ac:dyDescent="0.25">
      <c r="A533" s="51">
        <v>585</v>
      </c>
      <c r="B533" s="51" t="s">
        <v>165</v>
      </c>
      <c r="C533" s="51">
        <v>331</v>
      </c>
      <c r="D533" s="51" t="s">
        <v>220</v>
      </c>
      <c r="E533" s="51">
        <v>331</v>
      </c>
      <c r="F533" s="51" t="s">
        <v>67</v>
      </c>
      <c r="G533" s="52">
        <v>360000</v>
      </c>
      <c r="H533" s="51"/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360000</v>
      </c>
      <c r="R533" s="51"/>
    </row>
    <row r="534" spans="1:18" ht="14.45" hidden="1" customHeight="1" outlineLevel="2" x14ac:dyDescent="0.25">
      <c r="A534" s="51">
        <v>733</v>
      </c>
      <c r="B534" s="51" t="s">
        <v>165</v>
      </c>
      <c r="C534" s="51">
        <v>331</v>
      </c>
      <c r="D534" s="51" t="s">
        <v>192</v>
      </c>
      <c r="E534" s="51">
        <v>331</v>
      </c>
      <c r="F534" s="51" t="s">
        <v>67</v>
      </c>
      <c r="G534" s="52">
        <v>540000</v>
      </c>
      <c r="H534" s="52"/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540000</v>
      </c>
      <c r="R534" s="51"/>
    </row>
    <row r="535" spans="1:18" ht="14.45" customHeight="1" outlineLevel="1" collapsed="1" x14ac:dyDescent="0.25">
      <c r="A535" s="51"/>
      <c r="B535" s="51"/>
      <c r="C535" s="69" t="s">
        <v>439</v>
      </c>
      <c r="D535" s="51"/>
      <c r="E535" s="51"/>
      <c r="F535" s="51"/>
      <c r="G535" s="52">
        <f t="shared" ref="G535:R535" si="57">SUBTOTAL(9,G530:G534)</f>
        <v>900000</v>
      </c>
      <c r="H535" s="52">
        <f t="shared" si="57"/>
        <v>0</v>
      </c>
      <c r="I535" s="52">
        <f t="shared" si="57"/>
        <v>0</v>
      </c>
      <c r="J535" s="52">
        <f t="shared" si="57"/>
        <v>0</v>
      </c>
      <c r="K535" s="52">
        <f t="shared" si="57"/>
        <v>0</v>
      </c>
      <c r="L535" s="52">
        <f t="shared" si="57"/>
        <v>0</v>
      </c>
      <c r="M535" s="52">
        <f t="shared" si="57"/>
        <v>0</v>
      </c>
      <c r="N535" s="52">
        <f t="shared" si="57"/>
        <v>0</v>
      </c>
      <c r="O535" s="52">
        <f t="shared" si="57"/>
        <v>0</v>
      </c>
      <c r="P535" s="52">
        <f t="shared" si="57"/>
        <v>0</v>
      </c>
      <c r="Q535" s="52">
        <f t="shared" si="57"/>
        <v>900000</v>
      </c>
      <c r="R535" s="51">
        <f t="shared" si="57"/>
        <v>0</v>
      </c>
    </row>
    <row r="536" spans="1:18" ht="14.45" hidden="1" customHeight="1" outlineLevel="2" x14ac:dyDescent="0.25">
      <c r="A536" s="51">
        <v>49</v>
      </c>
      <c r="B536" s="51" t="s">
        <v>165</v>
      </c>
      <c r="C536" s="51">
        <v>332</v>
      </c>
      <c r="D536" s="51" t="s">
        <v>205</v>
      </c>
      <c r="E536" s="51">
        <v>332</v>
      </c>
      <c r="F536" s="51" t="s">
        <v>68</v>
      </c>
      <c r="G536" s="52">
        <v>100000</v>
      </c>
      <c r="H536" s="51"/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100000</v>
      </c>
      <c r="R536" s="51"/>
    </row>
    <row r="537" spans="1:18" ht="14.45" hidden="1" customHeight="1" outlineLevel="2" x14ac:dyDescent="0.25">
      <c r="A537" s="51">
        <v>268</v>
      </c>
      <c r="B537" s="51" t="s">
        <v>165</v>
      </c>
      <c r="C537" s="51">
        <v>332</v>
      </c>
      <c r="D537" s="51" t="s">
        <v>211</v>
      </c>
      <c r="E537" s="51">
        <v>332</v>
      </c>
      <c r="F537" s="51" t="s">
        <v>68</v>
      </c>
      <c r="G537" s="52">
        <v>0</v>
      </c>
      <c r="H537" s="51"/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1"/>
    </row>
    <row r="538" spans="1:18" ht="14.45" customHeight="1" outlineLevel="1" collapsed="1" x14ac:dyDescent="0.25">
      <c r="A538" s="51"/>
      <c r="B538" s="51"/>
      <c r="C538" s="69" t="s">
        <v>440</v>
      </c>
      <c r="D538" s="51"/>
      <c r="E538" s="51"/>
      <c r="F538" s="51"/>
      <c r="G538" s="52">
        <f t="shared" ref="G538:R538" si="58">SUBTOTAL(9,G536:G537)</f>
        <v>100000</v>
      </c>
      <c r="H538" s="51">
        <f t="shared" si="58"/>
        <v>0</v>
      </c>
      <c r="I538" s="52">
        <f t="shared" si="58"/>
        <v>0</v>
      </c>
      <c r="J538" s="52">
        <f t="shared" si="58"/>
        <v>0</v>
      </c>
      <c r="K538" s="52">
        <f t="shared" si="58"/>
        <v>0</v>
      </c>
      <c r="L538" s="52">
        <f t="shared" si="58"/>
        <v>0</v>
      </c>
      <c r="M538" s="52">
        <f t="shared" si="58"/>
        <v>0</v>
      </c>
      <c r="N538" s="52">
        <f t="shared" si="58"/>
        <v>0</v>
      </c>
      <c r="O538" s="52">
        <f t="shared" si="58"/>
        <v>0</v>
      </c>
      <c r="P538" s="52">
        <f t="shared" si="58"/>
        <v>0</v>
      </c>
      <c r="Q538" s="52">
        <f t="shared" si="58"/>
        <v>100000</v>
      </c>
      <c r="R538" s="51">
        <f t="shared" si="58"/>
        <v>0</v>
      </c>
    </row>
    <row r="539" spans="1:18" ht="14.45" hidden="1" customHeight="1" outlineLevel="2" x14ac:dyDescent="0.25">
      <c r="A539" s="51">
        <v>203</v>
      </c>
      <c r="B539" s="51" t="s">
        <v>165</v>
      </c>
      <c r="C539" s="51">
        <v>334</v>
      </c>
      <c r="D539" s="51" t="s">
        <v>209</v>
      </c>
      <c r="E539" s="51">
        <v>334</v>
      </c>
      <c r="F539" s="51" t="s">
        <v>69</v>
      </c>
      <c r="G539" s="52">
        <v>0</v>
      </c>
      <c r="H539" s="51"/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1"/>
    </row>
    <row r="540" spans="1:18" ht="14.45" hidden="1" customHeight="1" outlineLevel="2" x14ac:dyDescent="0.25">
      <c r="A540" s="51">
        <v>269</v>
      </c>
      <c r="B540" s="51" t="s">
        <v>165</v>
      </c>
      <c r="C540" s="51">
        <v>334</v>
      </c>
      <c r="D540" s="51" t="s">
        <v>211</v>
      </c>
      <c r="E540" s="51">
        <v>334</v>
      </c>
      <c r="F540" s="51" t="s">
        <v>69</v>
      </c>
      <c r="G540" s="52">
        <v>0</v>
      </c>
      <c r="H540" s="51"/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1"/>
    </row>
    <row r="541" spans="1:18" ht="14.45" hidden="1" customHeight="1" outlineLevel="2" x14ac:dyDescent="0.25">
      <c r="A541" s="51">
        <v>401</v>
      </c>
      <c r="B541" s="51" t="s">
        <v>165</v>
      </c>
      <c r="C541" s="51">
        <v>334</v>
      </c>
      <c r="D541" s="51" t="s">
        <v>214</v>
      </c>
      <c r="E541" s="51">
        <v>334</v>
      </c>
      <c r="F541" s="51" t="s">
        <v>69</v>
      </c>
      <c r="G541" s="52">
        <v>10000</v>
      </c>
      <c r="H541" s="51"/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10000</v>
      </c>
      <c r="R541" s="51"/>
    </row>
    <row r="542" spans="1:18" ht="14.45" hidden="1" customHeight="1" outlineLevel="2" x14ac:dyDescent="0.25">
      <c r="A542" s="51">
        <v>586</v>
      </c>
      <c r="B542" s="51" t="s">
        <v>165</v>
      </c>
      <c r="C542" s="51">
        <v>334</v>
      </c>
      <c r="D542" s="51" t="s">
        <v>220</v>
      </c>
      <c r="E542" s="51">
        <v>334</v>
      </c>
      <c r="F542" s="51" t="s">
        <v>69</v>
      </c>
      <c r="G542" s="52">
        <v>0</v>
      </c>
      <c r="H542" s="51"/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1"/>
    </row>
    <row r="543" spans="1:18" ht="14.45" hidden="1" customHeight="1" outlineLevel="2" x14ac:dyDescent="0.25">
      <c r="A543" s="51">
        <v>625</v>
      </c>
      <c r="B543" s="51" t="s">
        <v>165</v>
      </c>
      <c r="C543" s="51">
        <v>334</v>
      </c>
      <c r="D543" s="51" t="s">
        <v>221</v>
      </c>
      <c r="E543" s="51">
        <v>334</v>
      </c>
      <c r="F543" s="51" t="s">
        <v>69</v>
      </c>
      <c r="G543" s="52">
        <v>10000</v>
      </c>
      <c r="H543" s="51"/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10000</v>
      </c>
      <c r="R543" s="51"/>
    </row>
    <row r="544" spans="1:18" ht="14.45" hidden="1" customHeight="1" outlineLevel="2" x14ac:dyDescent="0.25">
      <c r="A544" s="51">
        <v>656</v>
      </c>
      <c r="B544" s="51" t="s">
        <v>165</v>
      </c>
      <c r="C544" s="51">
        <v>334</v>
      </c>
      <c r="D544" s="51" t="s">
        <v>142</v>
      </c>
      <c r="E544" s="51">
        <v>334</v>
      </c>
      <c r="F544" s="51" t="s">
        <v>69</v>
      </c>
      <c r="G544" s="52">
        <v>8000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8000</v>
      </c>
      <c r="R544" s="51"/>
    </row>
    <row r="545" spans="1:18" ht="14.45" hidden="1" customHeight="1" outlineLevel="2" x14ac:dyDescent="0.25">
      <c r="A545" s="51">
        <v>695</v>
      </c>
      <c r="B545" s="51" t="s">
        <v>165</v>
      </c>
      <c r="C545" s="51">
        <v>334</v>
      </c>
      <c r="D545" s="51" t="s">
        <v>222</v>
      </c>
      <c r="E545" s="51">
        <v>334</v>
      </c>
      <c r="F545" s="51" t="s">
        <v>69</v>
      </c>
      <c r="G545" s="52">
        <v>5000</v>
      </c>
      <c r="H545" s="52"/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5000</v>
      </c>
      <c r="R545" s="51"/>
    </row>
    <row r="546" spans="1:18" ht="14.45" hidden="1" customHeight="1" outlineLevel="2" x14ac:dyDescent="0.25">
      <c r="A546" s="51">
        <v>734</v>
      </c>
      <c r="B546" s="51" t="s">
        <v>165</v>
      </c>
      <c r="C546" s="51">
        <v>334</v>
      </c>
      <c r="D546" s="51" t="s">
        <v>223</v>
      </c>
      <c r="E546" s="51">
        <v>334</v>
      </c>
      <c r="F546" s="51" t="s">
        <v>69</v>
      </c>
      <c r="G546" s="52">
        <v>10000</v>
      </c>
      <c r="H546" s="52"/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10000</v>
      </c>
      <c r="R546" s="51"/>
    </row>
    <row r="547" spans="1:18" ht="14.45" hidden="1" customHeight="1" outlineLevel="2" x14ac:dyDescent="0.25">
      <c r="A547" s="68">
        <v>1192</v>
      </c>
      <c r="B547" s="51" t="s">
        <v>165</v>
      </c>
      <c r="C547" s="51">
        <v>334</v>
      </c>
      <c r="D547" s="68" t="s">
        <v>192</v>
      </c>
      <c r="E547" s="51">
        <v>334</v>
      </c>
      <c r="F547" s="51" t="s">
        <v>69</v>
      </c>
      <c r="G547" s="52">
        <v>10000</v>
      </c>
      <c r="H547" s="52"/>
      <c r="I547" s="52"/>
      <c r="J547" s="52"/>
      <c r="K547" s="52"/>
      <c r="L547" s="52"/>
      <c r="M547" s="52"/>
      <c r="N547" s="52"/>
      <c r="O547" s="52"/>
      <c r="P547" s="52"/>
      <c r="Q547" s="52">
        <v>10000</v>
      </c>
      <c r="R547" s="51" t="s">
        <v>317</v>
      </c>
    </row>
    <row r="548" spans="1:18" ht="14.45" hidden="1" customHeight="1" outlineLevel="2" x14ac:dyDescent="0.25">
      <c r="A548" s="68">
        <v>1222</v>
      </c>
      <c r="B548" s="51" t="s">
        <v>165</v>
      </c>
      <c r="C548" s="51">
        <v>334</v>
      </c>
      <c r="D548" s="51" t="s">
        <v>304</v>
      </c>
      <c r="E548" s="51">
        <v>334</v>
      </c>
      <c r="F548" s="51" t="s">
        <v>69</v>
      </c>
      <c r="G548" s="52">
        <v>20000</v>
      </c>
      <c r="H548" s="52"/>
      <c r="I548" s="52"/>
      <c r="J548" s="52"/>
      <c r="K548" s="52"/>
      <c r="L548" s="52"/>
      <c r="M548" s="52"/>
      <c r="N548" s="52"/>
      <c r="O548" s="52"/>
      <c r="P548" s="52"/>
      <c r="Q548" s="52">
        <v>20000</v>
      </c>
      <c r="R548" s="51"/>
    </row>
    <row r="549" spans="1:18" ht="14.45" customHeight="1" outlineLevel="1" collapsed="1" x14ac:dyDescent="0.25">
      <c r="A549" s="68"/>
      <c r="B549" s="51"/>
      <c r="C549" s="69" t="s">
        <v>441</v>
      </c>
      <c r="D549" s="51"/>
      <c r="E549" s="51"/>
      <c r="F549" s="51"/>
      <c r="G549" s="52">
        <f t="shared" ref="G549:R549" si="59">SUBTOTAL(9,G539:G548)</f>
        <v>73000</v>
      </c>
      <c r="H549" s="52">
        <f t="shared" si="59"/>
        <v>0</v>
      </c>
      <c r="I549" s="52">
        <f t="shared" si="59"/>
        <v>0</v>
      </c>
      <c r="J549" s="52">
        <f t="shared" si="59"/>
        <v>0</v>
      </c>
      <c r="K549" s="52">
        <f t="shared" si="59"/>
        <v>0</v>
      </c>
      <c r="L549" s="52">
        <f t="shared" si="59"/>
        <v>0</v>
      </c>
      <c r="M549" s="52">
        <f t="shared" si="59"/>
        <v>0</v>
      </c>
      <c r="N549" s="52">
        <f t="shared" si="59"/>
        <v>0</v>
      </c>
      <c r="O549" s="52">
        <f t="shared" si="59"/>
        <v>0</v>
      </c>
      <c r="P549" s="52">
        <f t="shared" si="59"/>
        <v>0</v>
      </c>
      <c r="Q549" s="52">
        <f t="shared" si="59"/>
        <v>73000</v>
      </c>
      <c r="R549" s="51">
        <f t="shared" si="59"/>
        <v>0</v>
      </c>
    </row>
    <row r="550" spans="1:18" ht="14.45" hidden="1" customHeight="1" outlineLevel="2" x14ac:dyDescent="0.25">
      <c r="A550" s="51">
        <v>204</v>
      </c>
      <c r="B550" s="51" t="s">
        <v>165</v>
      </c>
      <c r="C550" s="51">
        <v>336</v>
      </c>
      <c r="D550" s="51" t="s">
        <v>209</v>
      </c>
      <c r="E550" s="51">
        <v>336</v>
      </c>
      <c r="F550" s="51" t="s">
        <v>70</v>
      </c>
      <c r="G550" s="52">
        <v>0</v>
      </c>
      <c r="H550" s="51"/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1"/>
    </row>
    <row r="551" spans="1:18" ht="14.45" hidden="1" customHeight="1" outlineLevel="2" x14ac:dyDescent="0.25">
      <c r="A551" s="51">
        <v>270</v>
      </c>
      <c r="B551" s="51" t="s">
        <v>165</v>
      </c>
      <c r="C551" s="51">
        <v>336</v>
      </c>
      <c r="D551" s="51" t="s">
        <v>211</v>
      </c>
      <c r="E551" s="51">
        <v>336</v>
      </c>
      <c r="F551" s="51" t="s">
        <v>70</v>
      </c>
      <c r="G551" s="52">
        <v>0</v>
      </c>
      <c r="H551" s="51"/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1"/>
    </row>
    <row r="552" spans="1:18" ht="14.45" hidden="1" customHeight="1" outlineLevel="2" x14ac:dyDescent="0.25">
      <c r="A552" s="51">
        <v>735</v>
      </c>
      <c r="B552" s="51" t="s">
        <v>165</v>
      </c>
      <c r="C552" s="51">
        <v>336</v>
      </c>
      <c r="D552" s="51" t="s">
        <v>223</v>
      </c>
      <c r="E552" s="51">
        <v>336</v>
      </c>
      <c r="F552" s="51" t="s">
        <v>70</v>
      </c>
      <c r="G552" s="52">
        <v>0</v>
      </c>
      <c r="H552" s="52"/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1"/>
    </row>
    <row r="553" spans="1:18" ht="14.45" customHeight="1" outlineLevel="1" collapsed="1" x14ac:dyDescent="0.25">
      <c r="A553" s="51"/>
      <c r="B553" s="51"/>
      <c r="C553" s="69" t="s">
        <v>442</v>
      </c>
      <c r="D553" s="51"/>
      <c r="E553" s="51"/>
      <c r="F553" s="51"/>
      <c r="G553" s="52">
        <f t="shared" ref="G553:R553" si="60">SUBTOTAL(9,G550:G552)</f>
        <v>0</v>
      </c>
      <c r="H553" s="52">
        <f t="shared" si="60"/>
        <v>0</v>
      </c>
      <c r="I553" s="52">
        <f t="shared" si="60"/>
        <v>0</v>
      </c>
      <c r="J553" s="52">
        <f t="shared" si="60"/>
        <v>0</v>
      </c>
      <c r="K553" s="52">
        <f t="shared" si="60"/>
        <v>0</v>
      </c>
      <c r="L553" s="52">
        <f t="shared" si="60"/>
        <v>0</v>
      </c>
      <c r="M553" s="52">
        <f t="shared" si="60"/>
        <v>0</v>
      </c>
      <c r="N553" s="52">
        <f t="shared" si="60"/>
        <v>0</v>
      </c>
      <c r="O553" s="52">
        <f t="shared" si="60"/>
        <v>0</v>
      </c>
      <c r="P553" s="52">
        <f t="shared" si="60"/>
        <v>0</v>
      </c>
      <c r="Q553" s="52">
        <f t="shared" si="60"/>
        <v>0</v>
      </c>
      <c r="R553" s="51">
        <f t="shared" si="60"/>
        <v>0</v>
      </c>
    </row>
    <row r="554" spans="1:18" ht="14.45" hidden="1" customHeight="1" outlineLevel="2" x14ac:dyDescent="0.25">
      <c r="A554" s="51">
        <v>271</v>
      </c>
      <c r="B554" s="51" t="s">
        <v>165</v>
      </c>
      <c r="C554" s="51">
        <v>338</v>
      </c>
      <c r="D554" s="51" t="s">
        <v>211</v>
      </c>
      <c r="E554" s="51">
        <v>338</v>
      </c>
      <c r="F554" s="51" t="s">
        <v>71</v>
      </c>
      <c r="G554" s="52">
        <v>0</v>
      </c>
      <c r="H554" s="51"/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1"/>
    </row>
    <row r="555" spans="1:18" ht="14.45" customHeight="1" outlineLevel="1" collapsed="1" x14ac:dyDescent="0.25">
      <c r="A555" s="51"/>
      <c r="B555" s="51"/>
      <c r="C555" s="69" t="s">
        <v>443</v>
      </c>
      <c r="D555" s="51"/>
      <c r="E555" s="51"/>
      <c r="F555" s="51"/>
      <c r="G555" s="52">
        <f t="shared" ref="G555:R555" si="61">SUBTOTAL(9,G554:G554)</f>
        <v>0</v>
      </c>
      <c r="H555" s="51">
        <f t="shared" si="61"/>
        <v>0</v>
      </c>
      <c r="I555" s="52">
        <f t="shared" si="61"/>
        <v>0</v>
      </c>
      <c r="J555" s="52">
        <f t="shared" si="61"/>
        <v>0</v>
      </c>
      <c r="K555" s="52">
        <f t="shared" si="61"/>
        <v>0</v>
      </c>
      <c r="L555" s="52">
        <f t="shared" si="61"/>
        <v>0</v>
      </c>
      <c r="M555" s="52">
        <f t="shared" si="61"/>
        <v>0</v>
      </c>
      <c r="N555" s="52">
        <f t="shared" si="61"/>
        <v>0</v>
      </c>
      <c r="O555" s="52">
        <f t="shared" si="61"/>
        <v>0</v>
      </c>
      <c r="P555" s="52">
        <f t="shared" si="61"/>
        <v>0</v>
      </c>
      <c r="Q555" s="52">
        <f t="shared" si="61"/>
        <v>0</v>
      </c>
      <c r="R555" s="51">
        <f t="shared" si="61"/>
        <v>0</v>
      </c>
    </row>
    <row r="556" spans="1:18" ht="14.45" hidden="1" customHeight="1" outlineLevel="2" x14ac:dyDescent="0.25">
      <c r="A556" s="68">
        <v>1193</v>
      </c>
      <c r="B556" s="51" t="s">
        <v>165</v>
      </c>
      <c r="C556" s="51">
        <v>341</v>
      </c>
      <c r="D556" s="68" t="s">
        <v>192</v>
      </c>
      <c r="E556" s="51">
        <v>341</v>
      </c>
      <c r="F556" s="51" t="s">
        <v>72</v>
      </c>
      <c r="G556" s="52">
        <v>42000</v>
      </c>
      <c r="H556" s="52"/>
      <c r="I556" s="52"/>
      <c r="J556" s="52"/>
      <c r="K556" s="52"/>
      <c r="L556" s="52"/>
      <c r="M556" s="52"/>
      <c r="N556" s="52"/>
      <c r="O556" s="52"/>
      <c r="P556" s="52"/>
      <c r="Q556" s="52">
        <v>42000</v>
      </c>
      <c r="R556" s="51" t="s">
        <v>317</v>
      </c>
    </row>
    <row r="557" spans="1:18" ht="14.45" customHeight="1" outlineLevel="1" collapsed="1" x14ac:dyDescent="0.25">
      <c r="A557" s="68"/>
      <c r="B557" s="51"/>
      <c r="C557" s="69" t="s">
        <v>444</v>
      </c>
      <c r="D557" s="68"/>
      <c r="E557" s="51"/>
      <c r="F557" s="51"/>
      <c r="G557" s="52">
        <f t="shared" ref="G557:R557" si="62">SUBTOTAL(9,G556:G556)</f>
        <v>42000</v>
      </c>
      <c r="H557" s="52">
        <f t="shared" si="62"/>
        <v>0</v>
      </c>
      <c r="I557" s="52">
        <f t="shared" si="62"/>
        <v>0</v>
      </c>
      <c r="J557" s="52">
        <f t="shared" si="62"/>
        <v>0</v>
      </c>
      <c r="K557" s="52">
        <f t="shared" si="62"/>
        <v>0</v>
      </c>
      <c r="L557" s="52">
        <f t="shared" si="62"/>
        <v>0</v>
      </c>
      <c r="M557" s="52">
        <f t="shared" si="62"/>
        <v>0</v>
      </c>
      <c r="N557" s="52">
        <f t="shared" si="62"/>
        <v>0</v>
      </c>
      <c r="O557" s="52">
        <f t="shared" si="62"/>
        <v>0</v>
      </c>
      <c r="P557" s="52">
        <f t="shared" si="62"/>
        <v>0</v>
      </c>
      <c r="Q557" s="52">
        <f t="shared" si="62"/>
        <v>42000</v>
      </c>
      <c r="R557" s="51">
        <f t="shared" si="62"/>
        <v>0</v>
      </c>
    </row>
    <row r="558" spans="1:18" ht="14.45" hidden="1" customHeight="1" outlineLevel="2" x14ac:dyDescent="0.25">
      <c r="A558" s="68">
        <v>1194</v>
      </c>
      <c r="B558" s="51" t="s">
        <v>165</v>
      </c>
      <c r="C558" s="51">
        <v>344</v>
      </c>
      <c r="D558" s="68" t="s">
        <v>192</v>
      </c>
      <c r="E558" s="51">
        <v>344</v>
      </c>
      <c r="F558" s="51" t="s">
        <v>73</v>
      </c>
      <c r="G558" s="52">
        <v>30000</v>
      </c>
      <c r="H558" s="52"/>
      <c r="I558" s="52"/>
      <c r="J558" s="52"/>
      <c r="K558" s="52"/>
      <c r="L558" s="52"/>
      <c r="M558" s="52"/>
      <c r="N558" s="52"/>
      <c r="O558" s="52"/>
      <c r="P558" s="52"/>
      <c r="Q558" s="52">
        <v>30000</v>
      </c>
      <c r="R558" s="51" t="s">
        <v>317</v>
      </c>
    </row>
    <row r="559" spans="1:18" ht="14.45" customHeight="1" outlineLevel="1" collapsed="1" x14ac:dyDescent="0.25">
      <c r="A559" s="68"/>
      <c r="B559" s="51"/>
      <c r="C559" s="69" t="s">
        <v>445</v>
      </c>
      <c r="D559" s="68"/>
      <c r="E559" s="51"/>
      <c r="F559" s="51"/>
      <c r="G559" s="52">
        <f t="shared" ref="G559:R559" si="63">SUBTOTAL(9,G558:G558)</f>
        <v>30000</v>
      </c>
      <c r="H559" s="52">
        <f t="shared" si="63"/>
        <v>0</v>
      </c>
      <c r="I559" s="52">
        <f t="shared" si="63"/>
        <v>0</v>
      </c>
      <c r="J559" s="52">
        <f t="shared" si="63"/>
        <v>0</v>
      </c>
      <c r="K559" s="52">
        <f t="shared" si="63"/>
        <v>0</v>
      </c>
      <c r="L559" s="52">
        <f t="shared" si="63"/>
        <v>0</v>
      </c>
      <c r="M559" s="52">
        <f t="shared" si="63"/>
        <v>0</v>
      </c>
      <c r="N559" s="52">
        <f t="shared" si="63"/>
        <v>0</v>
      </c>
      <c r="O559" s="52">
        <f t="shared" si="63"/>
        <v>0</v>
      </c>
      <c r="P559" s="52">
        <f t="shared" si="63"/>
        <v>0</v>
      </c>
      <c r="Q559" s="52">
        <f t="shared" si="63"/>
        <v>30000</v>
      </c>
      <c r="R559" s="51">
        <f t="shared" si="63"/>
        <v>0</v>
      </c>
    </row>
    <row r="560" spans="1:18" ht="14.45" hidden="1" customHeight="1" outlineLevel="2" x14ac:dyDescent="0.25">
      <c r="A560" s="68">
        <v>1195</v>
      </c>
      <c r="B560" s="51" t="s">
        <v>165</v>
      </c>
      <c r="C560" s="51">
        <v>345</v>
      </c>
      <c r="D560" s="68" t="s">
        <v>192</v>
      </c>
      <c r="E560" s="51">
        <v>345</v>
      </c>
      <c r="F560" s="51" t="s">
        <v>74</v>
      </c>
      <c r="G560" s="52">
        <v>180000</v>
      </c>
      <c r="H560" s="52"/>
      <c r="I560" s="52"/>
      <c r="J560" s="52"/>
      <c r="K560" s="52"/>
      <c r="L560" s="52"/>
      <c r="M560" s="52"/>
      <c r="N560" s="52"/>
      <c r="O560" s="52"/>
      <c r="P560" s="52"/>
      <c r="Q560" s="52">
        <v>180000</v>
      </c>
      <c r="R560" s="51" t="s">
        <v>317</v>
      </c>
    </row>
    <row r="561" spans="1:18" ht="14.45" customHeight="1" outlineLevel="1" collapsed="1" x14ac:dyDescent="0.25">
      <c r="A561" s="68"/>
      <c r="B561" s="51"/>
      <c r="C561" s="69" t="s">
        <v>446</v>
      </c>
      <c r="D561" s="68"/>
      <c r="E561" s="51"/>
      <c r="F561" s="51"/>
      <c r="G561" s="52">
        <f t="shared" ref="G561:R561" si="64">SUBTOTAL(9,G560:G560)</f>
        <v>180000</v>
      </c>
      <c r="H561" s="52">
        <f t="shared" si="64"/>
        <v>0</v>
      </c>
      <c r="I561" s="52">
        <f t="shared" si="64"/>
        <v>0</v>
      </c>
      <c r="J561" s="52">
        <f t="shared" si="64"/>
        <v>0</v>
      </c>
      <c r="K561" s="52">
        <f t="shared" si="64"/>
        <v>0</v>
      </c>
      <c r="L561" s="52">
        <f t="shared" si="64"/>
        <v>0</v>
      </c>
      <c r="M561" s="52">
        <f t="shared" si="64"/>
        <v>0</v>
      </c>
      <c r="N561" s="52">
        <f t="shared" si="64"/>
        <v>0</v>
      </c>
      <c r="O561" s="52">
        <f t="shared" si="64"/>
        <v>0</v>
      </c>
      <c r="P561" s="52">
        <f t="shared" si="64"/>
        <v>0</v>
      </c>
      <c r="Q561" s="52">
        <f t="shared" si="64"/>
        <v>180000</v>
      </c>
      <c r="R561" s="51">
        <f t="shared" si="64"/>
        <v>0</v>
      </c>
    </row>
    <row r="562" spans="1:18" ht="14.45" hidden="1" customHeight="1" outlineLevel="2" x14ac:dyDescent="0.25">
      <c r="A562" s="51">
        <v>364</v>
      </c>
      <c r="B562" s="51" t="s">
        <v>165</v>
      </c>
      <c r="C562" s="51">
        <v>347</v>
      </c>
      <c r="D562" s="51" t="s">
        <v>213</v>
      </c>
      <c r="E562" s="51">
        <v>347</v>
      </c>
      <c r="F562" s="51" t="s">
        <v>75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1"/>
    </row>
    <row r="563" spans="1:18" ht="14.45" customHeight="1" outlineLevel="1" collapsed="1" x14ac:dyDescent="0.25">
      <c r="A563" s="51"/>
      <c r="B563" s="51"/>
      <c r="C563" s="69" t="s">
        <v>447</v>
      </c>
      <c r="D563" s="51"/>
      <c r="E563" s="51"/>
      <c r="F563" s="51"/>
      <c r="G563" s="52">
        <f t="shared" ref="G563:R563" si="65">SUBTOTAL(9,G562:G562)</f>
        <v>0</v>
      </c>
      <c r="H563" s="52">
        <f t="shared" si="65"/>
        <v>0</v>
      </c>
      <c r="I563" s="52">
        <f t="shared" si="65"/>
        <v>0</v>
      </c>
      <c r="J563" s="52">
        <f t="shared" si="65"/>
        <v>0</v>
      </c>
      <c r="K563" s="52">
        <f t="shared" si="65"/>
        <v>0</v>
      </c>
      <c r="L563" s="52">
        <f t="shared" si="65"/>
        <v>0</v>
      </c>
      <c r="M563" s="52">
        <f t="shared" si="65"/>
        <v>0</v>
      </c>
      <c r="N563" s="52">
        <f t="shared" si="65"/>
        <v>0</v>
      </c>
      <c r="O563" s="52">
        <f t="shared" si="65"/>
        <v>0</v>
      </c>
      <c r="P563" s="52">
        <f t="shared" si="65"/>
        <v>0</v>
      </c>
      <c r="Q563" s="52">
        <f t="shared" si="65"/>
        <v>0</v>
      </c>
      <c r="R563" s="51">
        <f t="shared" si="65"/>
        <v>0</v>
      </c>
    </row>
    <row r="564" spans="1:18" ht="14.45" hidden="1" customHeight="1" outlineLevel="2" x14ac:dyDescent="0.25">
      <c r="A564" s="51">
        <v>163</v>
      </c>
      <c r="B564" s="51" t="s">
        <v>165</v>
      </c>
      <c r="C564" s="51">
        <v>351</v>
      </c>
      <c r="D564" s="51" t="s">
        <v>208</v>
      </c>
      <c r="E564" s="51">
        <v>351</v>
      </c>
      <c r="F564" s="51" t="s">
        <v>76</v>
      </c>
      <c r="G564" s="52">
        <v>0</v>
      </c>
      <c r="H564" s="52"/>
      <c r="I564" s="52"/>
      <c r="J564" s="52"/>
      <c r="K564" s="52"/>
      <c r="L564" s="52"/>
      <c r="M564" s="52"/>
      <c r="N564" s="52"/>
      <c r="O564" s="52"/>
      <c r="P564" s="52"/>
      <c r="Q564" s="52">
        <v>0</v>
      </c>
      <c r="R564" s="51"/>
    </row>
    <row r="565" spans="1:18" ht="14.45" hidden="1" customHeight="1" outlineLevel="2" x14ac:dyDescent="0.25">
      <c r="A565" s="51">
        <v>273</v>
      </c>
      <c r="B565" s="51" t="s">
        <v>165</v>
      </c>
      <c r="C565" s="51">
        <v>351</v>
      </c>
      <c r="D565" s="51" t="s">
        <v>211</v>
      </c>
      <c r="E565" s="51">
        <v>351</v>
      </c>
      <c r="F565" s="51" t="s">
        <v>76</v>
      </c>
      <c r="G565" s="52">
        <v>15000</v>
      </c>
      <c r="H565" s="51"/>
      <c r="I565" s="52">
        <v>0</v>
      </c>
      <c r="J565" s="52">
        <v>0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15000</v>
      </c>
      <c r="R565" s="51"/>
    </row>
    <row r="566" spans="1:18" ht="14.45" hidden="1" customHeight="1" outlineLevel="2" x14ac:dyDescent="0.25">
      <c r="A566" s="51">
        <v>366</v>
      </c>
      <c r="B566" s="51" t="s">
        <v>165</v>
      </c>
      <c r="C566" s="51">
        <v>351</v>
      </c>
      <c r="D566" s="51" t="s">
        <v>213</v>
      </c>
      <c r="E566" s="51">
        <v>351</v>
      </c>
      <c r="F566" s="51" t="s">
        <v>76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1"/>
    </row>
    <row r="567" spans="1:18" ht="14.45" hidden="1" customHeight="1" outlineLevel="2" x14ac:dyDescent="0.25">
      <c r="A567" s="51">
        <v>454</v>
      </c>
      <c r="B567" s="51" t="s">
        <v>165</v>
      </c>
      <c r="C567" s="51">
        <v>351</v>
      </c>
      <c r="D567" s="51" t="s">
        <v>216</v>
      </c>
      <c r="E567" s="51">
        <v>351</v>
      </c>
      <c r="F567" s="51" t="s">
        <v>76</v>
      </c>
      <c r="G567" s="52">
        <v>20000</v>
      </c>
      <c r="H567" s="51"/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20000</v>
      </c>
      <c r="R567" s="51"/>
    </row>
    <row r="568" spans="1:18" ht="14.45" hidden="1" customHeight="1" outlineLevel="2" x14ac:dyDescent="0.25">
      <c r="A568" s="51">
        <v>543</v>
      </c>
      <c r="B568" s="51" t="s">
        <v>165</v>
      </c>
      <c r="C568" s="51">
        <v>351</v>
      </c>
      <c r="D568" s="51" t="s">
        <v>219</v>
      </c>
      <c r="E568" s="51">
        <v>351</v>
      </c>
      <c r="F568" s="51" t="s">
        <v>76</v>
      </c>
      <c r="G568" s="52">
        <v>10000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10000</v>
      </c>
      <c r="R568" s="51"/>
    </row>
    <row r="569" spans="1:18" ht="14.45" hidden="1" customHeight="1" outlineLevel="2" x14ac:dyDescent="0.25">
      <c r="A569" s="51">
        <v>588</v>
      </c>
      <c r="B569" s="51" t="s">
        <v>165</v>
      </c>
      <c r="C569" s="51">
        <v>351</v>
      </c>
      <c r="D569" s="51" t="s">
        <v>220</v>
      </c>
      <c r="E569" s="51">
        <v>351</v>
      </c>
      <c r="F569" s="51" t="s">
        <v>76</v>
      </c>
      <c r="G569" s="52">
        <v>0</v>
      </c>
      <c r="H569" s="51"/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1"/>
    </row>
    <row r="570" spans="1:18" ht="14.45" hidden="1" customHeight="1" outlineLevel="2" x14ac:dyDescent="0.25">
      <c r="A570" s="51">
        <v>627</v>
      </c>
      <c r="B570" s="51" t="s">
        <v>165</v>
      </c>
      <c r="C570" s="51">
        <v>351</v>
      </c>
      <c r="D570" s="51" t="s">
        <v>221</v>
      </c>
      <c r="E570" s="51">
        <v>351</v>
      </c>
      <c r="F570" s="51" t="s">
        <v>76</v>
      </c>
      <c r="G570" s="52">
        <v>10000</v>
      </c>
      <c r="H570" s="51"/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10000</v>
      </c>
      <c r="R570" s="51"/>
    </row>
    <row r="571" spans="1:18" ht="14.45" hidden="1" customHeight="1" outlineLevel="2" x14ac:dyDescent="0.25">
      <c r="A571" s="51">
        <v>658</v>
      </c>
      <c r="B571" s="51" t="s">
        <v>165</v>
      </c>
      <c r="C571" s="51">
        <v>351</v>
      </c>
      <c r="D571" s="51" t="s">
        <v>142</v>
      </c>
      <c r="E571" s="51">
        <v>351</v>
      </c>
      <c r="F571" s="51" t="s">
        <v>76</v>
      </c>
      <c r="G571" s="52">
        <v>6000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6000</v>
      </c>
      <c r="R571" s="51"/>
    </row>
    <row r="572" spans="1:18" ht="14.45" hidden="1" customHeight="1" outlineLevel="2" x14ac:dyDescent="0.25">
      <c r="A572" s="68">
        <v>1196</v>
      </c>
      <c r="B572" s="51" t="s">
        <v>165</v>
      </c>
      <c r="C572" s="51">
        <v>351</v>
      </c>
      <c r="D572" s="68" t="s">
        <v>192</v>
      </c>
      <c r="E572" s="51">
        <v>351</v>
      </c>
      <c r="F572" s="51" t="s">
        <v>76</v>
      </c>
      <c r="G572" s="52">
        <v>5000</v>
      </c>
      <c r="H572" s="52"/>
      <c r="I572" s="52"/>
      <c r="J572" s="52"/>
      <c r="K572" s="52"/>
      <c r="L572" s="52"/>
      <c r="M572" s="52"/>
      <c r="N572" s="52"/>
      <c r="O572" s="52"/>
      <c r="P572" s="52"/>
      <c r="Q572" s="52">
        <v>5000</v>
      </c>
      <c r="R572" s="51" t="s">
        <v>317</v>
      </c>
    </row>
    <row r="573" spans="1:18" ht="14.45" customHeight="1" outlineLevel="1" collapsed="1" x14ac:dyDescent="0.25">
      <c r="A573" s="68"/>
      <c r="B573" s="51"/>
      <c r="C573" s="69" t="s">
        <v>448</v>
      </c>
      <c r="D573" s="68"/>
      <c r="E573" s="51"/>
      <c r="F573" s="51"/>
      <c r="G573" s="52">
        <f t="shared" ref="G573:R573" si="66">SUBTOTAL(9,G564:G572)</f>
        <v>66000</v>
      </c>
      <c r="H573" s="52">
        <f t="shared" si="66"/>
        <v>0</v>
      </c>
      <c r="I573" s="52">
        <f t="shared" si="66"/>
        <v>0</v>
      </c>
      <c r="J573" s="52">
        <f t="shared" si="66"/>
        <v>0</v>
      </c>
      <c r="K573" s="52">
        <f t="shared" si="66"/>
        <v>0</v>
      </c>
      <c r="L573" s="52">
        <f t="shared" si="66"/>
        <v>0</v>
      </c>
      <c r="M573" s="52">
        <f t="shared" si="66"/>
        <v>0</v>
      </c>
      <c r="N573" s="52">
        <f t="shared" si="66"/>
        <v>0</v>
      </c>
      <c r="O573" s="52">
        <f t="shared" si="66"/>
        <v>0</v>
      </c>
      <c r="P573" s="52">
        <f t="shared" si="66"/>
        <v>0</v>
      </c>
      <c r="Q573" s="52">
        <f t="shared" si="66"/>
        <v>66000</v>
      </c>
      <c r="R573" s="51">
        <f t="shared" si="66"/>
        <v>0</v>
      </c>
    </row>
    <row r="574" spans="1:18" ht="14.45" hidden="1" customHeight="1" outlineLevel="2" x14ac:dyDescent="0.25">
      <c r="A574" s="51">
        <v>274</v>
      </c>
      <c r="B574" s="51" t="s">
        <v>165</v>
      </c>
      <c r="C574" s="51">
        <v>352</v>
      </c>
      <c r="D574" s="51" t="s">
        <v>211</v>
      </c>
      <c r="E574" s="51">
        <v>352</v>
      </c>
      <c r="F574" s="51" t="s">
        <v>77</v>
      </c>
      <c r="G574" s="52">
        <v>5000</v>
      </c>
      <c r="H574" s="51"/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5000</v>
      </c>
      <c r="R574" s="51"/>
    </row>
    <row r="575" spans="1:18" ht="14.45" hidden="1" customHeight="1" outlineLevel="2" x14ac:dyDescent="0.25">
      <c r="A575" s="51">
        <v>659</v>
      </c>
      <c r="B575" s="51" t="s">
        <v>165</v>
      </c>
      <c r="C575" s="51">
        <v>352</v>
      </c>
      <c r="D575" s="51" t="s">
        <v>142</v>
      </c>
      <c r="E575" s="51">
        <v>352</v>
      </c>
      <c r="F575" s="51" t="s">
        <v>77</v>
      </c>
      <c r="G575" s="52">
        <v>5000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5000</v>
      </c>
      <c r="R575" s="51"/>
    </row>
    <row r="576" spans="1:18" ht="14.45" hidden="1" customHeight="1" outlineLevel="2" x14ac:dyDescent="0.25">
      <c r="A576" s="68">
        <v>1197</v>
      </c>
      <c r="B576" s="51" t="s">
        <v>165</v>
      </c>
      <c r="C576" s="51">
        <v>352</v>
      </c>
      <c r="D576" s="68" t="s">
        <v>192</v>
      </c>
      <c r="E576" s="51">
        <v>352</v>
      </c>
      <c r="F576" s="51" t="s">
        <v>77</v>
      </c>
      <c r="G576" s="52">
        <v>6000</v>
      </c>
      <c r="H576" s="52"/>
      <c r="I576" s="52"/>
      <c r="J576" s="52"/>
      <c r="K576" s="52"/>
      <c r="L576" s="52"/>
      <c r="M576" s="52"/>
      <c r="N576" s="52"/>
      <c r="O576" s="52"/>
      <c r="P576" s="52"/>
      <c r="Q576" s="52">
        <v>6000</v>
      </c>
      <c r="R576" s="51" t="s">
        <v>317</v>
      </c>
    </row>
    <row r="577" spans="1:18" ht="14.45" hidden="1" customHeight="1" outlineLevel="2" x14ac:dyDescent="0.25">
      <c r="A577" s="68">
        <v>1223</v>
      </c>
      <c r="B577" s="51" t="s">
        <v>165</v>
      </c>
      <c r="C577" s="51">
        <v>352</v>
      </c>
      <c r="D577" s="51" t="s">
        <v>304</v>
      </c>
      <c r="E577" s="51">
        <v>352</v>
      </c>
      <c r="F577" s="51" t="s">
        <v>77</v>
      </c>
      <c r="G577" s="52">
        <v>20000</v>
      </c>
      <c r="H577" s="52"/>
      <c r="I577" s="52"/>
      <c r="J577" s="52"/>
      <c r="K577" s="52"/>
      <c r="L577" s="52"/>
      <c r="M577" s="52"/>
      <c r="N577" s="52"/>
      <c r="O577" s="52"/>
      <c r="P577" s="52"/>
      <c r="Q577" s="52">
        <v>20000</v>
      </c>
      <c r="R577" s="51"/>
    </row>
    <row r="578" spans="1:18" ht="14.45" hidden="1" customHeight="1" outlineLevel="2" x14ac:dyDescent="0.25">
      <c r="A578" s="68">
        <v>1249</v>
      </c>
      <c r="B578" s="51" t="s">
        <v>165</v>
      </c>
      <c r="C578" s="51">
        <v>352</v>
      </c>
      <c r="D578" s="51" t="s">
        <v>199</v>
      </c>
      <c r="E578" s="51">
        <v>352</v>
      </c>
      <c r="F578" s="51" t="s">
        <v>77</v>
      </c>
      <c r="G578" s="52">
        <v>3600</v>
      </c>
      <c r="H578" s="52"/>
      <c r="I578" s="52"/>
      <c r="J578" s="52"/>
      <c r="K578" s="52"/>
      <c r="L578" s="52"/>
      <c r="M578" s="52"/>
      <c r="N578" s="52"/>
      <c r="O578" s="52"/>
      <c r="P578" s="52"/>
      <c r="Q578" s="52">
        <v>3600</v>
      </c>
      <c r="R578" s="51"/>
    </row>
    <row r="579" spans="1:18" ht="14.45" customHeight="1" outlineLevel="1" collapsed="1" x14ac:dyDescent="0.25">
      <c r="A579" s="68"/>
      <c r="B579" s="51"/>
      <c r="C579" s="69" t="s">
        <v>449</v>
      </c>
      <c r="D579" s="51"/>
      <c r="E579" s="51"/>
      <c r="F579" s="51"/>
      <c r="G579" s="52">
        <f t="shared" ref="G579:R579" si="67">SUBTOTAL(9,G574:G578)</f>
        <v>39600</v>
      </c>
      <c r="H579" s="52">
        <f t="shared" si="67"/>
        <v>0</v>
      </c>
      <c r="I579" s="52">
        <f t="shared" si="67"/>
        <v>0</v>
      </c>
      <c r="J579" s="52">
        <f t="shared" si="67"/>
        <v>0</v>
      </c>
      <c r="K579" s="52">
        <f t="shared" si="67"/>
        <v>0</v>
      </c>
      <c r="L579" s="52">
        <f t="shared" si="67"/>
        <v>0</v>
      </c>
      <c r="M579" s="52">
        <f t="shared" si="67"/>
        <v>0</v>
      </c>
      <c r="N579" s="52">
        <f t="shared" si="67"/>
        <v>0</v>
      </c>
      <c r="O579" s="52">
        <f t="shared" si="67"/>
        <v>0</v>
      </c>
      <c r="P579" s="52">
        <f t="shared" si="67"/>
        <v>0</v>
      </c>
      <c r="Q579" s="52">
        <f t="shared" si="67"/>
        <v>39600</v>
      </c>
      <c r="R579" s="51">
        <f t="shared" si="67"/>
        <v>0</v>
      </c>
    </row>
    <row r="580" spans="1:18" ht="14.45" hidden="1" customHeight="1" outlineLevel="2" x14ac:dyDescent="0.25">
      <c r="A580" s="51">
        <v>51</v>
      </c>
      <c r="B580" s="51" t="s">
        <v>165</v>
      </c>
      <c r="C580" s="51">
        <v>353</v>
      </c>
      <c r="D580" s="51" t="s">
        <v>205</v>
      </c>
      <c r="E580" s="51">
        <v>353</v>
      </c>
      <c r="F580" s="51" t="s">
        <v>78</v>
      </c>
      <c r="G580" s="52">
        <v>12000</v>
      </c>
      <c r="H580" s="51"/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12000</v>
      </c>
      <c r="R580" s="51"/>
    </row>
    <row r="581" spans="1:18" ht="14.45" hidden="1" customHeight="1" outlineLevel="2" x14ac:dyDescent="0.25">
      <c r="A581" s="51">
        <v>97</v>
      </c>
      <c r="B581" s="51" t="s">
        <v>165</v>
      </c>
      <c r="C581" s="51">
        <v>353</v>
      </c>
      <c r="D581" s="51" t="s">
        <v>206</v>
      </c>
      <c r="E581" s="51">
        <v>353</v>
      </c>
      <c r="F581" s="51" t="s">
        <v>78</v>
      </c>
      <c r="G581" s="52">
        <v>0</v>
      </c>
      <c r="H581" s="51"/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1"/>
    </row>
    <row r="582" spans="1:18" ht="14.45" hidden="1" customHeight="1" outlineLevel="2" x14ac:dyDescent="0.25">
      <c r="A582" s="51">
        <v>130</v>
      </c>
      <c r="B582" s="51" t="s">
        <v>165</v>
      </c>
      <c r="C582" s="51">
        <v>353</v>
      </c>
      <c r="D582" s="51" t="s">
        <v>207</v>
      </c>
      <c r="E582" s="51">
        <v>353</v>
      </c>
      <c r="F582" s="51" t="s">
        <v>78</v>
      </c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>
        <v>0</v>
      </c>
      <c r="R582" s="51"/>
    </row>
    <row r="583" spans="1:18" ht="14.45" hidden="1" customHeight="1" outlineLevel="2" x14ac:dyDescent="0.25">
      <c r="A583" s="51">
        <v>164</v>
      </c>
      <c r="B583" s="51" t="s">
        <v>165</v>
      </c>
      <c r="C583" s="51">
        <v>353</v>
      </c>
      <c r="D583" s="51" t="s">
        <v>208</v>
      </c>
      <c r="E583" s="51">
        <v>353</v>
      </c>
      <c r="F583" s="51" t="s">
        <v>78</v>
      </c>
      <c r="G583" s="52">
        <v>3000</v>
      </c>
      <c r="H583" s="52"/>
      <c r="I583" s="52"/>
      <c r="J583" s="52"/>
      <c r="K583" s="52"/>
      <c r="L583" s="52"/>
      <c r="M583" s="52"/>
      <c r="N583" s="52"/>
      <c r="O583" s="52"/>
      <c r="P583" s="52"/>
      <c r="Q583" s="52">
        <v>3000</v>
      </c>
      <c r="R583" s="51"/>
    </row>
    <row r="584" spans="1:18" ht="14.45" hidden="1" customHeight="1" outlineLevel="2" x14ac:dyDescent="0.25">
      <c r="A584" s="51">
        <v>275</v>
      </c>
      <c r="B584" s="51" t="s">
        <v>165</v>
      </c>
      <c r="C584" s="51">
        <v>353</v>
      </c>
      <c r="D584" s="51" t="s">
        <v>211</v>
      </c>
      <c r="E584" s="51">
        <v>353</v>
      </c>
      <c r="F584" s="51" t="s">
        <v>78</v>
      </c>
      <c r="G584" s="52">
        <v>3000</v>
      </c>
      <c r="H584" s="51"/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3000</v>
      </c>
      <c r="R584" s="51"/>
    </row>
    <row r="585" spans="1:18" ht="14.45" hidden="1" customHeight="1" outlineLevel="2" x14ac:dyDescent="0.25">
      <c r="A585" s="51">
        <v>319</v>
      </c>
      <c r="B585" s="51" t="s">
        <v>165</v>
      </c>
      <c r="C585" s="51">
        <v>353</v>
      </c>
      <c r="D585" s="51" t="s">
        <v>212</v>
      </c>
      <c r="E585" s="51">
        <v>353</v>
      </c>
      <c r="F585" s="51" t="s">
        <v>78</v>
      </c>
      <c r="G585" s="52">
        <v>8000</v>
      </c>
      <c r="H585" s="51"/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8000</v>
      </c>
      <c r="R585" s="51"/>
    </row>
    <row r="586" spans="1:18" ht="14.45" hidden="1" customHeight="1" outlineLevel="2" x14ac:dyDescent="0.25">
      <c r="A586" s="51">
        <v>367</v>
      </c>
      <c r="B586" s="51" t="s">
        <v>165</v>
      </c>
      <c r="C586" s="51">
        <v>353</v>
      </c>
      <c r="D586" s="51" t="s">
        <v>213</v>
      </c>
      <c r="E586" s="51">
        <v>353</v>
      </c>
      <c r="F586" s="51" t="s">
        <v>78</v>
      </c>
      <c r="G586" s="52">
        <v>1500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1500</v>
      </c>
      <c r="R586" s="51"/>
    </row>
    <row r="587" spans="1:18" ht="14.45" hidden="1" customHeight="1" outlineLevel="2" x14ac:dyDescent="0.25">
      <c r="A587" s="51">
        <v>403</v>
      </c>
      <c r="B587" s="51" t="s">
        <v>165</v>
      </c>
      <c r="C587" s="51">
        <v>353</v>
      </c>
      <c r="D587" s="51" t="s">
        <v>214</v>
      </c>
      <c r="E587" s="51">
        <v>353</v>
      </c>
      <c r="F587" s="51" t="s">
        <v>78</v>
      </c>
      <c r="G587" s="52">
        <v>3000</v>
      </c>
      <c r="H587" s="51"/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3000</v>
      </c>
      <c r="R587" s="51"/>
    </row>
    <row r="588" spans="1:18" ht="14.45" hidden="1" customHeight="1" outlineLevel="2" x14ac:dyDescent="0.25">
      <c r="A588" s="51">
        <v>455</v>
      </c>
      <c r="B588" s="51" t="s">
        <v>165</v>
      </c>
      <c r="C588" s="51">
        <v>353</v>
      </c>
      <c r="D588" s="51" t="s">
        <v>216</v>
      </c>
      <c r="E588" s="51">
        <v>353</v>
      </c>
      <c r="F588" s="51" t="s">
        <v>78</v>
      </c>
      <c r="G588" s="52">
        <v>3000</v>
      </c>
      <c r="H588" s="51"/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3000</v>
      </c>
      <c r="R588" s="51"/>
    </row>
    <row r="589" spans="1:18" ht="14.45" hidden="1" customHeight="1" outlineLevel="2" x14ac:dyDescent="0.25">
      <c r="A589" s="51">
        <v>520</v>
      </c>
      <c r="B589" s="51" t="s">
        <v>165</v>
      </c>
      <c r="C589" s="51">
        <v>353</v>
      </c>
      <c r="D589" s="51" t="s">
        <v>218</v>
      </c>
      <c r="E589" s="51">
        <v>353</v>
      </c>
      <c r="F589" s="51" t="s">
        <v>78</v>
      </c>
      <c r="G589" s="52">
        <v>5000</v>
      </c>
      <c r="H589" s="51"/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5000</v>
      </c>
      <c r="R589" s="51"/>
    </row>
    <row r="590" spans="1:18" ht="14.45" hidden="1" customHeight="1" outlineLevel="2" x14ac:dyDescent="0.25">
      <c r="A590" s="51">
        <v>544</v>
      </c>
      <c r="B590" s="51" t="s">
        <v>165</v>
      </c>
      <c r="C590" s="51">
        <v>353</v>
      </c>
      <c r="D590" s="51" t="s">
        <v>219</v>
      </c>
      <c r="E590" s="51">
        <v>353</v>
      </c>
      <c r="F590" s="51" t="s">
        <v>78</v>
      </c>
      <c r="G590" s="52">
        <v>5000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5000</v>
      </c>
      <c r="R590" s="51"/>
    </row>
    <row r="591" spans="1:18" ht="14.45" hidden="1" customHeight="1" outlineLevel="2" x14ac:dyDescent="0.25">
      <c r="A591" s="51">
        <v>589</v>
      </c>
      <c r="B591" s="51" t="s">
        <v>165</v>
      </c>
      <c r="C591" s="51">
        <v>353</v>
      </c>
      <c r="D591" s="51" t="s">
        <v>220</v>
      </c>
      <c r="E591" s="51">
        <v>353</v>
      </c>
      <c r="F591" s="51" t="s">
        <v>78</v>
      </c>
      <c r="G591" s="52">
        <v>6000</v>
      </c>
      <c r="H591" s="51"/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6000</v>
      </c>
      <c r="R591" s="51"/>
    </row>
    <row r="592" spans="1:18" ht="14.45" hidden="1" customHeight="1" outlineLevel="2" x14ac:dyDescent="0.25">
      <c r="A592" s="51">
        <v>628</v>
      </c>
      <c r="B592" s="51" t="s">
        <v>165</v>
      </c>
      <c r="C592" s="51">
        <v>353</v>
      </c>
      <c r="D592" s="51" t="s">
        <v>221</v>
      </c>
      <c r="E592" s="51">
        <v>353</v>
      </c>
      <c r="F592" s="51" t="s">
        <v>78</v>
      </c>
      <c r="G592" s="52">
        <v>1500</v>
      </c>
      <c r="H592" s="51"/>
      <c r="I592" s="52">
        <v>0</v>
      </c>
      <c r="J592" s="52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52">
        <v>0</v>
      </c>
      <c r="Q592" s="52">
        <v>1500</v>
      </c>
      <c r="R592" s="51"/>
    </row>
    <row r="593" spans="1:18" ht="14.45" hidden="1" customHeight="1" outlineLevel="2" x14ac:dyDescent="0.25">
      <c r="A593" s="51">
        <v>660</v>
      </c>
      <c r="B593" s="51" t="s">
        <v>165</v>
      </c>
      <c r="C593" s="51">
        <v>353</v>
      </c>
      <c r="D593" s="51" t="s">
        <v>142</v>
      </c>
      <c r="E593" s="51">
        <v>353</v>
      </c>
      <c r="F593" s="51" t="s">
        <v>78</v>
      </c>
      <c r="G593" s="52">
        <v>6000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6000</v>
      </c>
      <c r="R593" s="51"/>
    </row>
    <row r="594" spans="1:18" ht="14.45" hidden="1" customHeight="1" outlineLevel="2" x14ac:dyDescent="0.25">
      <c r="A594" s="51">
        <v>697</v>
      </c>
      <c r="B594" s="51" t="s">
        <v>165</v>
      </c>
      <c r="C594" s="51">
        <v>353</v>
      </c>
      <c r="D594" s="51" t="s">
        <v>222</v>
      </c>
      <c r="E594" s="51">
        <v>353</v>
      </c>
      <c r="F594" s="51" t="s">
        <v>78</v>
      </c>
      <c r="G594" s="52">
        <v>2000</v>
      </c>
      <c r="H594" s="52"/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2000</v>
      </c>
      <c r="R594" s="51"/>
    </row>
    <row r="595" spans="1:18" ht="14.45" hidden="1" customHeight="1" outlineLevel="2" x14ac:dyDescent="0.25">
      <c r="A595" s="68">
        <v>1178</v>
      </c>
      <c r="B595" s="51" t="s">
        <v>165</v>
      </c>
      <c r="C595" s="51">
        <v>353</v>
      </c>
      <c r="D595" s="68" t="s">
        <v>211</v>
      </c>
      <c r="E595" s="51">
        <v>353</v>
      </c>
      <c r="F595" s="51" t="s">
        <v>78</v>
      </c>
      <c r="G595" s="52">
        <v>0</v>
      </c>
      <c r="H595" s="52"/>
      <c r="I595" s="52"/>
      <c r="J595" s="52"/>
      <c r="K595" s="52"/>
      <c r="L595" s="52"/>
      <c r="M595" s="52"/>
      <c r="N595" s="52"/>
      <c r="O595" s="52"/>
      <c r="P595" s="52"/>
      <c r="Q595" s="52">
        <v>0</v>
      </c>
      <c r="R595" s="51" t="s">
        <v>313</v>
      </c>
    </row>
    <row r="596" spans="1:18" ht="14.45" hidden="1" customHeight="1" outlineLevel="2" x14ac:dyDescent="0.25">
      <c r="A596" s="68">
        <v>1198</v>
      </c>
      <c r="B596" s="51" t="s">
        <v>165</v>
      </c>
      <c r="C596" s="51">
        <v>353</v>
      </c>
      <c r="D596" s="68" t="s">
        <v>192</v>
      </c>
      <c r="E596" s="51">
        <v>353</v>
      </c>
      <c r="F596" s="51" t="s">
        <v>78</v>
      </c>
      <c r="G596" s="52">
        <v>12000</v>
      </c>
      <c r="H596" s="52"/>
      <c r="I596" s="52"/>
      <c r="J596" s="52"/>
      <c r="K596" s="52"/>
      <c r="L596" s="52"/>
      <c r="M596" s="52"/>
      <c r="N596" s="52"/>
      <c r="O596" s="52"/>
      <c r="P596" s="52"/>
      <c r="Q596" s="52">
        <v>12000</v>
      </c>
      <c r="R596" s="51" t="s">
        <v>317</v>
      </c>
    </row>
    <row r="597" spans="1:18" ht="14.45" hidden="1" customHeight="1" outlineLevel="2" x14ac:dyDescent="0.25">
      <c r="A597" s="68">
        <v>1224</v>
      </c>
      <c r="B597" s="51" t="s">
        <v>165</v>
      </c>
      <c r="C597" s="51">
        <v>353</v>
      </c>
      <c r="D597" s="51" t="s">
        <v>304</v>
      </c>
      <c r="E597" s="51">
        <v>353</v>
      </c>
      <c r="F597" s="51" t="s">
        <v>78</v>
      </c>
      <c r="G597" s="52">
        <v>12000</v>
      </c>
      <c r="H597" s="52"/>
      <c r="I597" s="52"/>
      <c r="J597" s="52"/>
      <c r="K597" s="52"/>
      <c r="L597" s="52"/>
      <c r="M597" s="52"/>
      <c r="N597" s="52"/>
      <c r="O597" s="52"/>
      <c r="P597" s="52"/>
      <c r="Q597" s="52">
        <v>12000</v>
      </c>
      <c r="R597" s="51"/>
    </row>
    <row r="598" spans="1:18" ht="14.45" hidden="1" customHeight="1" outlineLevel="2" x14ac:dyDescent="0.25">
      <c r="A598" s="68">
        <v>1250</v>
      </c>
      <c r="B598" s="51" t="s">
        <v>165</v>
      </c>
      <c r="C598" s="51">
        <v>353</v>
      </c>
      <c r="D598" s="51" t="s">
        <v>199</v>
      </c>
      <c r="E598" s="51">
        <v>353</v>
      </c>
      <c r="F598" s="51" t="s">
        <v>78</v>
      </c>
      <c r="G598" s="52">
        <v>7500</v>
      </c>
      <c r="H598" s="52"/>
      <c r="I598" s="52"/>
      <c r="J598" s="52"/>
      <c r="K598" s="52"/>
      <c r="L598" s="52"/>
      <c r="M598" s="52"/>
      <c r="N598" s="52"/>
      <c r="O598" s="52"/>
      <c r="P598" s="52"/>
      <c r="Q598" s="52">
        <v>7500</v>
      </c>
      <c r="R598" s="51"/>
    </row>
    <row r="599" spans="1:18" ht="14.45" customHeight="1" outlineLevel="1" collapsed="1" x14ac:dyDescent="0.25">
      <c r="A599" s="68"/>
      <c r="B599" s="51"/>
      <c r="C599" s="69" t="s">
        <v>450</v>
      </c>
      <c r="D599" s="51"/>
      <c r="E599" s="51"/>
      <c r="F599" s="51"/>
      <c r="G599" s="52">
        <f t="shared" ref="G599:R599" si="68">SUBTOTAL(9,G580:G598)</f>
        <v>90500</v>
      </c>
      <c r="H599" s="52">
        <f t="shared" si="68"/>
        <v>0</v>
      </c>
      <c r="I599" s="52">
        <f t="shared" si="68"/>
        <v>0</v>
      </c>
      <c r="J599" s="52">
        <f t="shared" si="68"/>
        <v>0</v>
      </c>
      <c r="K599" s="52">
        <f t="shared" si="68"/>
        <v>0</v>
      </c>
      <c r="L599" s="52">
        <f t="shared" si="68"/>
        <v>0</v>
      </c>
      <c r="M599" s="52">
        <f t="shared" si="68"/>
        <v>0</v>
      </c>
      <c r="N599" s="52">
        <f t="shared" si="68"/>
        <v>0</v>
      </c>
      <c r="O599" s="52">
        <f t="shared" si="68"/>
        <v>0</v>
      </c>
      <c r="P599" s="52">
        <f t="shared" si="68"/>
        <v>0</v>
      </c>
      <c r="Q599" s="52">
        <f t="shared" si="68"/>
        <v>90500</v>
      </c>
      <c r="R599" s="51">
        <f t="shared" si="68"/>
        <v>0</v>
      </c>
    </row>
    <row r="600" spans="1:18" ht="14.45" hidden="1" customHeight="1" outlineLevel="2" x14ac:dyDescent="0.25">
      <c r="A600" s="51">
        <v>19</v>
      </c>
      <c r="B600" s="51" t="s">
        <v>165</v>
      </c>
      <c r="C600" s="51">
        <v>355</v>
      </c>
      <c r="D600" s="51" t="s">
        <v>203</v>
      </c>
      <c r="E600" s="51">
        <v>355</v>
      </c>
      <c r="F600" s="51" t="s">
        <v>80</v>
      </c>
      <c r="G600" s="52">
        <v>30000</v>
      </c>
      <c r="H600" s="51"/>
      <c r="I600" s="52">
        <v>0</v>
      </c>
      <c r="J600" s="52">
        <v>0</v>
      </c>
      <c r="K600" s="52">
        <v>0</v>
      </c>
      <c r="L600" s="52">
        <v>0</v>
      </c>
      <c r="M600" s="52">
        <v>0</v>
      </c>
      <c r="N600" s="52">
        <v>0</v>
      </c>
      <c r="O600" s="52">
        <v>0</v>
      </c>
      <c r="P600" s="52">
        <v>0</v>
      </c>
      <c r="Q600" s="52">
        <v>30000</v>
      </c>
      <c r="R600" s="51"/>
    </row>
    <row r="601" spans="1:18" ht="14.45" hidden="1" customHeight="1" outlineLevel="2" x14ac:dyDescent="0.25">
      <c r="A601" s="51">
        <v>231</v>
      </c>
      <c r="B601" s="51" t="s">
        <v>165</v>
      </c>
      <c r="C601" s="51">
        <v>355</v>
      </c>
      <c r="D601" s="51" t="s">
        <v>210</v>
      </c>
      <c r="E601" s="51">
        <v>355</v>
      </c>
      <c r="F601" s="51" t="s">
        <v>79</v>
      </c>
      <c r="G601" s="52">
        <v>300000</v>
      </c>
      <c r="H601" s="51"/>
      <c r="I601" s="52">
        <v>0</v>
      </c>
      <c r="J601" s="52">
        <v>0</v>
      </c>
      <c r="K601" s="52">
        <v>0</v>
      </c>
      <c r="L601" s="52">
        <v>0</v>
      </c>
      <c r="M601" s="52">
        <v>0</v>
      </c>
      <c r="N601" s="52">
        <v>0</v>
      </c>
      <c r="O601" s="52">
        <v>0</v>
      </c>
      <c r="P601" s="52">
        <v>0</v>
      </c>
      <c r="Q601" s="52">
        <v>300000</v>
      </c>
      <c r="R601" s="51"/>
    </row>
    <row r="602" spans="1:18" ht="14.45" hidden="1" customHeight="1" outlineLevel="2" x14ac:dyDescent="0.25">
      <c r="A602" s="51">
        <v>276</v>
      </c>
      <c r="B602" s="51" t="s">
        <v>165</v>
      </c>
      <c r="C602" s="51">
        <v>355</v>
      </c>
      <c r="D602" s="51" t="s">
        <v>211</v>
      </c>
      <c r="E602" s="51">
        <v>355</v>
      </c>
      <c r="F602" s="51" t="s">
        <v>79</v>
      </c>
      <c r="G602" s="52">
        <v>15000</v>
      </c>
      <c r="H602" s="51"/>
      <c r="I602" s="52">
        <v>0</v>
      </c>
      <c r="J602" s="52">
        <v>0</v>
      </c>
      <c r="K602" s="52">
        <v>0</v>
      </c>
      <c r="L602" s="52">
        <v>0</v>
      </c>
      <c r="M602" s="52">
        <v>0</v>
      </c>
      <c r="N602" s="52">
        <v>0</v>
      </c>
      <c r="O602" s="52">
        <v>0</v>
      </c>
      <c r="P602" s="52">
        <v>0</v>
      </c>
      <c r="Q602" s="52">
        <v>15000</v>
      </c>
      <c r="R602" s="51"/>
    </row>
    <row r="603" spans="1:18" ht="14.45" hidden="1" customHeight="1" outlineLevel="2" x14ac:dyDescent="0.25">
      <c r="A603" s="51">
        <v>404</v>
      </c>
      <c r="B603" s="51" t="s">
        <v>165</v>
      </c>
      <c r="C603" s="51">
        <v>355</v>
      </c>
      <c r="D603" s="51" t="s">
        <v>214</v>
      </c>
      <c r="E603" s="51">
        <v>355</v>
      </c>
      <c r="F603" s="51" t="s">
        <v>79</v>
      </c>
      <c r="G603" s="52">
        <v>20000</v>
      </c>
      <c r="H603" s="51"/>
      <c r="I603" s="52">
        <v>0</v>
      </c>
      <c r="J603" s="52">
        <v>0</v>
      </c>
      <c r="K603" s="52">
        <v>0</v>
      </c>
      <c r="L603" s="52">
        <v>0</v>
      </c>
      <c r="M603" s="52">
        <v>0</v>
      </c>
      <c r="N603" s="52">
        <v>0</v>
      </c>
      <c r="O603" s="52">
        <v>0</v>
      </c>
      <c r="P603" s="52">
        <v>0</v>
      </c>
      <c r="Q603" s="52">
        <v>20000</v>
      </c>
      <c r="R603" s="51"/>
    </row>
    <row r="604" spans="1:18" ht="14.45" hidden="1" customHeight="1" outlineLevel="2" x14ac:dyDescent="0.25">
      <c r="A604" s="51">
        <v>431</v>
      </c>
      <c r="B604" s="51" t="s">
        <v>165</v>
      </c>
      <c r="C604" s="51">
        <v>355</v>
      </c>
      <c r="D604" s="51" t="s">
        <v>215</v>
      </c>
      <c r="E604" s="51">
        <v>355</v>
      </c>
      <c r="F604" s="51" t="s">
        <v>79</v>
      </c>
      <c r="G604" s="52">
        <v>70000</v>
      </c>
      <c r="H604" s="51"/>
      <c r="I604" s="52">
        <v>0</v>
      </c>
      <c r="J604" s="52">
        <v>0</v>
      </c>
      <c r="K604" s="52">
        <v>0</v>
      </c>
      <c r="L604" s="52">
        <v>0</v>
      </c>
      <c r="M604" s="52">
        <v>0</v>
      </c>
      <c r="N604" s="52">
        <v>0</v>
      </c>
      <c r="O604" s="52">
        <v>0</v>
      </c>
      <c r="P604" s="52">
        <v>0</v>
      </c>
      <c r="Q604" s="52">
        <v>70000</v>
      </c>
      <c r="R604" s="51"/>
    </row>
    <row r="605" spans="1:18" ht="14.45" hidden="1" customHeight="1" outlineLevel="2" x14ac:dyDescent="0.25">
      <c r="A605" s="51">
        <v>456</v>
      </c>
      <c r="B605" s="51" t="s">
        <v>165</v>
      </c>
      <c r="C605" s="51">
        <v>355</v>
      </c>
      <c r="D605" s="51" t="s">
        <v>216</v>
      </c>
      <c r="E605" s="51">
        <v>355</v>
      </c>
      <c r="F605" s="51" t="s">
        <v>79</v>
      </c>
      <c r="G605" s="52">
        <v>25000</v>
      </c>
      <c r="H605" s="51"/>
      <c r="I605" s="52">
        <v>0</v>
      </c>
      <c r="J605" s="52">
        <v>0</v>
      </c>
      <c r="K605" s="52">
        <v>0</v>
      </c>
      <c r="L605" s="52">
        <v>0</v>
      </c>
      <c r="M605" s="52">
        <v>0</v>
      </c>
      <c r="N605" s="52">
        <v>0</v>
      </c>
      <c r="O605" s="52">
        <v>0</v>
      </c>
      <c r="P605" s="52">
        <v>0</v>
      </c>
      <c r="Q605" s="52">
        <v>25000</v>
      </c>
      <c r="R605" s="51"/>
    </row>
    <row r="606" spans="1:18" ht="14.45" hidden="1" customHeight="1" outlineLevel="2" x14ac:dyDescent="0.25">
      <c r="A606" s="51">
        <v>488</v>
      </c>
      <c r="B606" s="51" t="s">
        <v>165</v>
      </c>
      <c r="C606" s="51">
        <v>355</v>
      </c>
      <c r="D606" s="51" t="s">
        <v>217</v>
      </c>
      <c r="E606" s="51">
        <v>355</v>
      </c>
      <c r="F606" s="51" t="s">
        <v>79</v>
      </c>
      <c r="G606" s="52">
        <v>5000</v>
      </c>
      <c r="H606" s="51"/>
      <c r="I606" s="52">
        <v>0</v>
      </c>
      <c r="J606" s="52">
        <v>0</v>
      </c>
      <c r="K606" s="52">
        <v>0</v>
      </c>
      <c r="L606" s="52">
        <v>0</v>
      </c>
      <c r="M606" s="52">
        <v>0</v>
      </c>
      <c r="N606" s="52">
        <v>0</v>
      </c>
      <c r="O606" s="52">
        <v>0</v>
      </c>
      <c r="P606" s="52">
        <v>0</v>
      </c>
      <c r="Q606" s="52">
        <v>5000</v>
      </c>
      <c r="R606" s="51"/>
    </row>
    <row r="607" spans="1:18" ht="14.45" hidden="1" customHeight="1" outlineLevel="2" x14ac:dyDescent="0.25">
      <c r="A607" s="51">
        <v>590</v>
      </c>
      <c r="B607" s="51" t="s">
        <v>165</v>
      </c>
      <c r="C607" s="51">
        <v>355</v>
      </c>
      <c r="D607" s="51" t="s">
        <v>220</v>
      </c>
      <c r="E607" s="51">
        <v>355</v>
      </c>
      <c r="F607" s="51" t="s">
        <v>79</v>
      </c>
      <c r="G607" s="52">
        <v>10000</v>
      </c>
      <c r="H607" s="51"/>
      <c r="I607" s="52">
        <v>0</v>
      </c>
      <c r="J607" s="52">
        <v>0</v>
      </c>
      <c r="K607" s="52">
        <v>0</v>
      </c>
      <c r="L607" s="52">
        <v>0</v>
      </c>
      <c r="M607" s="52">
        <v>0</v>
      </c>
      <c r="N607" s="52">
        <v>0</v>
      </c>
      <c r="O607" s="52">
        <v>0</v>
      </c>
      <c r="P607" s="52">
        <v>0</v>
      </c>
      <c r="Q607" s="52">
        <v>10000</v>
      </c>
      <c r="R607" s="51"/>
    </row>
    <row r="608" spans="1:18" ht="14.45" hidden="1" customHeight="1" outlineLevel="2" x14ac:dyDescent="0.25">
      <c r="A608" s="51">
        <v>629</v>
      </c>
      <c r="B608" s="51" t="s">
        <v>165</v>
      </c>
      <c r="C608" s="51">
        <v>355</v>
      </c>
      <c r="D608" s="51" t="s">
        <v>221</v>
      </c>
      <c r="E608" s="51">
        <v>355</v>
      </c>
      <c r="F608" s="51" t="s">
        <v>79</v>
      </c>
      <c r="G608" s="52">
        <v>25000</v>
      </c>
      <c r="H608" s="51"/>
      <c r="I608" s="52">
        <v>0</v>
      </c>
      <c r="J608" s="52">
        <v>0</v>
      </c>
      <c r="K608" s="52">
        <v>0</v>
      </c>
      <c r="L608" s="52">
        <v>0</v>
      </c>
      <c r="M608" s="52">
        <v>0</v>
      </c>
      <c r="N608" s="52">
        <v>0</v>
      </c>
      <c r="O608" s="52">
        <v>0</v>
      </c>
      <c r="P608" s="52">
        <v>0</v>
      </c>
      <c r="Q608" s="52">
        <v>25000</v>
      </c>
      <c r="R608" s="51"/>
    </row>
    <row r="609" spans="1:18" ht="14.45" hidden="1" customHeight="1" outlineLevel="2" x14ac:dyDescent="0.25">
      <c r="A609" s="68">
        <v>1225</v>
      </c>
      <c r="B609" s="51" t="s">
        <v>165</v>
      </c>
      <c r="C609" s="51">
        <v>355</v>
      </c>
      <c r="D609" s="51" t="s">
        <v>304</v>
      </c>
      <c r="E609" s="51">
        <v>355</v>
      </c>
      <c r="F609" s="51" t="s">
        <v>79</v>
      </c>
      <c r="G609" s="52">
        <v>200000</v>
      </c>
      <c r="H609" s="52"/>
      <c r="I609" s="52"/>
      <c r="J609" s="52"/>
      <c r="K609" s="52"/>
      <c r="L609" s="52"/>
      <c r="M609" s="52"/>
      <c r="N609" s="52"/>
      <c r="O609" s="52"/>
      <c r="P609" s="52"/>
      <c r="Q609" s="52">
        <v>200000</v>
      </c>
      <c r="R609" s="51"/>
    </row>
    <row r="610" spans="1:18" ht="14.45" customHeight="1" outlineLevel="1" collapsed="1" x14ac:dyDescent="0.25">
      <c r="A610" s="68"/>
      <c r="B610" s="51"/>
      <c r="C610" s="69" t="s">
        <v>451</v>
      </c>
      <c r="D610" s="51"/>
      <c r="E610" s="51"/>
      <c r="F610" s="51"/>
      <c r="G610" s="52">
        <f t="shared" ref="G610:R610" si="69">SUBTOTAL(9,G600:G609)</f>
        <v>700000</v>
      </c>
      <c r="H610" s="52">
        <f t="shared" si="69"/>
        <v>0</v>
      </c>
      <c r="I610" s="52">
        <f t="shared" si="69"/>
        <v>0</v>
      </c>
      <c r="J610" s="52">
        <f t="shared" si="69"/>
        <v>0</v>
      </c>
      <c r="K610" s="52">
        <f t="shared" si="69"/>
        <v>0</v>
      </c>
      <c r="L610" s="52">
        <f t="shared" si="69"/>
        <v>0</v>
      </c>
      <c r="M610" s="52">
        <f t="shared" si="69"/>
        <v>0</v>
      </c>
      <c r="N610" s="52">
        <f t="shared" si="69"/>
        <v>0</v>
      </c>
      <c r="O610" s="52">
        <f t="shared" si="69"/>
        <v>0</v>
      </c>
      <c r="P610" s="52">
        <f t="shared" si="69"/>
        <v>0</v>
      </c>
      <c r="Q610" s="52">
        <f t="shared" si="69"/>
        <v>700000</v>
      </c>
      <c r="R610" s="51">
        <f t="shared" si="69"/>
        <v>0</v>
      </c>
    </row>
    <row r="611" spans="1:18" ht="14.45" hidden="1" customHeight="1" outlineLevel="2" x14ac:dyDescent="0.25">
      <c r="A611" s="51">
        <v>52</v>
      </c>
      <c r="B611" s="51" t="s">
        <v>165</v>
      </c>
      <c r="C611" s="51">
        <v>357</v>
      </c>
      <c r="D611" s="51" t="s">
        <v>205</v>
      </c>
      <c r="E611" s="51">
        <v>357</v>
      </c>
      <c r="F611" s="51" t="s">
        <v>80</v>
      </c>
      <c r="G611" s="52">
        <v>0</v>
      </c>
      <c r="H611" s="51"/>
      <c r="I611" s="52">
        <v>0</v>
      </c>
      <c r="J611" s="52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0</v>
      </c>
      <c r="P611" s="52">
        <v>0</v>
      </c>
      <c r="Q611" s="52">
        <v>0</v>
      </c>
      <c r="R611" s="51"/>
    </row>
    <row r="612" spans="1:18" ht="14.45" hidden="1" customHeight="1" outlineLevel="2" x14ac:dyDescent="0.25">
      <c r="A612" s="51">
        <v>98</v>
      </c>
      <c r="B612" s="51" t="s">
        <v>165</v>
      </c>
      <c r="C612" s="51">
        <v>357</v>
      </c>
      <c r="D612" s="51" t="s">
        <v>206</v>
      </c>
      <c r="E612" s="51">
        <v>357</v>
      </c>
      <c r="F612" s="51" t="s">
        <v>80</v>
      </c>
      <c r="G612" s="52">
        <v>300000</v>
      </c>
      <c r="H612" s="51"/>
      <c r="I612" s="52">
        <v>0</v>
      </c>
      <c r="J612" s="52">
        <v>0</v>
      </c>
      <c r="K612" s="52">
        <v>0</v>
      </c>
      <c r="L612" s="52">
        <v>0</v>
      </c>
      <c r="M612" s="52">
        <v>0</v>
      </c>
      <c r="N612" s="52">
        <v>0</v>
      </c>
      <c r="O612" s="52">
        <v>0</v>
      </c>
      <c r="P612" s="52">
        <v>0</v>
      </c>
      <c r="Q612" s="52">
        <v>300000</v>
      </c>
      <c r="R612" s="51"/>
    </row>
    <row r="613" spans="1:18" ht="14.45" hidden="1" customHeight="1" outlineLevel="2" x14ac:dyDescent="0.25">
      <c r="A613" s="51">
        <v>432</v>
      </c>
      <c r="B613" s="51" t="s">
        <v>165</v>
      </c>
      <c r="C613" s="51">
        <v>357</v>
      </c>
      <c r="D613" s="51" t="s">
        <v>215</v>
      </c>
      <c r="E613" s="51">
        <v>357</v>
      </c>
      <c r="F613" s="51" t="s">
        <v>80</v>
      </c>
      <c r="G613" s="52">
        <v>50000</v>
      </c>
      <c r="H613" s="51"/>
      <c r="I613" s="52">
        <v>0</v>
      </c>
      <c r="J613" s="52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</v>
      </c>
      <c r="P613" s="52">
        <v>0</v>
      </c>
      <c r="Q613" s="52">
        <v>50000</v>
      </c>
      <c r="R613" s="51"/>
    </row>
    <row r="614" spans="1:18" ht="14.45" customHeight="1" outlineLevel="1" collapsed="1" x14ac:dyDescent="0.25">
      <c r="A614" s="51"/>
      <c r="B614" s="51"/>
      <c r="C614" s="69" t="s">
        <v>452</v>
      </c>
      <c r="D614" s="51"/>
      <c r="E614" s="51"/>
      <c r="F614" s="51"/>
      <c r="G614" s="52">
        <f t="shared" ref="G614:R614" si="70">SUBTOTAL(9,G611:G613)</f>
        <v>350000</v>
      </c>
      <c r="H614" s="51">
        <f t="shared" si="70"/>
        <v>0</v>
      </c>
      <c r="I614" s="52">
        <f t="shared" si="70"/>
        <v>0</v>
      </c>
      <c r="J614" s="52">
        <f t="shared" si="70"/>
        <v>0</v>
      </c>
      <c r="K614" s="52">
        <f t="shared" si="70"/>
        <v>0</v>
      </c>
      <c r="L614" s="52">
        <f t="shared" si="70"/>
        <v>0</v>
      </c>
      <c r="M614" s="52">
        <f t="shared" si="70"/>
        <v>0</v>
      </c>
      <c r="N614" s="52">
        <f t="shared" si="70"/>
        <v>0</v>
      </c>
      <c r="O614" s="52">
        <f t="shared" si="70"/>
        <v>0</v>
      </c>
      <c r="P614" s="52">
        <f t="shared" si="70"/>
        <v>0</v>
      </c>
      <c r="Q614" s="52">
        <f t="shared" si="70"/>
        <v>350000</v>
      </c>
      <c r="R614" s="51">
        <f t="shared" si="70"/>
        <v>0</v>
      </c>
    </row>
    <row r="615" spans="1:18" ht="14.45" hidden="1" customHeight="1" outlineLevel="2" x14ac:dyDescent="0.25">
      <c r="A615" s="51">
        <v>165</v>
      </c>
      <c r="B615" s="51" t="s">
        <v>165</v>
      </c>
      <c r="C615" s="51">
        <v>358</v>
      </c>
      <c r="D615" s="51" t="s">
        <v>208</v>
      </c>
      <c r="E615" s="51">
        <v>358</v>
      </c>
      <c r="F615" s="51" t="s">
        <v>81</v>
      </c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>
        <v>0</v>
      </c>
      <c r="R615" s="51"/>
    </row>
    <row r="616" spans="1:18" ht="14.45" hidden="1" customHeight="1" outlineLevel="2" x14ac:dyDescent="0.25">
      <c r="A616" s="51">
        <v>545</v>
      </c>
      <c r="B616" s="51" t="s">
        <v>165</v>
      </c>
      <c r="C616" s="51">
        <v>358</v>
      </c>
      <c r="D616" s="51" t="s">
        <v>219</v>
      </c>
      <c r="E616" s="51">
        <v>358</v>
      </c>
      <c r="F616" s="51" t="s">
        <v>81</v>
      </c>
      <c r="G616" s="52">
        <v>0</v>
      </c>
      <c r="H616" s="52">
        <v>0</v>
      </c>
      <c r="I616" s="52">
        <v>0</v>
      </c>
      <c r="J616" s="52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0</v>
      </c>
      <c r="P616" s="52">
        <v>0</v>
      </c>
      <c r="Q616" s="52">
        <v>0</v>
      </c>
      <c r="R616" s="51"/>
    </row>
    <row r="617" spans="1:18" ht="14.45" hidden="1" customHeight="1" outlineLevel="2" x14ac:dyDescent="0.25">
      <c r="A617" s="68">
        <v>1226</v>
      </c>
      <c r="B617" s="51" t="s">
        <v>165</v>
      </c>
      <c r="C617" s="51">
        <v>358</v>
      </c>
      <c r="D617" s="51" t="s">
        <v>304</v>
      </c>
      <c r="E617" s="51">
        <v>358</v>
      </c>
      <c r="F617" s="51" t="s">
        <v>81</v>
      </c>
      <c r="G617" s="52">
        <v>12000</v>
      </c>
      <c r="H617" s="52"/>
      <c r="I617" s="52"/>
      <c r="J617" s="52"/>
      <c r="K617" s="52"/>
      <c r="L617" s="52"/>
      <c r="M617" s="52"/>
      <c r="N617" s="52"/>
      <c r="O617" s="52"/>
      <c r="P617" s="52"/>
      <c r="Q617" s="52">
        <v>12000</v>
      </c>
      <c r="R617" s="51"/>
    </row>
    <row r="618" spans="1:18" ht="14.45" customHeight="1" outlineLevel="1" collapsed="1" x14ac:dyDescent="0.25">
      <c r="A618" s="68"/>
      <c r="B618" s="51"/>
      <c r="C618" s="69" t="s">
        <v>453</v>
      </c>
      <c r="D618" s="51"/>
      <c r="E618" s="51"/>
      <c r="F618" s="51"/>
      <c r="G618" s="52">
        <f t="shared" ref="G618:R618" si="71">SUBTOTAL(9,G615:G617)</f>
        <v>12000</v>
      </c>
      <c r="H618" s="52">
        <f t="shared" si="71"/>
        <v>0</v>
      </c>
      <c r="I618" s="52">
        <f t="shared" si="71"/>
        <v>0</v>
      </c>
      <c r="J618" s="52">
        <f t="shared" si="71"/>
        <v>0</v>
      </c>
      <c r="K618" s="52">
        <f t="shared" si="71"/>
        <v>0</v>
      </c>
      <c r="L618" s="52">
        <f t="shared" si="71"/>
        <v>0</v>
      </c>
      <c r="M618" s="52">
        <f t="shared" si="71"/>
        <v>0</v>
      </c>
      <c r="N618" s="52">
        <f t="shared" si="71"/>
        <v>0</v>
      </c>
      <c r="O618" s="52">
        <f t="shared" si="71"/>
        <v>0</v>
      </c>
      <c r="P618" s="52">
        <f t="shared" si="71"/>
        <v>0</v>
      </c>
      <c r="Q618" s="52">
        <f t="shared" si="71"/>
        <v>12000</v>
      </c>
      <c r="R618" s="51">
        <f t="shared" si="71"/>
        <v>0</v>
      </c>
    </row>
    <row r="619" spans="1:18" ht="14.45" hidden="1" customHeight="1" outlineLevel="2" x14ac:dyDescent="0.25">
      <c r="A619" s="51">
        <v>277</v>
      </c>
      <c r="B619" s="51" t="s">
        <v>165</v>
      </c>
      <c r="C619" s="51">
        <v>359</v>
      </c>
      <c r="D619" s="51" t="s">
        <v>211</v>
      </c>
      <c r="E619" s="51">
        <v>359</v>
      </c>
      <c r="F619" s="51" t="s">
        <v>82</v>
      </c>
      <c r="G619" s="52">
        <v>0</v>
      </c>
      <c r="H619" s="51"/>
      <c r="I619" s="52">
        <v>0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2">
        <v>0</v>
      </c>
      <c r="R619" s="51"/>
    </row>
    <row r="620" spans="1:18" ht="14.45" hidden="1" customHeight="1" outlineLevel="2" x14ac:dyDescent="0.25">
      <c r="A620" s="51">
        <v>320</v>
      </c>
      <c r="B620" s="51" t="s">
        <v>165</v>
      </c>
      <c r="C620" s="51">
        <v>359</v>
      </c>
      <c r="D620" s="51" t="s">
        <v>212</v>
      </c>
      <c r="E620" s="51">
        <v>359</v>
      </c>
      <c r="F620" s="51" t="s">
        <v>82</v>
      </c>
      <c r="G620" s="52">
        <v>0</v>
      </c>
      <c r="H620" s="51"/>
      <c r="I620" s="52">
        <v>0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2">
        <v>0</v>
      </c>
      <c r="R620" s="51"/>
    </row>
    <row r="621" spans="1:18" ht="14.45" hidden="1" customHeight="1" outlineLevel="2" x14ac:dyDescent="0.25">
      <c r="A621" s="51">
        <v>489</v>
      </c>
      <c r="B621" s="51" t="s">
        <v>165</v>
      </c>
      <c r="C621" s="51">
        <v>359</v>
      </c>
      <c r="D621" s="51" t="s">
        <v>217</v>
      </c>
      <c r="E621" s="51">
        <v>359</v>
      </c>
      <c r="F621" s="51" t="s">
        <v>82</v>
      </c>
      <c r="G621" s="52">
        <v>2000</v>
      </c>
      <c r="H621" s="51"/>
      <c r="I621" s="52">
        <v>0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0</v>
      </c>
      <c r="P621" s="52">
        <v>0</v>
      </c>
      <c r="Q621" s="52">
        <v>2000</v>
      </c>
      <c r="R621" s="51"/>
    </row>
    <row r="622" spans="1:18" ht="14.45" hidden="1" customHeight="1" outlineLevel="2" x14ac:dyDescent="0.25">
      <c r="A622" s="68">
        <v>1251</v>
      </c>
      <c r="B622" s="51" t="s">
        <v>165</v>
      </c>
      <c r="C622" s="51">
        <v>359</v>
      </c>
      <c r="D622" s="51" t="s">
        <v>199</v>
      </c>
      <c r="E622" s="51">
        <v>359</v>
      </c>
      <c r="F622" s="51" t="s">
        <v>82</v>
      </c>
      <c r="G622" s="52">
        <v>0</v>
      </c>
      <c r="H622" s="52"/>
      <c r="I622" s="52"/>
      <c r="J622" s="52"/>
      <c r="K622" s="52"/>
      <c r="L622" s="52"/>
      <c r="M622" s="52"/>
      <c r="N622" s="52"/>
      <c r="O622" s="52"/>
      <c r="P622" s="52"/>
      <c r="Q622" s="52">
        <v>0</v>
      </c>
      <c r="R622" s="51"/>
    </row>
    <row r="623" spans="1:18" ht="14.45" customHeight="1" outlineLevel="1" collapsed="1" x14ac:dyDescent="0.25">
      <c r="A623" s="68"/>
      <c r="B623" s="51"/>
      <c r="C623" s="69" t="s">
        <v>454</v>
      </c>
      <c r="D623" s="51"/>
      <c r="E623" s="51"/>
      <c r="F623" s="51"/>
      <c r="G623" s="52">
        <f t="shared" ref="G623:R623" si="72">SUBTOTAL(9,G619:G622)</f>
        <v>2000</v>
      </c>
      <c r="H623" s="52">
        <f t="shared" si="72"/>
        <v>0</v>
      </c>
      <c r="I623" s="52">
        <f t="shared" si="72"/>
        <v>0</v>
      </c>
      <c r="J623" s="52">
        <f t="shared" si="72"/>
        <v>0</v>
      </c>
      <c r="K623" s="52">
        <f t="shared" si="72"/>
        <v>0</v>
      </c>
      <c r="L623" s="52">
        <f t="shared" si="72"/>
        <v>0</v>
      </c>
      <c r="M623" s="52">
        <f t="shared" si="72"/>
        <v>0</v>
      </c>
      <c r="N623" s="52">
        <f t="shared" si="72"/>
        <v>0</v>
      </c>
      <c r="O623" s="52">
        <f t="shared" si="72"/>
        <v>0</v>
      </c>
      <c r="P623" s="52">
        <f t="shared" si="72"/>
        <v>0</v>
      </c>
      <c r="Q623" s="52">
        <f t="shared" si="72"/>
        <v>2000</v>
      </c>
      <c r="R623" s="51">
        <f t="shared" si="72"/>
        <v>0</v>
      </c>
    </row>
    <row r="624" spans="1:18" ht="14.45" hidden="1" customHeight="1" outlineLevel="2" x14ac:dyDescent="0.25">
      <c r="A624" s="51">
        <v>167</v>
      </c>
      <c r="B624" s="51" t="s">
        <v>165</v>
      </c>
      <c r="C624" s="51">
        <v>361</v>
      </c>
      <c r="D624" s="51" t="s">
        <v>208</v>
      </c>
      <c r="E624" s="51">
        <v>361</v>
      </c>
      <c r="F624" s="51" t="s">
        <v>83</v>
      </c>
      <c r="G624" s="52">
        <v>0</v>
      </c>
      <c r="H624" s="52"/>
      <c r="I624" s="52"/>
      <c r="J624" s="52"/>
      <c r="K624" s="52"/>
      <c r="L624" s="52"/>
      <c r="M624" s="52"/>
      <c r="N624" s="52"/>
      <c r="O624" s="52"/>
      <c r="P624" s="52"/>
      <c r="Q624" s="52">
        <v>0</v>
      </c>
      <c r="R624" s="51"/>
    </row>
    <row r="625" spans="1:18" ht="14.45" hidden="1" customHeight="1" outlineLevel="2" x14ac:dyDescent="0.25">
      <c r="A625" s="51">
        <v>206</v>
      </c>
      <c r="B625" s="51" t="s">
        <v>165</v>
      </c>
      <c r="C625" s="51">
        <v>361</v>
      </c>
      <c r="D625" s="51" t="s">
        <v>209</v>
      </c>
      <c r="E625" s="51">
        <v>361</v>
      </c>
      <c r="F625" s="51" t="s">
        <v>83</v>
      </c>
      <c r="G625" s="52">
        <v>150000</v>
      </c>
      <c r="H625" s="51"/>
      <c r="I625" s="52">
        <v>0</v>
      </c>
      <c r="J625" s="52">
        <v>0</v>
      </c>
      <c r="K625" s="52">
        <v>0</v>
      </c>
      <c r="L625" s="52">
        <v>0</v>
      </c>
      <c r="M625" s="52">
        <v>0</v>
      </c>
      <c r="N625" s="52">
        <v>0</v>
      </c>
      <c r="O625" s="52">
        <v>0</v>
      </c>
      <c r="P625" s="52">
        <v>0</v>
      </c>
      <c r="Q625" s="52">
        <v>150000</v>
      </c>
      <c r="R625" s="51"/>
    </row>
    <row r="626" spans="1:18" ht="14.45" hidden="1" customHeight="1" outlineLevel="2" x14ac:dyDescent="0.25">
      <c r="A626" s="51">
        <v>279</v>
      </c>
      <c r="B626" s="51" t="s">
        <v>165</v>
      </c>
      <c r="C626" s="51">
        <v>361</v>
      </c>
      <c r="D626" s="51" t="s">
        <v>211</v>
      </c>
      <c r="E626" s="51">
        <v>361</v>
      </c>
      <c r="F626" s="51" t="s">
        <v>83</v>
      </c>
      <c r="G626" s="52">
        <v>20000</v>
      </c>
      <c r="H626" s="51"/>
      <c r="I626" s="52">
        <v>0</v>
      </c>
      <c r="J626" s="52">
        <v>0</v>
      </c>
      <c r="K626" s="52">
        <v>0</v>
      </c>
      <c r="L626" s="52">
        <v>0</v>
      </c>
      <c r="M626" s="52">
        <v>0</v>
      </c>
      <c r="N626" s="52">
        <v>0</v>
      </c>
      <c r="O626" s="52">
        <v>0</v>
      </c>
      <c r="P626" s="52">
        <v>0</v>
      </c>
      <c r="Q626" s="52">
        <v>20000</v>
      </c>
      <c r="R626" s="51"/>
    </row>
    <row r="627" spans="1:18" ht="14.45" hidden="1" customHeight="1" outlineLevel="2" x14ac:dyDescent="0.25">
      <c r="A627" s="51">
        <v>322</v>
      </c>
      <c r="B627" s="51" t="s">
        <v>165</v>
      </c>
      <c r="C627" s="51">
        <v>361</v>
      </c>
      <c r="D627" s="51" t="s">
        <v>212</v>
      </c>
      <c r="E627" s="51">
        <v>361</v>
      </c>
      <c r="F627" s="51" t="s">
        <v>83</v>
      </c>
      <c r="G627" s="52">
        <v>3000</v>
      </c>
      <c r="H627" s="51"/>
      <c r="I627" s="52">
        <v>0</v>
      </c>
      <c r="J627" s="52">
        <v>0</v>
      </c>
      <c r="K627" s="52">
        <v>0</v>
      </c>
      <c r="L627" s="52">
        <v>0</v>
      </c>
      <c r="M627" s="52">
        <v>0</v>
      </c>
      <c r="N627" s="52">
        <v>0</v>
      </c>
      <c r="O627" s="52">
        <v>0</v>
      </c>
      <c r="P627" s="52">
        <v>0</v>
      </c>
      <c r="Q627" s="52">
        <v>3000</v>
      </c>
      <c r="R627" s="51"/>
    </row>
    <row r="628" spans="1:18" ht="14.45" hidden="1" customHeight="1" outlineLevel="2" x14ac:dyDescent="0.25">
      <c r="A628" s="51">
        <v>458</v>
      </c>
      <c r="B628" s="51" t="s">
        <v>165</v>
      </c>
      <c r="C628" s="51">
        <v>361</v>
      </c>
      <c r="D628" s="51" t="s">
        <v>216</v>
      </c>
      <c r="E628" s="51">
        <v>361</v>
      </c>
      <c r="F628" s="51" t="s">
        <v>83</v>
      </c>
      <c r="G628" s="52">
        <v>0</v>
      </c>
      <c r="H628" s="51"/>
      <c r="I628" s="52">
        <v>0</v>
      </c>
      <c r="J628" s="52">
        <v>0</v>
      </c>
      <c r="K628" s="52">
        <v>0</v>
      </c>
      <c r="L628" s="52">
        <v>0</v>
      </c>
      <c r="M628" s="52">
        <v>0</v>
      </c>
      <c r="N628" s="52">
        <v>0</v>
      </c>
      <c r="O628" s="52">
        <v>0</v>
      </c>
      <c r="P628" s="52">
        <v>0</v>
      </c>
      <c r="Q628" s="52">
        <v>0</v>
      </c>
      <c r="R628" s="51"/>
    </row>
    <row r="629" spans="1:18" ht="14.45" hidden="1" customHeight="1" outlineLevel="2" x14ac:dyDescent="0.25">
      <c r="A629" s="51">
        <v>547</v>
      </c>
      <c r="B629" s="51" t="s">
        <v>165</v>
      </c>
      <c r="C629" s="51">
        <v>361</v>
      </c>
      <c r="D629" s="51" t="s">
        <v>219</v>
      </c>
      <c r="E629" s="51">
        <v>361</v>
      </c>
      <c r="F629" s="51" t="s">
        <v>83</v>
      </c>
      <c r="G629" s="52">
        <v>0</v>
      </c>
      <c r="H629" s="52">
        <v>0</v>
      </c>
      <c r="I629" s="52">
        <v>0</v>
      </c>
      <c r="J629" s="52">
        <v>0</v>
      </c>
      <c r="K629" s="52">
        <v>0</v>
      </c>
      <c r="L629" s="52">
        <v>0</v>
      </c>
      <c r="M629" s="52">
        <v>0</v>
      </c>
      <c r="N629" s="52">
        <v>0</v>
      </c>
      <c r="O629" s="52">
        <v>0</v>
      </c>
      <c r="P629" s="52">
        <v>0</v>
      </c>
      <c r="Q629" s="52">
        <v>0</v>
      </c>
      <c r="R629" s="51"/>
    </row>
    <row r="630" spans="1:18" ht="14.45" hidden="1" customHeight="1" outlineLevel="2" x14ac:dyDescent="0.25">
      <c r="A630" s="51">
        <v>592</v>
      </c>
      <c r="B630" s="51" t="s">
        <v>165</v>
      </c>
      <c r="C630" s="51">
        <v>361</v>
      </c>
      <c r="D630" s="51" t="s">
        <v>220</v>
      </c>
      <c r="E630" s="51">
        <v>361</v>
      </c>
      <c r="F630" s="51" t="s">
        <v>83</v>
      </c>
      <c r="G630" s="52">
        <v>0</v>
      </c>
      <c r="H630" s="51"/>
      <c r="I630" s="52">
        <v>0</v>
      </c>
      <c r="J630" s="52">
        <v>0</v>
      </c>
      <c r="K630" s="52">
        <v>0</v>
      </c>
      <c r="L630" s="52">
        <v>0</v>
      </c>
      <c r="M630" s="52">
        <v>0</v>
      </c>
      <c r="N630" s="52">
        <v>0</v>
      </c>
      <c r="O630" s="52">
        <v>0</v>
      </c>
      <c r="P630" s="52">
        <v>0</v>
      </c>
      <c r="Q630" s="52">
        <v>0</v>
      </c>
      <c r="R630" s="51"/>
    </row>
    <row r="631" spans="1:18" ht="14.45" hidden="1" customHeight="1" outlineLevel="2" x14ac:dyDescent="0.25">
      <c r="A631" s="51">
        <v>631</v>
      </c>
      <c r="B631" s="51" t="s">
        <v>165</v>
      </c>
      <c r="C631" s="51">
        <v>361</v>
      </c>
      <c r="D631" s="51" t="s">
        <v>221</v>
      </c>
      <c r="E631" s="51">
        <v>361</v>
      </c>
      <c r="F631" s="51" t="s">
        <v>83</v>
      </c>
      <c r="G631" s="52">
        <v>20000</v>
      </c>
      <c r="H631" s="51"/>
      <c r="I631" s="52">
        <v>0</v>
      </c>
      <c r="J631" s="52">
        <v>0</v>
      </c>
      <c r="K631" s="52">
        <v>0</v>
      </c>
      <c r="L631" s="52">
        <v>0</v>
      </c>
      <c r="M631" s="52">
        <v>0</v>
      </c>
      <c r="N631" s="52">
        <v>0</v>
      </c>
      <c r="O631" s="52">
        <v>0</v>
      </c>
      <c r="P631" s="52">
        <v>0</v>
      </c>
      <c r="Q631" s="52">
        <v>20000</v>
      </c>
      <c r="R631" s="51"/>
    </row>
    <row r="632" spans="1:18" ht="14.45" hidden="1" customHeight="1" outlineLevel="2" x14ac:dyDescent="0.25">
      <c r="A632" s="51">
        <v>662</v>
      </c>
      <c r="B632" s="51" t="s">
        <v>165</v>
      </c>
      <c r="C632" s="51">
        <v>361</v>
      </c>
      <c r="D632" s="51" t="s">
        <v>142</v>
      </c>
      <c r="E632" s="51">
        <v>361</v>
      </c>
      <c r="F632" s="51" t="s">
        <v>83</v>
      </c>
      <c r="G632" s="52">
        <v>48000</v>
      </c>
      <c r="H632" s="52">
        <v>0</v>
      </c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0</v>
      </c>
      <c r="P632" s="52">
        <v>0</v>
      </c>
      <c r="Q632" s="52">
        <v>48000</v>
      </c>
      <c r="R632" s="51"/>
    </row>
    <row r="633" spans="1:18" ht="14.45" hidden="1" customHeight="1" outlineLevel="2" x14ac:dyDescent="0.25">
      <c r="A633" s="51">
        <v>907</v>
      </c>
      <c r="B633" s="51" t="s">
        <v>165</v>
      </c>
      <c r="C633" s="51">
        <v>361</v>
      </c>
      <c r="D633" s="51" t="s">
        <v>226</v>
      </c>
      <c r="E633" s="51">
        <v>361</v>
      </c>
      <c r="F633" s="51" t="s">
        <v>83</v>
      </c>
      <c r="G633" s="52">
        <v>0</v>
      </c>
      <c r="H633" s="52"/>
      <c r="I633" s="52"/>
      <c r="J633" s="52"/>
      <c r="K633" s="52"/>
      <c r="L633" s="52"/>
      <c r="M633" s="52"/>
      <c r="N633" s="52"/>
      <c r="O633" s="52"/>
      <c r="P633" s="52"/>
      <c r="Q633" s="52">
        <v>0</v>
      </c>
      <c r="R633" s="51"/>
    </row>
    <row r="634" spans="1:18" ht="14.45" hidden="1" customHeight="1" outlineLevel="2" x14ac:dyDescent="0.25">
      <c r="A634" s="51">
        <v>1075</v>
      </c>
      <c r="B634" s="51" t="s">
        <v>165</v>
      </c>
      <c r="C634" s="51">
        <v>361</v>
      </c>
      <c r="D634" s="51" t="s">
        <v>225</v>
      </c>
      <c r="E634" s="51">
        <v>361</v>
      </c>
      <c r="F634" s="51" t="s">
        <v>83</v>
      </c>
      <c r="G634" s="52">
        <v>12000</v>
      </c>
      <c r="H634" s="52"/>
      <c r="I634" s="52"/>
      <c r="J634" s="52"/>
      <c r="K634" s="52"/>
      <c r="L634" s="52"/>
      <c r="M634" s="52"/>
      <c r="N634" s="52"/>
      <c r="O634" s="52"/>
      <c r="P634" s="52"/>
      <c r="Q634" s="52">
        <v>12000</v>
      </c>
      <c r="R634" s="51"/>
    </row>
    <row r="635" spans="1:18" ht="14.45" hidden="1" customHeight="1" outlineLevel="2" x14ac:dyDescent="0.25">
      <c r="A635" s="68">
        <v>1252</v>
      </c>
      <c r="B635" s="51" t="s">
        <v>165</v>
      </c>
      <c r="C635" s="51">
        <v>361</v>
      </c>
      <c r="D635" s="51" t="s">
        <v>199</v>
      </c>
      <c r="E635" s="51">
        <v>361</v>
      </c>
      <c r="F635" s="51" t="s">
        <v>83</v>
      </c>
      <c r="G635" s="52">
        <v>0</v>
      </c>
      <c r="H635" s="52"/>
      <c r="I635" s="52"/>
      <c r="J635" s="52"/>
      <c r="K635" s="52"/>
      <c r="L635" s="52"/>
      <c r="M635" s="52"/>
      <c r="N635" s="52"/>
      <c r="O635" s="52"/>
      <c r="P635" s="52"/>
      <c r="Q635" s="52">
        <v>0</v>
      </c>
      <c r="R635" s="51"/>
    </row>
    <row r="636" spans="1:18" ht="14.45" customHeight="1" outlineLevel="1" collapsed="1" x14ac:dyDescent="0.25">
      <c r="A636" s="68"/>
      <c r="B636" s="51"/>
      <c r="C636" s="69" t="s">
        <v>455</v>
      </c>
      <c r="D636" s="51"/>
      <c r="E636" s="51"/>
      <c r="F636" s="51"/>
      <c r="G636" s="52">
        <f t="shared" ref="G636:R636" si="73">SUBTOTAL(9,G624:G635)</f>
        <v>253000</v>
      </c>
      <c r="H636" s="52">
        <f t="shared" si="73"/>
        <v>0</v>
      </c>
      <c r="I636" s="52">
        <f t="shared" si="73"/>
        <v>0</v>
      </c>
      <c r="J636" s="52">
        <f t="shared" si="73"/>
        <v>0</v>
      </c>
      <c r="K636" s="52">
        <f t="shared" si="73"/>
        <v>0</v>
      </c>
      <c r="L636" s="52">
        <f t="shared" si="73"/>
        <v>0</v>
      </c>
      <c r="M636" s="52">
        <f t="shared" si="73"/>
        <v>0</v>
      </c>
      <c r="N636" s="52">
        <f t="shared" si="73"/>
        <v>0</v>
      </c>
      <c r="O636" s="52">
        <f t="shared" si="73"/>
        <v>0</v>
      </c>
      <c r="P636" s="52">
        <f t="shared" si="73"/>
        <v>0</v>
      </c>
      <c r="Q636" s="52">
        <f t="shared" si="73"/>
        <v>253000</v>
      </c>
      <c r="R636" s="51">
        <f t="shared" si="73"/>
        <v>0</v>
      </c>
    </row>
    <row r="637" spans="1:18" ht="14.45" hidden="1" customHeight="1" outlineLevel="2" x14ac:dyDescent="0.25">
      <c r="A637" s="68">
        <v>1234</v>
      </c>
      <c r="B637" s="51" t="s">
        <v>165</v>
      </c>
      <c r="C637" s="51">
        <v>362</v>
      </c>
      <c r="D637" s="51" t="s">
        <v>193</v>
      </c>
      <c r="E637" s="51">
        <v>362</v>
      </c>
      <c r="F637" s="51" t="s">
        <v>84</v>
      </c>
      <c r="G637" s="52">
        <v>0</v>
      </c>
      <c r="H637" s="52"/>
      <c r="I637" s="52"/>
      <c r="J637" s="52"/>
      <c r="K637" s="52"/>
      <c r="L637" s="52"/>
      <c r="M637" s="52"/>
      <c r="N637" s="52"/>
      <c r="O637" s="52"/>
      <c r="P637" s="52"/>
      <c r="Q637" s="52">
        <v>0</v>
      </c>
      <c r="R637" s="51"/>
    </row>
    <row r="638" spans="1:18" ht="14.45" customHeight="1" outlineLevel="1" collapsed="1" x14ac:dyDescent="0.25">
      <c r="A638" s="68"/>
      <c r="B638" s="51"/>
      <c r="C638" s="69" t="s">
        <v>456</v>
      </c>
      <c r="D638" s="51"/>
      <c r="E638" s="51"/>
      <c r="F638" s="51"/>
      <c r="G638" s="52">
        <f t="shared" ref="G638:R638" si="74">SUBTOTAL(9,G637:G637)</f>
        <v>0</v>
      </c>
      <c r="H638" s="52">
        <f t="shared" si="74"/>
        <v>0</v>
      </c>
      <c r="I638" s="52">
        <f t="shared" si="74"/>
        <v>0</v>
      </c>
      <c r="J638" s="52">
        <f t="shared" si="74"/>
        <v>0</v>
      </c>
      <c r="K638" s="52">
        <f t="shared" si="74"/>
        <v>0</v>
      </c>
      <c r="L638" s="52">
        <f t="shared" si="74"/>
        <v>0</v>
      </c>
      <c r="M638" s="52">
        <f t="shared" si="74"/>
        <v>0</v>
      </c>
      <c r="N638" s="52">
        <f t="shared" si="74"/>
        <v>0</v>
      </c>
      <c r="O638" s="52">
        <f t="shared" si="74"/>
        <v>0</v>
      </c>
      <c r="P638" s="52">
        <f t="shared" si="74"/>
        <v>0</v>
      </c>
      <c r="Q638" s="52">
        <f t="shared" si="74"/>
        <v>0</v>
      </c>
      <c r="R638" s="51">
        <f t="shared" si="74"/>
        <v>0</v>
      </c>
    </row>
    <row r="639" spans="1:18" ht="14.45" hidden="1" customHeight="1" outlineLevel="2" x14ac:dyDescent="0.25">
      <c r="A639" s="51">
        <v>207</v>
      </c>
      <c r="B639" s="51" t="s">
        <v>165</v>
      </c>
      <c r="C639" s="51">
        <v>363</v>
      </c>
      <c r="D639" s="51" t="s">
        <v>209</v>
      </c>
      <c r="E639" s="51">
        <v>363</v>
      </c>
      <c r="F639" s="51" t="s">
        <v>85</v>
      </c>
      <c r="G639" s="52">
        <v>24000</v>
      </c>
      <c r="H639" s="51"/>
      <c r="I639" s="52">
        <v>0</v>
      </c>
      <c r="J639" s="52">
        <v>0</v>
      </c>
      <c r="K639" s="52">
        <v>0</v>
      </c>
      <c r="L639" s="52">
        <v>0</v>
      </c>
      <c r="M639" s="52">
        <v>0</v>
      </c>
      <c r="N639" s="52">
        <v>0</v>
      </c>
      <c r="O639" s="52">
        <v>0</v>
      </c>
      <c r="P639" s="52">
        <v>0</v>
      </c>
      <c r="Q639" s="52">
        <v>24000</v>
      </c>
      <c r="R639" s="51"/>
    </row>
    <row r="640" spans="1:18" ht="14.45" hidden="1" customHeight="1" outlineLevel="2" x14ac:dyDescent="0.25">
      <c r="A640" s="68">
        <v>1253</v>
      </c>
      <c r="B640" s="51" t="s">
        <v>165</v>
      </c>
      <c r="C640" s="51">
        <v>363</v>
      </c>
      <c r="D640" s="51" t="s">
        <v>199</v>
      </c>
      <c r="E640" s="51">
        <v>363</v>
      </c>
      <c r="F640" s="51" t="s">
        <v>85</v>
      </c>
      <c r="G640" s="52">
        <v>0</v>
      </c>
      <c r="H640" s="52"/>
      <c r="I640" s="52"/>
      <c r="J640" s="52"/>
      <c r="K640" s="52"/>
      <c r="L640" s="52"/>
      <c r="M640" s="52"/>
      <c r="N640" s="52"/>
      <c r="O640" s="52"/>
      <c r="P640" s="52"/>
      <c r="Q640" s="52">
        <v>0</v>
      </c>
      <c r="R640" s="51"/>
    </row>
    <row r="641" spans="1:18" ht="14.45" customHeight="1" outlineLevel="1" collapsed="1" x14ac:dyDescent="0.25">
      <c r="A641" s="68"/>
      <c r="B641" s="51"/>
      <c r="C641" s="69" t="s">
        <v>457</v>
      </c>
      <c r="D641" s="51"/>
      <c r="E641" s="51"/>
      <c r="F641" s="51"/>
      <c r="G641" s="52">
        <f t="shared" ref="G641:R641" si="75">SUBTOTAL(9,G639:G640)</f>
        <v>24000</v>
      </c>
      <c r="H641" s="52">
        <f t="shared" si="75"/>
        <v>0</v>
      </c>
      <c r="I641" s="52">
        <f t="shared" si="75"/>
        <v>0</v>
      </c>
      <c r="J641" s="52">
        <f t="shared" si="75"/>
        <v>0</v>
      </c>
      <c r="K641" s="52">
        <f t="shared" si="75"/>
        <v>0</v>
      </c>
      <c r="L641" s="52">
        <f t="shared" si="75"/>
        <v>0</v>
      </c>
      <c r="M641" s="52">
        <f t="shared" si="75"/>
        <v>0</v>
      </c>
      <c r="N641" s="52">
        <f t="shared" si="75"/>
        <v>0</v>
      </c>
      <c r="O641" s="52">
        <f t="shared" si="75"/>
        <v>0</v>
      </c>
      <c r="P641" s="52">
        <f t="shared" si="75"/>
        <v>0</v>
      </c>
      <c r="Q641" s="52">
        <f t="shared" si="75"/>
        <v>24000</v>
      </c>
      <c r="R641" s="51">
        <f t="shared" si="75"/>
        <v>0</v>
      </c>
    </row>
    <row r="642" spans="1:18" ht="14.45" hidden="1" customHeight="1" outlineLevel="2" x14ac:dyDescent="0.25">
      <c r="A642" s="51">
        <v>168</v>
      </c>
      <c r="B642" s="51" t="s">
        <v>165</v>
      </c>
      <c r="C642" s="51">
        <v>364</v>
      </c>
      <c r="D642" s="51" t="s">
        <v>208</v>
      </c>
      <c r="E642" s="51">
        <v>364</v>
      </c>
      <c r="F642" s="51" t="s">
        <v>86</v>
      </c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>
        <v>0</v>
      </c>
      <c r="R642" s="51"/>
    </row>
    <row r="643" spans="1:18" ht="14.45" hidden="1" customHeight="1" outlineLevel="2" x14ac:dyDescent="0.25">
      <c r="A643" s="51">
        <v>208</v>
      </c>
      <c r="B643" s="51" t="s">
        <v>165</v>
      </c>
      <c r="C643" s="51">
        <v>364</v>
      </c>
      <c r="D643" s="51" t="s">
        <v>209</v>
      </c>
      <c r="E643" s="51">
        <v>364</v>
      </c>
      <c r="F643" s="51" t="s">
        <v>86</v>
      </c>
      <c r="G643" s="52">
        <v>5000</v>
      </c>
      <c r="H643" s="51"/>
      <c r="I643" s="52">
        <v>0</v>
      </c>
      <c r="J643" s="52">
        <v>0</v>
      </c>
      <c r="K643" s="52">
        <v>0</v>
      </c>
      <c r="L643" s="52">
        <v>0</v>
      </c>
      <c r="M643" s="52">
        <v>0</v>
      </c>
      <c r="N643" s="52">
        <v>0</v>
      </c>
      <c r="O643" s="52">
        <v>0</v>
      </c>
      <c r="P643" s="52">
        <v>0</v>
      </c>
      <c r="Q643" s="52">
        <v>5000</v>
      </c>
      <c r="R643" s="51"/>
    </row>
    <row r="644" spans="1:18" ht="14.45" hidden="1" customHeight="1" outlineLevel="2" x14ac:dyDescent="0.25">
      <c r="A644" s="51">
        <v>280</v>
      </c>
      <c r="B644" s="51" t="s">
        <v>165</v>
      </c>
      <c r="C644" s="51">
        <v>364</v>
      </c>
      <c r="D644" s="51" t="s">
        <v>211</v>
      </c>
      <c r="E644" s="51">
        <v>364</v>
      </c>
      <c r="F644" s="51" t="s">
        <v>86</v>
      </c>
      <c r="G644" s="52">
        <v>0</v>
      </c>
      <c r="H644" s="51"/>
      <c r="I644" s="52">
        <v>0</v>
      </c>
      <c r="J644" s="52">
        <v>0</v>
      </c>
      <c r="K644" s="52">
        <v>0</v>
      </c>
      <c r="L644" s="52">
        <v>0</v>
      </c>
      <c r="M644" s="52">
        <v>0</v>
      </c>
      <c r="N644" s="52">
        <v>0</v>
      </c>
      <c r="O644" s="52">
        <v>0</v>
      </c>
      <c r="P644" s="52">
        <v>0</v>
      </c>
      <c r="Q644" s="52">
        <v>0</v>
      </c>
      <c r="R644" s="51"/>
    </row>
    <row r="645" spans="1:18" ht="14.45" hidden="1" customHeight="1" outlineLevel="2" x14ac:dyDescent="0.25">
      <c r="A645" s="51">
        <v>548</v>
      </c>
      <c r="B645" s="51" t="s">
        <v>165</v>
      </c>
      <c r="C645" s="51">
        <v>364</v>
      </c>
      <c r="D645" s="51" t="s">
        <v>219</v>
      </c>
      <c r="E645" s="51">
        <v>364</v>
      </c>
      <c r="F645" s="51" t="s">
        <v>86</v>
      </c>
      <c r="G645" s="52">
        <v>0</v>
      </c>
      <c r="H645" s="52">
        <v>0</v>
      </c>
      <c r="I645" s="52">
        <v>0</v>
      </c>
      <c r="J645" s="52">
        <v>0</v>
      </c>
      <c r="K645" s="52">
        <v>0</v>
      </c>
      <c r="L645" s="52">
        <v>0</v>
      </c>
      <c r="M645" s="52">
        <v>0</v>
      </c>
      <c r="N645" s="52">
        <v>0</v>
      </c>
      <c r="O645" s="52">
        <v>0</v>
      </c>
      <c r="P645" s="52">
        <v>0</v>
      </c>
      <c r="Q645" s="52">
        <v>0</v>
      </c>
      <c r="R645" s="51"/>
    </row>
    <row r="646" spans="1:18" ht="14.45" hidden="1" customHeight="1" outlineLevel="2" x14ac:dyDescent="0.25">
      <c r="A646" s="68">
        <v>1254</v>
      </c>
      <c r="B646" s="51" t="s">
        <v>165</v>
      </c>
      <c r="C646" s="51">
        <v>364</v>
      </c>
      <c r="D646" s="51" t="s">
        <v>199</v>
      </c>
      <c r="E646" s="51">
        <v>364</v>
      </c>
      <c r="F646" s="51" t="s">
        <v>86</v>
      </c>
      <c r="G646" s="52">
        <v>0</v>
      </c>
      <c r="H646" s="52"/>
      <c r="I646" s="52"/>
      <c r="J646" s="52"/>
      <c r="K646" s="52"/>
      <c r="L646" s="52"/>
      <c r="M646" s="52"/>
      <c r="N646" s="52"/>
      <c r="O646" s="52"/>
      <c r="P646" s="52"/>
      <c r="Q646" s="52">
        <v>0</v>
      </c>
      <c r="R646" s="51"/>
    </row>
    <row r="647" spans="1:18" ht="14.45" customHeight="1" outlineLevel="1" collapsed="1" x14ac:dyDescent="0.25">
      <c r="A647" s="68"/>
      <c r="B647" s="51"/>
      <c r="C647" s="69" t="s">
        <v>458</v>
      </c>
      <c r="D647" s="51"/>
      <c r="E647" s="51"/>
      <c r="F647" s="51"/>
      <c r="G647" s="52">
        <f t="shared" ref="G647:R647" si="76">SUBTOTAL(9,G642:G646)</f>
        <v>5000</v>
      </c>
      <c r="H647" s="52">
        <f t="shared" si="76"/>
        <v>0</v>
      </c>
      <c r="I647" s="52">
        <f t="shared" si="76"/>
        <v>0</v>
      </c>
      <c r="J647" s="52">
        <f t="shared" si="76"/>
        <v>0</v>
      </c>
      <c r="K647" s="52">
        <f t="shared" si="76"/>
        <v>0</v>
      </c>
      <c r="L647" s="52">
        <f t="shared" si="76"/>
        <v>0</v>
      </c>
      <c r="M647" s="52">
        <f t="shared" si="76"/>
        <v>0</v>
      </c>
      <c r="N647" s="52">
        <f t="shared" si="76"/>
        <v>0</v>
      </c>
      <c r="O647" s="52">
        <f t="shared" si="76"/>
        <v>0</v>
      </c>
      <c r="P647" s="52">
        <f t="shared" si="76"/>
        <v>0</v>
      </c>
      <c r="Q647" s="52">
        <f t="shared" si="76"/>
        <v>5000</v>
      </c>
      <c r="R647" s="51">
        <f t="shared" si="76"/>
        <v>0</v>
      </c>
    </row>
    <row r="648" spans="1:18" ht="14.45" hidden="1" customHeight="1" outlineLevel="2" x14ac:dyDescent="0.25">
      <c r="A648" s="51">
        <v>209</v>
      </c>
      <c r="B648" s="51" t="s">
        <v>165</v>
      </c>
      <c r="C648" s="51">
        <v>365</v>
      </c>
      <c r="D648" s="51" t="s">
        <v>209</v>
      </c>
      <c r="E648" s="51">
        <v>365</v>
      </c>
      <c r="F648" s="51" t="s">
        <v>87</v>
      </c>
      <c r="G648" s="52">
        <v>30000</v>
      </c>
      <c r="H648" s="51"/>
      <c r="I648" s="52">
        <v>0</v>
      </c>
      <c r="J648" s="52">
        <v>0</v>
      </c>
      <c r="K648" s="52">
        <v>0</v>
      </c>
      <c r="L648" s="52">
        <v>0</v>
      </c>
      <c r="M648" s="52">
        <v>0</v>
      </c>
      <c r="N648" s="52">
        <v>0</v>
      </c>
      <c r="O648" s="52">
        <v>0</v>
      </c>
      <c r="P648" s="52">
        <v>0</v>
      </c>
      <c r="Q648" s="52">
        <v>30000</v>
      </c>
      <c r="R648" s="51"/>
    </row>
    <row r="649" spans="1:18" ht="14.45" customHeight="1" outlineLevel="1" collapsed="1" x14ac:dyDescent="0.25">
      <c r="A649" s="51"/>
      <c r="B649" s="51"/>
      <c r="C649" s="69" t="s">
        <v>459</v>
      </c>
      <c r="D649" s="51"/>
      <c r="E649" s="51"/>
      <c r="F649" s="51"/>
      <c r="G649" s="52">
        <f t="shared" ref="G649:R649" si="77">SUBTOTAL(9,G648:G648)</f>
        <v>30000</v>
      </c>
      <c r="H649" s="51">
        <f t="shared" si="77"/>
        <v>0</v>
      </c>
      <c r="I649" s="52">
        <f t="shared" si="77"/>
        <v>0</v>
      </c>
      <c r="J649" s="52">
        <f t="shared" si="77"/>
        <v>0</v>
      </c>
      <c r="K649" s="52">
        <f t="shared" si="77"/>
        <v>0</v>
      </c>
      <c r="L649" s="52">
        <f t="shared" si="77"/>
        <v>0</v>
      </c>
      <c r="M649" s="52">
        <f t="shared" si="77"/>
        <v>0</v>
      </c>
      <c r="N649" s="52">
        <f t="shared" si="77"/>
        <v>0</v>
      </c>
      <c r="O649" s="52">
        <f t="shared" si="77"/>
        <v>0</v>
      </c>
      <c r="P649" s="52">
        <f t="shared" si="77"/>
        <v>0</v>
      </c>
      <c r="Q649" s="52">
        <f t="shared" si="77"/>
        <v>30000</v>
      </c>
      <c r="R649" s="51">
        <f t="shared" si="77"/>
        <v>0</v>
      </c>
    </row>
    <row r="650" spans="1:18" ht="14.45" hidden="1" customHeight="1" outlineLevel="2" x14ac:dyDescent="0.25">
      <c r="A650" s="51">
        <v>210</v>
      </c>
      <c r="B650" s="51" t="s">
        <v>165</v>
      </c>
      <c r="C650" s="51">
        <v>366</v>
      </c>
      <c r="D650" s="51" t="s">
        <v>209</v>
      </c>
      <c r="E650" s="51">
        <v>366</v>
      </c>
      <c r="F650" s="51" t="s">
        <v>88</v>
      </c>
      <c r="G650" s="52">
        <v>12000</v>
      </c>
      <c r="H650" s="51"/>
      <c r="I650" s="52">
        <v>0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0</v>
      </c>
      <c r="P650" s="52">
        <v>0</v>
      </c>
      <c r="Q650" s="52">
        <v>12000</v>
      </c>
      <c r="R650" s="51"/>
    </row>
    <row r="651" spans="1:18" ht="14.45" hidden="1" customHeight="1" outlineLevel="2" x14ac:dyDescent="0.25">
      <c r="A651" s="51">
        <v>912</v>
      </c>
      <c r="B651" s="51" t="s">
        <v>165</v>
      </c>
      <c r="C651" s="51">
        <v>366</v>
      </c>
      <c r="D651" s="51" t="s">
        <v>226</v>
      </c>
      <c r="E651" s="51">
        <v>366</v>
      </c>
      <c r="F651" s="51" t="s">
        <v>88</v>
      </c>
      <c r="G651" s="52">
        <v>0</v>
      </c>
      <c r="H651" s="52"/>
      <c r="I651" s="52"/>
      <c r="J651" s="52"/>
      <c r="K651" s="52"/>
      <c r="L651" s="52"/>
      <c r="M651" s="52"/>
      <c r="N651" s="52"/>
      <c r="O651" s="52"/>
      <c r="P651" s="52"/>
      <c r="Q651" s="52">
        <v>0</v>
      </c>
      <c r="R651" s="51"/>
    </row>
    <row r="652" spans="1:18" ht="14.45" hidden="1" customHeight="1" outlineLevel="2" x14ac:dyDescent="0.25">
      <c r="A652" s="68">
        <v>1255</v>
      </c>
      <c r="B652" s="51" t="s">
        <v>165</v>
      </c>
      <c r="C652" s="51">
        <v>366</v>
      </c>
      <c r="D652" s="51" t="s">
        <v>199</v>
      </c>
      <c r="E652" s="51">
        <v>366</v>
      </c>
      <c r="F652" s="51" t="s">
        <v>88</v>
      </c>
      <c r="G652" s="52">
        <v>0</v>
      </c>
      <c r="H652" s="52"/>
      <c r="I652" s="52"/>
      <c r="J652" s="52"/>
      <c r="K652" s="52"/>
      <c r="L652" s="52"/>
      <c r="M652" s="52"/>
      <c r="N652" s="52"/>
      <c r="O652" s="52"/>
      <c r="P652" s="52"/>
      <c r="Q652" s="52">
        <v>0</v>
      </c>
      <c r="R652" s="51"/>
    </row>
    <row r="653" spans="1:18" ht="14.45" customHeight="1" outlineLevel="1" collapsed="1" x14ac:dyDescent="0.25">
      <c r="A653" s="68"/>
      <c r="B653" s="51"/>
      <c r="C653" s="69" t="s">
        <v>460</v>
      </c>
      <c r="D653" s="51"/>
      <c r="E653" s="51"/>
      <c r="F653" s="51"/>
      <c r="G653" s="52">
        <f t="shared" ref="G653:R653" si="78">SUBTOTAL(9,G650:G652)</f>
        <v>12000</v>
      </c>
      <c r="H653" s="52">
        <f t="shared" si="78"/>
        <v>0</v>
      </c>
      <c r="I653" s="52">
        <f t="shared" si="78"/>
        <v>0</v>
      </c>
      <c r="J653" s="52">
        <f t="shared" si="78"/>
        <v>0</v>
      </c>
      <c r="K653" s="52">
        <f t="shared" si="78"/>
        <v>0</v>
      </c>
      <c r="L653" s="52">
        <f t="shared" si="78"/>
        <v>0</v>
      </c>
      <c r="M653" s="52">
        <f t="shared" si="78"/>
        <v>0</v>
      </c>
      <c r="N653" s="52">
        <f t="shared" si="78"/>
        <v>0</v>
      </c>
      <c r="O653" s="52">
        <f t="shared" si="78"/>
        <v>0</v>
      </c>
      <c r="P653" s="52">
        <f t="shared" si="78"/>
        <v>0</v>
      </c>
      <c r="Q653" s="52">
        <f t="shared" si="78"/>
        <v>12000</v>
      </c>
      <c r="R653" s="51">
        <f t="shared" si="78"/>
        <v>0</v>
      </c>
    </row>
    <row r="654" spans="1:18" ht="14.45" hidden="1" customHeight="1" outlineLevel="2" x14ac:dyDescent="0.25">
      <c r="A654" s="51">
        <v>211</v>
      </c>
      <c r="B654" s="51" t="s">
        <v>165</v>
      </c>
      <c r="C654" s="51">
        <v>369</v>
      </c>
      <c r="D654" s="51" t="s">
        <v>209</v>
      </c>
      <c r="E654" s="51">
        <v>369</v>
      </c>
      <c r="F654" s="51" t="s">
        <v>89</v>
      </c>
      <c r="G654" s="52">
        <v>0</v>
      </c>
      <c r="H654" s="51"/>
      <c r="I654" s="52">
        <v>0</v>
      </c>
      <c r="J654" s="52">
        <v>0</v>
      </c>
      <c r="K654" s="52">
        <v>0</v>
      </c>
      <c r="L654" s="52">
        <v>0</v>
      </c>
      <c r="M654" s="52">
        <v>0</v>
      </c>
      <c r="N654" s="52">
        <v>0</v>
      </c>
      <c r="O654" s="52">
        <v>0</v>
      </c>
      <c r="P654" s="52">
        <v>0</v>
      </c>
      <c r="Q654" s="52">
        <v>0</v>
      </c>
      <c r="R654" s="51"/>
    </row>
    <row r="655" spans="1:18" ht="14.45" hidden="1" customHeight="1" outlineLevel="2" x14ac:dyDescent="0.25">
      <c r="A655" s="51">
        <v>281</v>
      </c>
      <c r="B655" s="51" t="s">
        <v>165</v>
      </c>
      <c r="C655" s="51">
        <v>369</v>
      </c>
      <c r="D655" s="51" t="s">
        <v>211</v>
      </c>
      <c r="E655" s="51">
        <v>369</v>
      </c>
      <c r="F655" s="51" t="s">
        <v>89</v>
      </c>
      <c r="G655" s="52">
        <v>0</v>
      </c>
      <c r="H655" s="51"/>
      <c r="I655" s="52">
        <v>0</v>
      </c>
      <c r="J655" s="52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0</v>
      </c>
      <c r="Q655" s="52">
        <v>0</v>
      </c>
      <c r="R655" s="51"/>
    </row>
    <row r="656" spans="1:18" ht="14.45" hidden="1" customHeight="1" outlineLevel="2" x14ac:dyDescent="0.25">
      <c r="A656" s="51">
        <v>323</v>
      </c>
      <c r="B656" s="51" t="s">
        <v>165</v>
      </c>
      <c r="C656" s="51">
        <v>369</v>
      </c>
      <c r="D656" s="51" t="s">
        <v>212</v>
      </c>
      <c r="E656" s="51">
        <v>369</v>
      </c>
      <c r="F656" s="51" t="s">
        <v>89</v>
      </c>
      <c r="G656" s="52">
        <v>0</v>
      </c>
      <c r="H656" s="51"/>
      <c r="I656" s="52">
        <v>0</v>
      </c>
      <c r="J656" s="52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1"/>
    </row>
    <row r="657" spans="1:18" ht="14.45" customHeight="1" outlineLevel="1" collapsed="1" x14ac:dyDescent="0.25">
      <c r="A657" s="51"/>
      <c r="B657" s="51"/>
      <c r="C657" s="69" t="s">
        <v>461</v>
      </c>
      <c r="D657" s="51"/>
      <c r="E657" s="51"/>
      <c r="F657" s="51"/>
      <c r="G657" s="52">
        <f t="shared" ref="G657:R657" si="79">SUBTOTAL(9,G654:G656)</f>
        <v>0</v>
      </c>
      <c r="H657" s="51">
        <f t="shared" si="79"/>
        <v>0</v>
      </c>
      <c r="I657" s="52">
        <f t="shared" si="79"/>
        <v>0</v>
      </c>
      <c r="J657" s="52">
        <f t="shared" si="79"/>
        <v>0</v>
      </c>
      <c r="K657" s="52">
        <f t="shared" si="79"/>
        <v>0</v>
      </c>
      <c r="L657" s="52">
        <f t="shared" si="79"/>
        <v>0</v>
      </c>
      <c r="M657" s="52">
        <f t="shared" si="79"/>
        <v>0</v>
      </c>
      <c r="N657" s="52">
        <f t="shared" si="79"/>
        <v>0</v>
      </c>
      <c r="O657" s="52">
        <f t="shared" si="79"/>
        <v>0</v>
      </c>
      <c r="P657" s="52">
        <f t="shared" si="79"/>
        <v>0</v>
      </c>
      <c r="Q657" s="52">
        <f t="shared" si="79"/>
        <v>0</v>
      </c>
      <c r="R657" s="51">
        <f t="shared" si="79"/>
        <v>0</v>
      </c>
    </row>
    <row r="658" spans="1:18" ht="14.45" hidden="1" customHeight="1" outlineLevel="2" x14ac:dyDescent="0.25">
      <c r="A658" s="51">
        <v>54</v>
      </c>
      <c r="B658" s="51" t="s">
        <v>165</v>
      </c>
      <c r="C658" s="51">
        <v>371</v>
      </c>
      <c r="D658" s="51" t="s">
        <v>205</v>
      </c>
      <c r="E658" s="51">
        <v>371</v>
      </c>
      <c r="F658" s="51" t="s">
        <v>90</v>
      </c>
      <c r="G658" s="52">
        <v>30000</v>
      </c>
      <c r="H658" s="51"/>
      <c r="I658" s="52">
        <v>0</v>
      </c>
      <c r="J658" s="52">
        <v>0</v>
      </c>
      <c r="K658" s="52">
        <v>0</v>
      </c>
      <c r="L658" s="52">
        <v>0</v>
      </c>
      <c r="M658" s="52">
        <v>0</v>
      </c>
      <c r="N658" s="52">
        <v>0</v>
      </c>
      <c r="O658" s="52">
        <v>0</v>
      </c>
      <c r="P658" s="52">
        <v>0</v>
      </c>
      <c r="Q658" s="52">
        <v>30000</v>
      </c>
      <c r="R658" s="51"/>
    </row>
    <row r="659" spans="1:18" ht="14.45" hidden="1" customHeight="1" outlineLevel="2" x14ac:dyDescent="0.25">
      <c r="A659" s="51">
        <v>594</v>
      </c>
      <c r="B659" s="51" t="s">
        <v>165</v>
      </c>
      <c r="C659" s="51">
        <v>371</v>
      </c>
      <c r="D659" s="51" t="s">
        <v>220</v>
      </c>
      <c r="E659" s="51">
        <v>371</v>
      </c>
      <c r="F659" s="51" t="s">
        <v>90</v>
      </c>
      <c r="G659" s="52">
        <v>15000</v>
      </c>
      <c r="H659" s="51"/>
      <c r="I659" s="52">
        <v>0</v>
      </c>
      <c r="J659" s="52">
        <v>0</v>
      </c>
      <c r="K659" s="52">
        <v>0</v>
      </c>
      <c r="L659" s="52">
        <v>0</v>
      </c>
      <c r="M659" s="52">
        <v>0</v>
      </c>
      <c r="N659" s="52">
        <v>0</v>
      </c>
      <c r="O659" s="52">
        <v>0</v>
      </c>
      <c r="P659" s="52">
        <v>0</v>
      </c>
      <c r="Q659" s="52">
        <v>15000</v>
      </c>
      <c r="R659" s="51"/>
    </row>
    <row r="660" spans="1:18" ht="14.45" hidden="1" customHeight="1" outlineLevel="2" x14ac:dyDescent="0.25">
      <c r="A660" s="51">
        <v>664</v>
      </c>
      <c r="B660" s="51" t="s">
        <v>165</v>
      </c>
      <c r="C660" s="51">
        <v>371</v>
      </c>
      <c r="D660" s="51" t="s">
        <v>142</v>
      </c>
      <c r="E660" s="51">
        <v>371</v>
      </c>
      <c r="F660" s="51" t="s">
        <v>90</v>
      </c>
      <c r="G660" s="52">
        <v>21000</v>
      </c>
      <c r="H660" s="52">
        <v>0</v>
      </c>
      <c r="I660" s="52">
        <v>0</v>
      </c>
      <c r="J660" s="52">
        <v>0</v>
      </c>
      <c r="K660" s="52">
        <v>0</v>
      </c>
      <c r="L660" s="52">
        <v>0</v>
      </c>
      <c r="M660" s="52">
        <v>0</v>
      </c>
      <c r="N660" s="52">
        <v>0</v>
      </c>
      <c r="O660" s="52">
        <v>0</v>
      </c>
      <c r="P660" s="52">
        <v>0</v>
      </c>
      <c r="Q660" s="52">
        <v>21000</v>
      </c>
      <c r="R660" s="51"/>
    </row>
    <row r="661" spans="1:18" ht="14.45" hidden="1" customHeight="1" outlineLevel="2" x14ac:dyDescent="0.25">
      <c r="A661" s="51">
        <v>737</v>
      </c>
      <c r="B661" s="51" t="s">
        <v>165</v>
      </c>
      <c r="C661" s="51">
        <v>371</v>
      </c>
      <c r="D661" s="51" t="s">
        <v>223</v>
      </c>
      <c r="E661" s="51">
        <v>371</v>
      </c>
      <c r="F661" s="51" t="s">
        <v>90</v>
      </c>
      <c r="G661" s="52">
        <v>0</v>
      </c>
      <c r="H661" s="52"/>
      <c r="I661" s="52">
        <v>0</v>
      </c>
      <c r="J661" s="52">
        <v>0</v>
      </c>
      <c r="K661" s="52">
        <v>0</v>
      </c>
      <c r="L661" s="52">
        <v>0</v>
      </c>
      <c r="M661" s="52">
        <v>0</v>
      </c>
      <c r="N661" s="52">
        <v>0</v>
      </c>
      <c r="O661" s="52">
        <v>0</v>
      </c>
      <c r="P661" s="52">
        <v>0</v>
      </c>
      <c r="Q661" s="52">
        <v>0</v>
      </c>
      <c r="R661" s="51"/>
    </row>
    <row r="662" spans="1:18" ht="14.45" hidden="1" customHeight="1" outlineLevel="2" x14ac:dyDescent="0.25">
      <c r="A662" s="51">
        <v>915</v>
      </c>
      <c r="B662" s="51" t="s">
        <v>165</v>
      </c>
      <c r="C662" s="51">
        <v>371</v>
      </c>
      <c r="D662" s="51" t="s">
        <v>226</v>
      </c>
      <c r="E662" s="51">
        <v>371</v>
      </c>
      <c r="F662" s="51" t="s">
        <v>90</v>
      </c>
      <c r="G662" s="52">
        <v>30000</v>
      </c>
      <c r="H662" s="52"/>
      <c r="I662" s="52"/>
      <c r="J662" s="52"/>
      <c r="K662" s="52"/>
      <c r="L662" s="52"/>
      <c r="M662" s="52"/>
      <c r="N662" s="52"/>
      <c r="O662" s="52"/>
      <c r="P662" s="52"/>
      <c r="Q662" s="52">
        <v>30000</v>
      </c>
      <c r="R662" s="51"/>
    </row>
    <row r="663" spans="1:18" ht="14.45" customHeight="1" outlineLevel="1" collapsed="1" x14ac:dyDescent="0.25">
      <c r="A663" s="51"/>
      <c r="B663" s="51"/>
      <c r="C663" s="69" t="s">
        <v>462</v>
      </c>
      <c r="D663" s="51"/>
      <c r="E663" s="51"/>
      <c r="F663" s="51"/>
      <c r="G663" s="52">
        <f t="shared" ref="G663:R663" si="80">SUBTOTAL(9,G658:G662)</f>
        <v>96000</v>
      </c>
      <c r="H663" s="52">
        <f t="shared" si="80"/>
        <v>0</v>
      </c>
      <c r="I663" s="52">
        <f t="shared" si="80"/>
        <v>0</v>
      </c>
      <c r="J663" s="52">
        <f t="shared" si="80"/>
        <v>0</v>
      </c>
      <c r="K663" s="52">
        <f t="shared" si="80"/>
        <v>0</v>
      </c>
      <c r="L663" s="52">
        <f t="shared" si="80"/>
        <v>0</v>
      </c>
      <c r="M663" s="52">
        <f t="shared" si="80"/>
        <v>0</v>
      </c>
      <c r="N663" s="52">
        <f t="shared" si="80"/>
        <v>0</v>
      </c>
      <c r="O663" s="52">
        <f t="shared" si="80"/>
        <v>0</v>
      </c>
      <c r="P663" s="52">
        <f t="shared" si="80"/>
        <v>0</v>
      </c>
      <c r="Q663" s="52">
        <f t="shared" si="80"/>
        <v>96000</v>
      </c>
      <c r="R663" s="51">
        <f t="shared" si="80"/>
        <v>0</v>
      </c>
    </row>
    <row r="664" spans="1:18" ht="14.45" hidden="1" customHeight="1" outlineLevel="2" x14ac:dyDescent="0.25">
      <c r="A664" s="51">
        <v>55</v>
      </c>
      <c r="B664" s="51" t="s">
        <v>165</v>
      </c>
      <c r="C664" s="51">
        <v>372</v>
      </c>
      <c r="D664" s="51" t="s">
        <v>205</v>
      </c>
      <c r="E664" s="51">
        <v>372</v>
      </c>
      <c r="F664" s="51" t="s">
        <v>91</v>
      </c>
      <c r="G664" s="52">
        <v>0</v>
      </c>
      <c r="H664" s="51"/>
      <c r="I664" s="52">
        <v>0</v>
      </c>
      <c r="J664" s="52">
        <v>0</v>
      </c>
      <c r="K664" s="52">
        <v>0</v>
      </c>
      <c r="L664" s="52">
        <v>0</v>
      </c>
      <c r="M664" s="52">
        <v>0</v>
      </c>
      <c r="N664" s="52">
        <v>0</v>
      </c>
      <c r="O664" s="52">
        <v>0</v>
      </c>
      <c r="P664" s="52">
        <v>0</v>
      </c>
      <c r="Q664" s="52">
        <v>0</v>
      </c>
      <c r="R664" s="51"/>
    </row>
    <row r="665" spans="1:18" ht="14.45" hidden="1" customHeight="1" outlineLevel="2" x14ac:dyDescent="0.25">
      <c r="A665" s="51">
        <v>132</v>
      </c>
      <c r="B665" s="51" t="s">
        <v>165</v>
      </c>
      <c r="C665" s="51">
        <v>372</v>
      </c>
      <c r="D665" s="51" t="s">
        <v>207</v>
      </c>
      <c r="E665" s="51">
        <v>372</v>
      </c>
      <c r="F665" s="51" t="s">
        <v>91</v>
      </c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>
        <v>0</v>
      </c>
      <c r="R665" s="51"/>
    </row>
    <row r="666" spans="1:18" ht="14.45" hidden="1" customHeight="1" outlineLevel="2" x14ac:dyDescent="0.25">
      <c r="A666" s="51">
        <v>170</v>
      </c>
      <c r="B666" s="51" t="s">
        <v>165</v>
      </c>
      <c r="C666" s="51">
        <v>372</v>
      </c>
      <c r="D666" s="51" t="s">
        <v>208</v>
      </c>
      <c r="E666" s="51">
        <v>372</v>
      </c>
      <c r="F666" s="51" t="s">
        <v>91</v>
      </c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>
        <v>0</v>
      </c>
      <c r="R666" s="51"/>
    </row>
    <row r="667" spans="1:18" ht="14.45" hidden="1" customHeight="1" outlineLevel="2" x14ac:dyDescent="0.25">
      <c r="A667" s="51">
        <v>283</v>
      </c>
      <c r="B667" s="51" t="s">
        <v>165</v>
      </c>
      <c r="C667" s="51">
        <v>372</v>
      </c>
      <c r="D667" s="51" t="s">
        <v>211</v>
      </c>
      <c r="E667" s="51">
        <v>372</v>
      </c>
      <c r="F667" s="51" t="s">
        <v>91</v>
      </c>
      <c r="G667" s="52">
        <v>0</v>
      </c>
      <c r="H667" s="51"/>
      <c r="I667" s="52">
        <v>0</v>
      </c>
      <c r="J667" s="52">
        <v>0</v>
      </c>
      <c r="K667" s="52">
        <v>0</v>
      </c>
      <c r="L667" s="52">
        <v>0</v>
      </c>
      <c r="M667" s="52">
        <v>0</v>
      </c>
      <c r="N667" s="52">
        <v>0</v>
      </c>
      <c r="O667" s="52">
        <v>0</v>
      </c>
      <c r="P667" s="52">
        <v>0</v>
      </c>
      <c r="Q667" s="52">
        <v>0</v>
      </c>
      <c r="R667" s="51"/>
    </row>
    <row r="668" spans="1:18" ht="14.45" hidden="1" customHeight="1" outlineLevel="2" x14ac:dyDescent="0.25">
      <c r="A668" s="51">
        <v>325</v>
      </c>
      <c r="B668" s="51" t="s">
        <v>165</v>
      </c>
      <c r="C668" s="51">
        <v>372</v>
      </c>
      <c r="D668" s="51" t="s">
        <v>212</v>
      </c>
      <c r="E668" s="51">
        <v>372</v>
      </c>
      <c r="F668" s="51" t="s">
        <v>91</v>
      </c>
      <c r="G668" s="52">
        <v>2400</v>
      </c>
      <c r="H668" s="51"/>
      <c r="I668" s="52">
        <v>0</v>
      </c>
      <c r="J668" s="52">
        <v>0</v>
      </c>
      <c r="K668" s="52">
        <v>0</v>
      </c>
      <c r="L668" s="52">
        <v>0</v>
      </c>
      <c r="M668" s="52">
        <v>0</v>
      </c>
      <c r="N668" s="52">
        <v>0</v>
      </c>
      <c r="O668" s="52">
        <v>0</v>
      </c>
      <c r="P668" s="52">
        <v>0</v>
      </c>
      <c r="Q668" s="52">
        <v>2400</v>
      </c>
      <c r="R668" s="51"/>
    </row>
    <row r="669" spans="1:18" ht="14.45" hidden="1" customHeight="1" outlineLevel="2" x14ac:dyDescent="0.25">
      <c r="A669" s="51">
        <v>369</v>
      </c>
      <c r="B669" s="51" t="s">
        <v>165</v>
      </c>
      <c r="C669" s="51">
        <v>372</v>
      </c>
      <c r="D669" s="51" t="s">
        <v>213</v>
      </c>
      <c r="E669" s="51">
        <v>372</v>
      </c>
      <c r="F669" s="51" t="s">
        <v>91</v>
      </c>
      <c r="G669" s="52">
        <v>0</v>
      </c>
      <c r="H669" s="52">
        <v>0</v>
      </c>
      <c r="I669" s="52">
        <v>0</v>
      </c>
      <c r="J669" s="52">
        <v>0</v>
      </c>
      <c r="K669" s="52">
        <v>0</v>
      </c>
      <c r="L669" s="52">
        <v>0</v>
      </c>
      <c r="M669" s="52">
        <v>0</v>
      </c>
      <c r="N669" s="52">
        <v>0</v>
      </c>
      <c r="O669" s="52">
        <v>0</v>
      </c>
      <c r="P669" s="52">
        <v>0</v>
      </c>
      <c r="Q669" s="52">
        <v>0</v>
      </c>
      <c r="R669" s="51"/>
    </row>
    <row r="670" spans="1:18" ht="14.45" hidden="1" customHeight="1" outlineLevel="2" x14ac:dyDescent="0.25">
      <c r="A670" s="51">
        <v>406</v>
      </c>
      <c r="B670" s="51" t="s">
        <v>165</v>
      </c>
      <c r="C670" s="51">
        <v>372</v>
      </c>
      <c r="D670" s="51" t="s">
        <v>214</v>
      </c>
      <c r="E670" s="51">
        <v>372</v>
      </c>
      <c r="F670" s="51" t="s">
        <v>91</v>
      </c>
      <c r="G670" s="52">
        <v>10000</v>
      </c>
      <c r="H670" s="51"/>
      <c r="I670" s="52">
        <v>0</v>
      </c>
      <c r="J670" s="52">
        <v>0</v>
      </c>
      <c r="K670" s="52">
        <v>0</v>
      </c>
      <c r="L670" s="52">
        <v>0</v>
      </c>
      <c r="M670" s="52">
        <v>0</v>
      </c>
      <c r="N670" s="52">
        <v>0</v>
      </c>
      <c r="O670" s="52">
        <v>0</v>
      </c>
      <c r="P670" s="52">
        <v>0</v>
      </c>
      <c r="Q670" s="52">
        <v>10000</v>
      </c>
      <c r="R670" s="51"/>
    </row>
    <row r="671" spans="1:18" ht="14.45" hidden="1" customHeight="1" outlineLevel="2" x14ac:dyDescent="0.25">
      <c r="A671" s="51">
        <v>460</v>
      </c>
      <c r="B671" s="51" t="s">
        <v>165</v>
      </c>
      <c r="C671" s="51">
        <v>372</v>
      </c>
      <c r="D671" s="51" t="s">
        <v>216</v>
      </c>
      <c r="E671" s="51">
        <v>372</v>
      </c>
      <c r="F671" s="51" t="s">
        <v>91</v>
      </c>
      <c r="G671" s="52">
        <v>5000</v>
      </c>
      <c r="H671" s="51"/>
      <c r="I671" s="52">
        <v>0</v>
      </c>
      <c r="J671" s="52">
        <v>0</v>
      </c>
      <c r="K671" s="52">
        <v>0</v>
      </c>
      <c r="L671" s="52">
        <v>0</v>
      </c>
      <c r="M671" s="52">
        <v>0</v>
      </c>
      <c r="N671" s="52">
        <v>0</v>
      </c>
      <c r="O671" s="52">
        <v>0</v>
      </c>
      <c r="P671" s="52">
        <v>0</v>
      </c>
      <c r="Q671" s="52">
        <v>5000</v>
      </c>
      <c r="R671" s="51"/>
    </row>
    <row r="672" spans="1:18" ht="14.45" hidden="1" customHeight="1" outlineLevel="2" x14ac:dyDescent="0.25">
      <c r="A672" s="51">
        <v>491</v>
      </c>
      <c r="B672" s="51" t="s">
        <v>165</v>
      </c>
      <c r="C672" s="51">
        <v>372</v>
      </c>
      <c r="D672" s="51" t="s">
        <v>217</v>
      </c>
      <c r="E672" s="51">
        <v>372</v>
      </c>
      <c r="F672" s="51" t="s">
        <v>91</v>
      </c>
      <c r="G672" s="52">
        <v>5000</v>
      </c>
      <c r="H672" s="51"/>
      <c r="I672" s="52">
        <v>0</v>
      </c>
      <c r="J672" s="52">
        <v>0</v>
      </c>
      <c r="K672" s="52">
        <v>0</v>
      </c>
      <c r="L672" s="52">
        <v>0</v>
      </c>
      <c r="M672" s="52">
        <v>0</v>
      </c>
      <c r="N672" s="52">
        <v>0</v>
      </c>
      <c r="O672" s="52">
        <v>0</v>
      </c>
      <c r="P672" s="52">
        <v>0</v>
      </c>
      <c r="Q672" s="52">
        <v>5000</v>
      </c>
      <c r="R672" s="51"/>
    </row>
    <row r="673" spans="1:18" ht="14.45" hidden="1" customHeight="1" outlineLevel="2" x14ac:dyDescent="0.25">
      <c r="A673" s="51">
        <v>550</v>
      </c>
      <c r="B673" s="51" t="s">
        <v>165</v>
      </c>
      <c r="C673" s="51">
        <v>372</v>
      </c>
      <c r="D673" s="51" t="s">
        <v>219</v>
      </c>
      <c r="E673" s="51">
        <v>372</v>
      </c>
      <c r="F673" s="51" t="s">
        <v>91</v>
      </c>
      <c r="G673" s="52">
        <v>15000</v>
      </c>
      <c r="H673" s="52">
        <v>0</v>
      </c>
      <c r="I673" s="52">
        <v>0</v>
      </c>
      <c r="J673" s="52">
        <v>0</v>
      </c>
      <c r="K673" s="52">
        <v>0</v>
      </c>
      <c r="L673" s="52">
        <v>0</v>
      </c>
      <c r="M673" s="52">
        <v>0</v>
      </c>
      <c r="N673" s="52">
        <v>0</v>
      </c>
      <c r="O673" s="52">
        <v>0</v>
      </c>
      <c r="P673" s="52">
        <v>0</v>
      </c>
      <c r="Q673" s="52">
        <v>15000</v>
      </c>
      <c r="R673" s="51"/>
    </row>
    <row r="674" spans="1:18" ht="14.45" hidden="1" customHeight="1" outlineLevel="2" x14ac:dyDescent="0.25">
      <c r="A674" s="51">
        <v>595</v>
      </c>
      <c r="B674" s="51" t="s">
        <v>165</v>
      </c>
      <c r="C674" s="51">
        <v>372</v>
      </c>
      <c r="D674" s="51" t="s">
        <v>220</v>
      </c>
      <c r="E674" s="51">
        <v>372</v>
      </c>
      <c r="F674" s="51" t="s">
        <v>91</v>
      </c>
      <c r="G674" s="52">
        <v>0</v>
      </c>
      <c r="H674" s="51"/>
      <c r="I674" s="52">
        <v>0</v>
      </c>
      <c r="J674" s="52">
        <v>0</v>
      </c>
      <c r="K674" s="52">
        <v>0</v>
      </c>
      <c r="L674" s="52">
        <v>0</v>
      </c>
      <c r="M674" s="52">
        <v>0</v>
      </c>
      <c r="N674" s="52">
        <v>0</v>
      </c>
      <c r="O674" s="52">
        <v>0</v>
      </c>
      <c r="P674" s="52">
        <v>0</v>
      </c>
      <c r="Q674" s="52">
        <v>0</v>
      </c>
      <c r="R674" s="51"/>
    </row>
    <row r="675" spans="1:18" ht="14.45" hidden="1" customHeight="1" outlineLevel="2" x14ac:dyDescent="0.25">
      <c r="A675" s="51">
        <v>633</v>
      </c>
      <c r="B675" s="51" t="s">
        <v>165</v>
      </c>
      <c r="C675" s="51">
        <v>372</v>
      </c>
      <c r="D675" s="51" t="s">
        <v>221</v>
      </c>
      <c r="E675" s="51">
        <v>372</v>
      </c>
      <c r="F675" s="51" t="s">
        <v>91</v>
      </c>
      <c r="G675" s="52">
        <v>5000</v>
      </c>
      <c r="H675" s="51"/>
      <c r="I675" s="52">
        <v>0</v>
      </c>
      <c r="J675" s="52">
        <v>0</v>
      </c>
      <c r="K675" s="52">
        <v>0</v>
      </c>
      <c r="L675" s="52">
        <v>0</v>
      </c>
      <c r="M675" s="52">
        <v>0</v>
      </c>
      <c r="N675" s="52">
        <v>0</v>
      </c>
      <c r="O675" s="52">
        <v>0</v>
      </c>
      <c r="P675" s="52">
        <v>0</v>
      </c>
      <c r="Q675" s="52">
        <v>5000</v>
      </c>
      <c r="R675" s="51"/>
    </row>
    <row r="676" spans="1:18" ht="14.45" hidden="1" customHeight="1" outlineLevel="2" x14ac:dyDescent="0.25">
      <c r="A676" s="51">
        <v>665</v>
      </c>
      <c r="B676" s="51" t="s">
        <v>165</v>
      </c>
      <c r="C676" s="51">
        <v>372</v>
      </c>
      <c r="D676" s="51" t="s">
        <v>142</v>
      </c>
      <c r="E676" s="51">
        <v>372</v>
      </c>
      <c r="F676" s="51" t="s">
        <v>91</v>
      </c>
      <c r="G676" s="52">
        <v>30000</v>
      </c>
      <c r="H676" s="52">
        <v>0</v>
      </c>
      <c r="I676" s="52">
        <v>0</v>
      </c>
      <c r="J676" s="52">
        <v>0</v>
      </c>
      <c r="K676" s="52">
        <v>0</v>
      </c>
      <c r="L676" s="52">
        <v>0</v>
      </c>
      <c r="M676" s="52">
        <v>0</v>
      </c>
      <c r="N676" s="52">
        <v>0</v>
      </c>
      <c r="O676" s="52">
        <v>0</v>
      </c>
      <c r="P676" s="52">
        <v>0</v>
      </c>
      <c r="Q676" s="52">
        <v>30000</v>
      </c>
      <c r="R676" s="51"/>
    </row>
    <row r="677" spans="1:18" ht="14.45" hidden="1" customHeight="1" outlineLevel="2" x14ac:dyDescent="0.25">
      <c r="A677" s="51">
        <v>699</v>
      </c>
      <c r="B677" s="51" t="s">
        <v>165</v>
      </c>
      <c r="C677" s="51">
        <v>372</v>
      </c>
      <c r="D677" s="51" t="s">
        <v>222</v>
      </c>
      <c r="E677" s="51">
        <v>372</v>
      </c>
      <c r="F677" s="51" t="s">
        <v>91</v>
      </c>
      <c r="G677" s="52">
        <v>2000</v>
      </c>
      <c r="H677" s="52"/>
      <c r="I677" s="52">
        <v>0</v>
      </c>
      <c r="J677" s="52">
        <v>0</v>
      </c>
      <c r="K677" s="52">
        <v>0</v>
      </c>
      <c r="L677" s="52">
        <v>0</v>
      </c>
      <c r="M677" s="52">
        <v>0</v>
      </c>
      <c r="N677" s="52">
        <v>0</v>
      </c>
      <c r="O677" s="52">
        <v>0</v>
      </c>
      <c r="P677" s="52">
        <v>0</v>
      </c>
      <c r="Q677" s="52">
        <v>2000</v>
      </c>
      <c r="R677" s="51"/>
    </row>
    <row r="678" spans="1:18" ht="14.45" hidden="1" customHeight="1" outlineLevel="2" x14ac:dyDescent="0.25">
      <c r="A678" s="51">
        <v>738</v>
      </c>
      <c r="B678" s="51" t="s">
        <v>165</v>
      </c>
      <c r="C678" s="51">
        <v>372</v>
      </c>
      <c r="D678" s="51" t="s">
        <v>223</v>
      </c>
      <c r="E678" s="51">
        <v>372</v>
      </c>
      <c r="F678" s="51" t="s">
        <v>91</v>
      </c>
      <c r="G678" s="52">
        <v>4000</v>
      </c>
      <c r="H678" s="52"/>
      <c r="I678" s="52">
        <v>0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4000</v>
      </c>
      <c r="R678" s="51"/>
    </row>
    <row r="679" spans="1:18" ht="14.45" hidden="1" customHeight="1" outlineLevel="2" x14ac:dyDescent="0.25">
      <c r="A679" s="51">
        <v>916</v>
      </c>
      <c r="B679" s="51" t="s">
        <v>165</v>
      </c>
      <c r="C679" s="51">
        <v>372</v>
      </c>
      <c r="D679" s="51" t="s">
        <v>226</v>
      </c>
      <c r="E679" s="51">
        <v>372</v>
      </c>
      <c r="F679" s="51" t="s">
        <v>91</v>
      </c>
      <c r="G679" s="52">
        <v>24000</v>
      </c>
      <c r="H679" s="52"/>
      <c r="I679" s="52"/>
      <c r="J679" s="52"/>
      <c r="K679" s="52"/>
      <c r="L679" s="52"/>
      <c r="M679" s="52"/>
      <c r="N679" s="52"/>
      <c r="O679" s="52"/>
      <c r="P679" s="52"/>
      <c r="Q679" s="52">
        <v>24000</v>
      </c>
      <c r="R679" s="51"/>
    </row>
    <row r="680" spans="1:18" ht="14.45" hidden="1" customHeight="1" outlineLevel="2" x14ac:dyDescent="0.25">
      <c r="A680" s="51">
        <v>1077</v>
      </c>
      <c r="B680" s="51" t="s">
        <v>165</v>
      </c>
      <c r="C680" s="51">
        <v>372</v>
      </c>
      <c r="D680" s="51" t="s">
        <v>225</v>
      </c>
      <c r="E680" s="51">
        <v>372</v>
      </c>
      <c r="F680" s="51" t="s">
        <v>91</v>
      </c>
      <c r="G680" s="52">
        <v>6000</v>
      </c>
      <c r="H680" s="52"/>
      <c r="I680" s="52"/>
      <c r="J680" s="52"/>
      <c r="K680" s="52"/>
      <c r="L680" s="52"/>
      <c r="M680" s="52"/>
      <c r="N680" s="52"/>
      <c r="O680" s="52"/>
      <c r="P680" s="52"/>
      <c r="Q680" s="52">
        <v>6000</v>
      </c>
      <c r="R680" s="51"/>
    </row>
    <row r="681" spans="1:18" ht="14.45" hidden="1" customHeight="1" outlineLevel="2" x14ac:dyDescent="0.25">
      <c r="A681" s="68">
        <v>1199</v>
      </c>
      <c r="B681" s="51" t="s">
        <v>165</v>
      </c>
      <c r="C681" s="51">
        <v>372</v>
      </c>
      <c r="D681" s="68" t="s">
        <v>192</v>
      </c>
      <c r="E681" s="51">
        <v>372</v>
      </c>
      <c r="F681" s="51" t="s">
        <v>91</v>
      </c>
      <c r="G681" s="52">
        <v>12000</v>
      </c>
      <c r="H681" s="52"/>
      <c r="I681" s="52"/>
      <c r="J681" s="52"/>
      <c r="K681" s="52"/>
      <c r="L681" s="52"/>
      <c r="M681" s="52"/>
      <c r="N681" s="52"/>
      <c r="O681" s="52"/>
      <c r="P681" s="52"/>
      <c r="Q681" s="52">
        <v>12000</v>
      </c>
      <c r="R681" s="51" t="s">
        <v>317</v>
      </c>
    </row>
    <row r="682" spans="1:18" ht="14.45" hidden="1" customHeight="1" outlineLevel="2" x14ac:dyDescent="0.25">
      <c r="A682" s="68">
        <v>1227</v>
      </c>
      <c r="B682" s="51" t="s">
        <v>165</v>
      </c>
      <c r="C682" s="51">
        <v>372</v>
      </c>
      <c r="D682" s="51" t="s">
        <v>304</v>
      </c>
      <c r="E682" s="51">
        <v>372</v>
      </c>
      <c r="F682" s="51" t="s">
        <v>91</v>
      </c>
      <c r="G682" s="52">
        <v>50000</v>
      </c>
      <c r="H682" s="52"/>
      <c r="I682" s="52"/>
      <c r="J682" s="52"/>
      <c r="K682" s="52"/>
      <c r="L682" s="52"/>
      <c r="M682" s="52"/>
      <c r="N682" s="52"/>
      <c r="O682" s="52"/>
      <c r="P682" s="52"/>
      <c r="Q682" s="52">
        <v>50000</v>
      </c>
      <c r="R682" s="51"/>
    </row>
    <row r="683" spans="1:18" ht="14.45" hidden="1" customHeight="1" outlineLevel="2" x14ac:dyDescent="0.25">
      <c r="A683" s="68">
        <v>1256</v>
      </c>
      <c r="B683" s="51" t="s">
        <v>165</v>
      </c>
      <c r="C683" s="51">
        <v>372</v>
      </c>
      <c r="D683" s="51" t="s">
        <v>199</v>
      </c>
      <c r="E683" s="51">
        <v>372</v>
      </c>
      <c r="F683" s="51" t="s">
        <v>91</v>
      </c>
      <c r="G683" s="52">
        <v>2000</v>
      </c>
      <c r="H683" s="52"/>
      <c r="I683" s="52"/>
      <c r="J683" s="52"/>
      <c r="K683" s="52"/>
      <c r="L683" s="52"/>
      <c r="M683" s="52"/>
      <c r="N683" s="52"/>
      <c r="O683" s="52"/>
      <c r="P683" s="52"/>
      <c r="Q683" s="52">
        <v>2000</v>
      </c>
      <c r="R683" s="51"/>
    </row>
    <row r="684" spans="1:18" ht="14.45" customHeight="1" outlineLevel="1" collapsed="1" x14ac:dyDescent="0.25">
      <c r="A684" s="68"/>
      <c r="B684" s="51"/>
      <c r="C684" s="69" t="s">
        <v>463</v>
      </c>
      <c r="D684" s="51"/>
      <c r="E684" s="51"/>
      <c r="F684" s="51"/>
      <c r="G684" s="52">
        <f t="shared" ref="G684:R684" si="81">SUBTOTAL(9,G664:G683)</f>
        <v>172400</v>
      </c>
      <c r="H684" s="52">
        <f t="shared" si="81"/>
        <v>0</v>
      </c>
      <c r="I684" s="52">
        <f t="shared" si="81"/>
        <v>0</v>
      </c>
      <c r="J684" s="52">
        <f t="shared" si="81"/>
        <v>0</v>
      </c>
      <c r="K684" s="52">
        <f t="shared" si="81"/>
        <v>0</v>
      </c>
      <c r="L684" s="52">
        <f t="shared" si="81"/>
        <v>0</v>
      </c>
      <c r="M684" s="52">
        <f t="shared" si="81"/>
        <v>0</v>
      </c>
      <c r="N684" s="52">
        <f t="shared" si="81"/>
        <v>0</v>
      </c>
      <c r="O684" s="52">
        <f t="shared" si="81"/>
        <v>0</v>
      </c>
      <c r="P684" s="52">
        <f t="shared" si="81"/>
        <v>0</v>
      </c>
      <c r="Q684" s="52">
        <f t="shared" si="81"/>
        <v>172400</v>
      </c>
      <c r="R684" s="51">
        <f t="shared" si="81"/>
        <v>0</v>
      </c>
    </row>
    <row r="685" spans="1:18" ht="14.45" hidden="1" customHeight="1" outlineLevel="2" x14ac:dyDescent="0.25">
      <c r="A685" s="51">
        <v>326</v>
      </c>
      <c r="B685" s="51" t="s">
        <v>165</v>
      </c>
      <c r="C685" s="51">
        <v>374</v>
      </c>
      <c r="D685" s="51" t="s">
        <v>212</v>
      </c>
      <c r="E685" s="51">
        <v>374</v>
      </c>
      <c r="F685" s="51" t="s">
        <v>92</v>
      </c>
      <c r="G685" s="52">
        <v>0</v>
      </c>
      <c r="H685" s="51"/>
      <c r="I685" s="52">
        <v>0</v>
      </c>
      <c r="J685" s="52">
        <v>0</v>
      </c>
      <c r="K685" s="52">
        <v>0</v>
      </c>
      <c r="L685" s="52">
        <v>0</v>
      </c>
      <c r="M685" s="52">
        <v>0</v>
      </c>
      <c r="N685" s="52">
        <v>0</v>
      </c>
      <c r="O685" s="52">
        <v>0</v>
      </c>
      <c r="P685" s="52">
        <v>0</v>
      </c>
      <c r="Q685" s="52">
        <v>0</v>
      </c>
      <c r="R685" s="51"/>
    </row>
    <row r="686" spans="1:18" ht="14.45" customHeight="1" outlineLevel="1" collapsed="1" x14ac:dyDescent="0.25">
      <c r="A686" s="51"/>
      <c r="B686" s="51"/>
      <c r="C686" s="69" t="s">
        <v>464</v>
      </c>
      <c r="D686" s="51"/>
      <c r="E686" s="51"/>
      <c r="F686" s="51"/>
      <c r="G686" s="52">
        <f t="shared" ref="G686:R686" si="82">SUBTOTAL(9,G685:G685)</f>
        <v>0</v>
      </c>
      <c r="H686" s="51">
        <f t="shared" si="82"/>
        <v>0</v>
      </c>
      <c r="I686" s="52">
        <f t="shared" si="82"/>
        <v>0</v>
      </c>
      <c r="J686" s="52">
        <f t="shared" si="82"/>
        <v>0</v>
      </c>
      <c r="K686" s="52">
        <f t="shared" si="82"/>
        <v>0</v>
      </c>
      <c r="L686" s="52">
        <f t="shared" si="82"/>
        <v>0</v>
      </c>
      <c r="M686" s="52">
        <f t="shared" si="82"/>
        <v>0</v>
      </c>
      <c r="N686" s="52">
        <f t="shared" si="82"/>
        <v>0</v>
      </c>
      <c r="O686" s="52">
        <f t="shared" si="82"/>
        <v>0</v>
      </c>
      <c r="P686" s="52">
        <f t="shared" si="82"/>
        <v>0</v>
      </c>
      <c r="Q686" s="52">
        <f t="shared" si="82"/>
        <v>0</v>
      </c>
      <c r="R686" s="51">
        <f t="shared" si="82"/>
        <v>0</v>
      </c>
    </row>
    <row r="687" spans="1:18" ht="14.45" hidden="1" customHeight="1" outlineLevel="2" x14ac:dyDescent="0.25">
      <c r="A687" s="51">
        <v>21</v>
      </c>
      <c r="B687" s="51" t="s">
        <v>165</v>
      </c>
      <c r="C687" s="51">
        <v>375</v>
      </c>
      <c r="D687" s="51" t="s">
        <v>203</v>
      </c>
      <c r="E687" s="51">
        <v>375</v>
      </c>
      <c r="F687" s="51" t="s">
        <v>93</v>
      </c>
      <c r="G687" s="52">
        <v>12000</v>
      </c>
      <c r="H687" s="51"/>
      <c r="I687" s="52">
        <v>0</v>
      </c>
      <c r="J687" s="52">
        <v>0</v>
      </c>
      <c r="K687" s="52">
        <v>0</v>
      </c>
      <c r="L687" s="52">
        <v>0</v>
      </c>
      <c r="M687" s="52">
        <v>0</v>
      </c>
      <c r="N687" s="52">
        <v>0</v>
      </c>
      <c r="O687" s="52">
        <v>0</v>
      </c>
      <c r="P687" s="52">
        <v>0</v>
      </c>
      <c r="Q687" s="52">
        <v>12000</v>
      </c>
      <c r="R687" s="51"/>
    </row>
    <row r="688" spans="1:18" ht="14.45" hidden="1" customHeight="1" outlineLevel="2" x14ac:dyDescent="0.25">
      <c r="A688" s="51">
        <v>56</v>
      </c>
      <c r="B688" s="51" t="s">
        <v>165</v>
      </c>
      <c r="C688" s="51">
        <v>375</v>
      </c>
      <c r="D688" s="51" t="s">
        <v>205</v>
      </c>
      <c r="E688" s="51">
        <v>375</v>
      </c>
      <c r="F688" s="51" t="s">
        <v>93</v>
      </c>
      <c r="G688" s="52">
        <v>30000</v>
      </c>
      <c r="H688" s="51"/>
      <c r="I688" s="52">
        <v>0</v>
      </c>
      <c r="J688" s="52">
        <v>0</v>
      </c>
      <c r="K688" s="52">
        <v>0</v>
      </c>
      <c r="L688" s="52">
        <v>0</v>
      </c>
      <c r="M688" s="52">
        <v>0</v>
      </c>
      <c r="N688" s="52">
        <v>0</v>
      </c>
      <c r="O688" s="52">
        <v>0</v>
      </c>
      <c r="P688" s="52">
        <v>0</v>
      </c>
      <c r="Q688" s="52">
        <v>30000</v>
      </c>
      <c r="R688" s="51"/>
    </row>
    <row r="689" spans="1:18" ht="14.45" hidden="1" customHeight="1" outlineLevel="2" x14ac:dyDescent="0.25">
      <c r="A689" s="51">
        <v>100</v>
      </c>
      <c r="B689" s="51" t="s">
        <v>165</v>
      </c>
      <c r="C689" s="51">
        <v>375</v>
      </c>
      <c r="D689" s="51" t="s">
        <v>206</v>
      </c>
      <c r="E689" s="51">
        <v>375</v>
      </c>
      <c r="F689" s="51" t="s">
        <v>93</v>
      </c>
      <c r="G689" s="52">
        <v>15000</v>
      </c>
      <c r="H689" s="51"/>
      <c r="I689" s="52">
        <v>0</v>
      </c>
      <c r="J689" s="52">
        <v>0</v>
      </c>
      <c r="K689" s="52">
        <v>0</v>
      </c>
      <c r="L689" s="52">
        <v>0</v>
      </c>
      <c r="M689" s="52">
        <v>0</v>
      </c>
      <c r="N689" s="52">
        <v>0</v>
      </c>
      <c r="O689" s="52">
        <v>0</v>
      </c>
      <c r="P689" s="52">
        <v>0</v>
      </c>
      <c r="Q689" s="52">
        <v>15000</v>
      </c>
      <c r="R689" s="51"/>
    </row>
    <row r="690" spans="1:18" ht="14.45" hidden="1" customHeight="1" outlineLevel="2" x14ac:dyDescent="0.25">
      <c r="A690" s="51">
        <v>133</v>
      </c>
      <c r="B690" s="51" t="s">
        <v>165</v>
      </c>
      <c r="C690" s="51">
        <v>375</v>
      </c>
      <c r="D690" s="51" t="s">
        <v>207</v>
      </c>
      <c r="E690" s="51">
        <v>375</v>
      </c>
      <c r="F690" s="51" t="s">
        <v>93</v>
      </c>
      <c r="G690" s="52">
        <v>21600</v>
      </c>
      <c r="H690" s="52"/>
      <c r="I690" s="52"/>
      <c r="J690" s="52"/>
      <c r="K690" s="52"/>
      <c r="L690" s="52"/>
      <c r="M690" s="52"/>
      <c r="N690" s="52"/>
      <c r="O690" s="52"/>
      <c r="P690" s="52"/>
      <c r="Q690" s="52">
        <v>21600</v>
      </c>
      <c r="R690" s="51"/>
    </row>
    <row r="691" spans="1:18" ht="14.45" hidden="1" customHeight="1" outlineLevel="2" x14ac:dyDescent="0.25">
      <c r="A691" s="51">
        <v>171</v>
      </c>
      <c r="B691" s="51" t="s">
        <v>165</v>
      </c>
      <c r="C691" s="51">
        <v>375</v>
      </c>
      <c r="D691" s="51" t="s">
        <v>208</v>
      </c>
      <c r="E691" s="51">
        <v>375</v>
      </c>
      <c r="F691" s="51" t="s">
        <v>93</v>
      </c>
      <c r="G691" s="52">
        <v>12000</v>
      </c>
      <c r="H691" s="52"/>
      <c r="I691" s="52"/>
      <c r="J691" s="52"/>
      <c r="K691" s="52"/>
      <c r="L691" s="52"/>
      <c r="M691" s="52"/>
      <c r="N691" s="52"/>
      <c r="O691" s="52"/>
      <c r="P691" s="52"/>
      <c r="Q691" s="52">
        <v>12000</v>
      </c>
      <c r="R691" s="51"/>
    </row>
    <row r="692" spans="1:18" ht="14.45" hidden="1" customHeight="1" outlineLevel="2" x14ac:dyDescent="0.25">
      <c r="A692" s="51">
        <v>213</v>
      </c>
      <c r="B692" s="51" t="s">
        <v>165</v>
      </c>
      <c r="C692" s="51">
        <v>375</v>
      </c>
      <c r="D692" s="51" t="s">
        <v>209</v>
      </c>
      <c r="E692" s="51">
        <v>375</v>
      </c>
      <c r="F692" s="51" t="s">
        <v>93</v>
      </c>
      <c r="G692" s="52">
        <v>15000</v>
      </c>
      <c r="H692" s="51"/>
      <c r="I692" s="52">
        <v>0</v>
      </c>
      <c r="J692" s="52">
        <v>0</v>
      </c>
      <c r="K692" s="52">
        <v>0</v>
      </c>
      <c r="L692" s="52">
        <v>0</v>
      </c>
      <c r="M692" s="52">
        <v>0</v>
      </c>
      <c r="N692" s="52">
        <v>0</v>
      </c>
      <c r="O692" s="52">
        <v>0</v>
      </c>
      <c r="P692" s="52">
        <v>0</v>
      </c>
      <c r="Q692" s="52">
        <v>15000</v>
      </c>
      <c r="R692" s="51"/>
    </row>
    <row r="693" spans="1:18" ht="14.45" hidden="1" customHeight="1" outlineLevel="2" x14ac:dyDescent="0.25">
      <c r="A693" s="51">
        <v>284</v>
      </c>
      <c r="B693" s="51" t="s">
        <v>165</v>
      </c>
      <c r="C693" s="51">
        <v>375</v>
      </c>
      <c r="D693" s="51" t="s">
        <v>211</v>
      </c>
      <c r="E693" s="51">
        <v>375</v>
      </c>
      <c r="F693" s="51" t="s">
        <v>93</v>
      </c>
      <c r="G693" s="52">
        <v>20000</v>
      </c>
      <c r="H693" s="51"/>
      <c r="I693" s="52">
        <v>0</v>
      </c>
      <c r="J693" s="52">
        <v>0</v>
      </c>
      <c r="K693" s="52">
        <v>0</v>
      </c>
      <c r="L693" s="52">
        <v>0</v>
      </c>
      <c r="M693" s="52">
        <v>0</v>
      </c>
      <c r="N693" s="52">
        <v>0</v>
      </c>
      <c r="O693" s="52">
        <v>0</v>
      </c>
      <c r="P693" s="52">
        <v>0</v>
      </c>
      <c r="Q693" s="52">
        <v>20000</v>
      </c>
      <c r="R693" s="51"/>
    </row>
    <row r="694" spans="1:18" ht="14.45" hidden="1" customHeight="1" outlineLevel="2" x14ac:dyDescent="0.25">
      <c r="A694" s="51">
        <v>327</v>
      </c>
      <c r="B694" s="51" t="s">
        <v>165</v>
      </c>
      <c r="C694" s="51">
        <v>375</v>
      </c>
      <c r="D694" s="51" t="s">
        <v>212</v>
      </c>
      <c r="E694" s="51">
        <v>375</v>
      </c>
      <c r="F694" s="51" t="s">
        <v>93</v>
      </c>
      <c r="G694" s="52">
        <v>3000</v>
      </c>
      <c r="H694" s="51"/>
      <c r="I694" s="52">
        <v>0</v>
      </c>
      <c r="J694" s="52">
        <v>0</v>
      </c>
      <c r="K694" s="52">
        <v>0</v>
      </c>
      <c r="L694" s="52">
        <v>0</v>
      </c>
      <c r="M694" s="52">
        <v>0</v>
      </c>
      <c r="N694" s="52">
        <v>0</v>
      </c>
      <c r="O694" s="52">
        <v>0</v>
      </c>
      <c r="P694" s="52">
        <v>0</v>
      </c>
      <c r="Q694" s="52">
        <v>3000</v>
      </c>
      <c r="R694" s="51"/>
    </row>
    <row r="695" spans="1:18" ht="14.45" hidden="1" customHeight="1" outlineLevel="2" x14ac:dyDescent="0.25">
      <c r="A695" s="51">
        <v>370</v>
      </c>
      <c r="B695" s="51" t="s">
        <v>165</v>
      </c>
      <c r="C695" s="51">
        <v>375</v>
      </c>
      <c r="D695" s="51" t="s">
        <v>213</v>
      </c>
      <c r="E695" s="51">
        <v>375</v>
      </c>
      <c r="F695" s="51" t="s">
        <v>93</v>
      </c>
      <c r="G695" s="52">
        <v>24000</v>
      </c>
      <c r="H695" s="52">
        <v>0</v>
      </c>
      <c r="I695" s="52">
        <v>0</v>
      </c>
      <c r="J695" s="52">
        <v>0</v>
      </c>
      <c r="K695" s="52">
        <v>0</v>
      </c>
      <c r="L695" s="52">
        <v>0</v>
      </c>
      <c r="M695" s="52">
        <v>0</v>
      </c>
      <c r="N695" s="52">
        <v>0</v>
      </c>
      <c r="O695" s="52">
        <v>0</v>
      </c>
      <c r="P695" s="52">
        <v>0</v>
      </c>
      <c r="Q695" s="52">
        <v>24000</v>
      </c>
      <c r="R695" s="51"/>
    </row>
    <row r="696" spans="1:18" ht="14.45" hidden="1" customHeight="1" outlineLevel="2" x14ac:dyDescent="0.25">
      <c r="A696" s="51">
        <v>407</v>
      </c>
      <c r="B696" s="51" t="s">
        <v>165</v>
      </c>
      <c r="C696" s="51">
        <v>375</v>
      </c>
      <c r="D696" s="51" t="s">
        <v>214</v>
      </c>
      <c r="E696" s="51">
        <v>375</v>
      </c>
      <c r="F696" s="51" t="s">
        <v>93</v>
      </c>
      <c r="G696" s="52">
        <v>10000</v>
      </c>
      <c r="H696" s="51"/>
      <c r="I696" s="52">
        <v>0</v>
      </c>
      <c r="J696" s="52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0</v>
      </c>
      <c r="P696" s="52">
        <v>0</v>
      </c>
      <c r="Q696" s="52">
        <v>10000</v>
      </c>
      <c r="R696" s="51"/>
    </row>
    <row r="697" spans="1:18" ht="14.45" hidden="1" customHeight="1" outlineLevel="2" x14ac:dyDescent="0.25">
      <c r="A697" s="51">
        <v>461</v>
      </c>
      <c r="B697" s="51" t="s">
        <v>165</v>
      </c>
      <c r="C697" s="51">
        <v>375</v>
      </c>
      <c r="D697" s="51" t="s">
        <v>216</v>
      </c>
      <c r="E697" s="51">
        <v>375</v>
      </c>
      <c r="F697" s="51" t="s">
        <v>93</v>
      </c>
      <c r="G697" s="52">
        <v>5000</v>
      </c>
      <c r="H697" s="51"/>
      <c r="I697" s="52">
        <v>0</v>
      </c>
      <c r="J697" s="52">
        <v>0</v>
      </c>
      <c r="K697" s="52">
        <v>0</v>
      </c>
      <c r="L697" s="52">
        <v>0</v>
      </c>
      <c r="M697" s="52">
        <v>0</v>
      </c>
      <c r="N697" s="52">
        <v>0</v>
      </c>
      <c r="O697" s="52">
        <v>0</v>
      </c>
      <c r="P697" s="52">
        <v>0</v>
      </c>
      <c r="Q697" s="52">
        <v>5000</v>
      </c>
      <c r="R697" s="51"/>
    </row>
    <row r="698" spans="1:18" ht="14.45" hidden="1" customHeight="1" outlineLevel="2" x14ac:dyDescent="0.25">
      <c r="A698" s="51">
        <v>492</v>
      </c>
      <c r="B698" s="51" t="s">
        <v>165</v>
      </c>
      <c r="C698" s="51">
        <v>375</v>
      </c>
      <c r="D698" s="51" t="s">
        <v>217</v>
      </c>
      <c r="E698" s="51">
        <v>375</v>
      </c>
      <c r="F698" s="51" t="s">
        <v>93</v>
      </c>
      <c r="G698" s="52">
        <v>10000</v>
      </c>
      <c r="H698" s="51"/>
      <c r="I698" s="52">
        <v>0</v>
      </c>
      <c r="J698" s="52">
        <v>0</v>
      </c>
      <c r="K698" s="52">
        <v>0</v>
      </c>
      <c r="L698" s="52">
        <v>0</v>
      </c>
      <c r="M698" s="52">
        <v>0</v>
      </c>
      <c r="N698" s="52">
        <v>0</v>
      </c>
      <c r="O698" s="52">
        <v>0</v>
      </c>
      <c r="P698" s="52">
        <v>0</v>
      </c>
      <c r="Q698" s="52">
        <v>10000</v>
      </c>
      <c r="R698" s="51"/>
    </row>
    <row r="699" spans="1:18" ht="14.45" hidden="1" customHeight="1" outlineLevel="2" x14ac:dyDescent="0.25">
      <c r="A699" s="51">
        <v>522</v>
      </c>
      <c r="B699" s="51" t="s">
        <v>165</v>
      </c>
      <c r="C699" s="51">
        <v>375</v>
      </c>
      <c r="D699" s="51" t="s">
        <v>218</v>
      </c>
      <c r="E699" s="51">
        <v>375</v>
      </c>
      <c r="F699" s="51" t="s">
        <v>93</v>
      </c>
      <c r="G699" s="52">
        <v>2000</v>
      </c>
      <c r="H699" s="51"/>
      <c r="I699" s="52">
        <v>0</v>
      </c>
      <c r="J699" s="52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0</v>
      </c>
      <c r="P699" s="52">
        <v>0</v>
      </c>
      <c r="Q699" s="52">
        <v>2000</v>
      </c>
      <c r="R699" s="51"/>
    </row>
    <row r="700" spans="1:18" ht="14.45" hidden="1" customHeight="1" outlineLevel="2" x14ac:dyDescent="0.25">
      <c r="A700" s="51">
        <v>551</v>
      </c>
      <c r="B700" s="51" t="s">
        <v>165</v>
      </c>
      <c r="C700" s="51">
        <v>375</v>
      </c>
      <c r="D700" s="51" t="s">
        <v>219</v>
      </c>
      <c r="E700" s="51">
        <v>375</v>
      </c>
      <c r="F700" s="51" t="s">
        <v>93</v>
      </c>
      <c r="G700" s="52">
        <v>30000</v>
      </c>
      <c r="H700" s="52">
        <v>0</v>
      </c>
      <c r="I700" s="52">
        <v>0</v>
      </c>
      <c r="J700" s="52">
        <v>0</v>
      </c>
      <c r="K700" s="52">
        <v>0</v>
      </c>
      <c r="L700" s="52">
        <v>0</v>
      </c>
      <c r="M700" s="52">
        <v>0</v>
      </c>
      <c r="N700" s="52">
        <v>0</v>
      </c>
      <c r="O700" s="52">
        <v>0</v>
      </c>
      <c r="P700" s="52">
        <v>0</v>
      </c>
      <c r="Q700" s="52">
        <v>30000</v>
      </c>
      <c r="R700" s="51"/>
    </row>
    <row r="701" spans="1:18" ht="14.45" hidden="1" customHeight="1" outlineLevel="2" x14ac:dyDescent="0.25">
      <c r="A701" s="51">
        <v>596</v>
      </c>
      <c r="B701" s="51" t="s">
        <v>165</v>
      </c>
      <c r="C701" s="51">
        <v>375</v>
      </c>
      <c r="D701" s="51" t="s">
        <v>220</v>
      </c>
      <c r="E701" s="51">
        <v>375</v>
      </c>
      <c r="F701" s="51" t="s">
        <v>93</v>
      </c>
      <c r="G701" s="52">
        <v>30000</v>
      </c>
      <c r="H701" s="51"/>
      <c r="I701" s="52">
        <v>0</v>
      </c>
      <c r="J701" s="52">
        <v>0</v>
      </c>
      <c r="K701" s="52">
        <v>0</v>
      </c>
      <c r="L701" s="52">
        <v>0</v>
      </c>
      <c r="M701" s="52">
        <v>0</v>
      </c>
      <c r="N701" s="52">
        <v>0</v>
      </c>
      <c r="O701" s="52">
        <v>0</v>
      </c>
      <c r="P701" s="52">
        <v>0</v>
      </c>
      <c r="Q701" s="52">
        <v>30000</v>
      </c>
      <c r="R701" s="51"/>
    </row>
    <row r="702" spans="1:18" ht="14.45" hidden="1" customHeight="1" outlineLevel="2" x14ac:dyDescent="0.25">
      <c r="A702" s="51">
        <v>634</v>
      </c>
      <c r="B702" s="51" t="s">
        <v>165</v>
      </c>
      <c r="C702" s="51">
        <v>375</v>
      </c>
      <c r="D702" s="51" t="s">
        <v>221</v>
      </c>
      <c r="E702" s="51">
        <v>375</v>
      </c>
      <c r="F702" s="51" t="s">
        <v>93</v>
      </c>
      <c r="G702" s="52">
        <v>5000</v>
      </c>
      <c r="H702" s="51"/>
      <c r="I702" s="52">
        <v>0</v>
      </c>
      <c r="J702" s="52">
        <v>0</v>
      </c>
      <c r="K702" s="52">
        <v>0</v>
      </c>
      <c r="L702" s="52">
        <v>0</v>
      </c>
      <c r="M702" s="52">
        <v>0</v>
      </c>
      <c r="N702" s="52">
        <v>0</v>
      </c>
      <c r="O702" s="52">
        <v>0</v>
      </c>
      <c r="P702" s="52">
        <v>0</v>
      </c>
      <c r="Q702" s="52">
        <v>5000</v>
      </c>
      <c r="R702" s="51"/>
    </row>
    <row r="703" spans="1:18" ht="14.45" hidden="1" customHeight="1" outlineLevel="2" x14ac:dyDescent="0.25">
      <c r="A703" s="51">
        <v>666</v>
      </c>
      <c r="B703" s="51" t="s">
        <v>165</v>
      </c>
      <c r="C703" s="51">
        <v>375</v>
      </c>
      <c r="D703" s="51" t="s">
        <v>142</v>
      </c>
      <c r="E703" s="51">
        <v>375</v>
      </c>
      <c r="F703" s="51" t="s">
        <v>93</v>
      </c>
      <c r="G703" s="52">
        <v>65000</v>
      </c>
      <c r="H703" s="52">
        <v>0</v>
      </c>
      <c r="I703" s="52">
        <v>0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0</v>
      </c>
      <c r="P703" s="52">
        <v>0</v>
      </c>
      <c r="Q703" s="52">
        <v>65000</v>
      </c>
      <c r="R703" s="51"/>
    </row>
    <row r="704" spans="1:18" ht="14.45" hidden="1" customHeight="1" outlineLevel="2" x14ac:dyDescent="0.25">
      <c r="A704" s="51">
        <v>700</v>
      </c>
      <c r="B704" s="51" t="s">
        <v>165</v>
      </c>
      <c r="C704" s="51">
        <v>375</v>
      </c>
      <c r="D704" s="51" t="s">
        <v>222</v>
      </c>
      <c r="E704" s="51">
        <v>375</v>
      </c>
      <c r="F704" s="51" t="s">
        <v>93</v>
      </c>
      <c r="G704" s="52">
        <v>6000</v>
      </c>
      <c r="H704" s="52"/>
      <c r="I704" s="52">
        <v>0</v>
      </c>
      <c r="J704" s="52">
        <v>0</v>
      </c>
      <c r="K704" s="52">
        <v>0</v>
      </c>
      <c r="L704" s="52">
        <v>0</v>
      </c>
      <c r="M704" s="52">
        <v>0</v>
      </c>
      <c r="N704" s="52">
        <v>0</v>
      </c>
      <c r="O704" s="52">
        <v>0</v>
      </c>
      <c r="P704" s="52">
        <v>0</v>
      </c>
      <c r="Q704" s="52">
        <v>6000</v>
      </c>
      <c r="R704" s="51"/>
    </row>
    <row r="705" spans="1:18" ht="14.45" hidden="1" customHeight="1" outlineLevel="2" x14ac:dyDescent="0.25">
      <c r="A705" s="51">
        <v>739</v>
      </c>
      <c r="B705" s="51" t="s">
        <v>165</v>
      </c>
      <c r="C705" s="51">
        <v>375</v>
      </c>
      <c r="D705" s="51" t="s">
        <v>223</v>
      </c>
      <c r="E705" s="51">
        <v>375</v>
      </c>
      <c r="F705" s="51" t="s">
        <v>93</v>
      </c>
      <c r="G705" s="52">
        <v>4000</v>
      </c>
      <c r="H705" s="52"/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4000</v>
      </c>
      <c r="R705" s="51"/>
    </row>
    <row r="706" spans="1:18" ht="14.45" hidden="1" customHeight="1" outlineLevel="2" x14ac:dyDescent="0.25">
      <c r="A706" s="51">
        <v>919</v>
      </c>
      <c r="B706" s="51" t="s">
        <v>165</v>
      </c>
      <c r="C706" s="51">
        <v>375</v>
      </c>
      <c r="D706" s="51" t="s">
        <v>226</v>
      </c>
      <c r="E706" s="51">
        <v>375</v>
      </c>
      <c r="F706" s="51" t="s">
        <v>93</v>
      </c>
      <c r="G706" s="52">
        <v>121400</v>
      </c>
      <c r="H706" s="52"/>
      <c r="I706" s="52"/>
      <c r="J706" s="52"/>
      <c r="K706" s="52"/>
      <c r="L706" s="52"/>
      <c r="M706" s="52"/>
      <c r="N706" s="52"/>
      <c r="O706" s="52"/>
      <c r="P706" s="52"/>
      <c r="Q706" s="52">
        <v>121400</v>
      </c>
      <c r="R706" s="51"/>
    </row>
    <row r="707" spans="1:18" ht="14.45" hidden="1" customHeight="1" outlineLevel="2" x14ac:dyDescent="0.25">
      <c r="A707" s="51">
        <v>1078</v>
      </c>
      <c r="B707" s="51" t="s">
        <v>165</v>
      </c>
      <c r="C707" s="51">
        <v>375</v>
      </c>
      <c r="D707" s="51" t="s">
        <v>225</v>
      </c>
      <c r="E707" s="51">
        <v>375</v>
      </c>
      <c r="F707" s="51" t="s">
        <v>93</v>
      </c>
      <c r="G707" s="52">
        <v>36000</v>
      </c>
      <c r="H707" s="52"/>
      <c r="I707" s="52"/>
      <c r="J707" s="52"/>
      <c r="K707" s="52"/>
      <c r="L707" s="52"/>
      <c r="M707" s="52"/>
      <c r="N707" s="52"/>
      <c r="O707" s="52"/>
      <c r="P707" s="52"/>
      <c r="Q707" s="52">
        <v>36000</v>
      </c>
      <c r="R707" s="51"/>
    </row>
    <row r="708" spans="1:18" ht="14.45" hidden="1" customHeight="1" outlineLevel="2" x14ac:dyDescent="0.25">
      <c r="A708" s="68">
        <v>1179</v>
      </c>
      <c r="B708" s="51" t="s">
        <v>165</v>
      </c>
      <c r="C708" s="51">
        <v>375</v>
      </c>
      <c r="D708" s="68" t="s">
        <v>211</v>
      </c>
      <c r="E708" s="51">
        <v>375</v>
      </c>
      <c r="F708" s="51" t="s">
        <v>93</v>
      </c>
      <c r="G708" s="52">
        <v>6000</v>
      </c>
      <c r="H708" s="52"/>
      <c r="I708" s="52"/>
      <c r="J708" s="52"/>
      <c r="K708" s="52"/>
      <c r="L708" s="52"/>
      <c r="M708" s="52"/>
      <c r="N708" s="52"/>
      <c r="O708" s="52"/>
      <c r="P708" s="52"/>
      <c r="Q708" s="52">
        <v>6000</v>
      </c>
      <c r="R708" s="51" t="s">
        <v>313</v>
      </c>
    </row>
    <row r="709" spans="1:18" ht="14.45" hidden="1" customHeight="1" outlineLevel="2" x14ac:dyDescent="0.25">
      <c r="A709" s="68">
        <v>1200</v>
      </c>
      <c r="B709" s="51" t="s">
        <v>165</v>
      </c>
      <c r="C709" s="51">
        <v>375</v>
      </c>
      <c r="D709" s="68" t="s">
        <v>192</v>
      </c>
      <c r="E709" s="51">
        <v>375</v>
      </c>
      <c r="F709" s="51" t="s">
        <v>93</v>
      </c>
      <c r="G709" s="52">
        <v>35000</v>
      </c>
      <c r="H709" s="52"/>
      <c r="I709" s="52"/>
      <c r="J709" s="52"/>
      <c r="K709" s="52"/>
      <c r="L709" s="52"/>
      <c r="M709" s="52"/>
      <c r="N709" s="52"/>
      <c r="O709" s="52"/>
      <c r="P709" s="52"/>
      <c r="Q709" s="52">
        <v>35000</v>
      </c>
      <c r="R709" s="51" t="s">
        <v>317</v>
      </c>
    </row>
    <row r="710" spans="1:18" ht="14.45" hidden="1" customHeight="1" outlineLevel="2" x14ac:dyDescent="0.25">
      <c r="A710" s="68">
        <v>1228</v>
      </c>
      <c r="B710" s="51" t="s">
        <v>165</v>
      </c>
      <c r="C710" s="51">
        <v>375</v>
      </c>
      <c r="D710" s="51" t="s">
        <v>304</v>
      </c>
      <c r="E710" s="51">
        <v>375</v>
      </c>
      <c r="F710" s="51" t="s">
        <v>93</v>
      </c>
      <c r="G710" s="52">
        <v>40000</v>
      </c>
      <c r="H710" s="52"/>
      <c r="I710" s="52"/>
      <c r="J710" s="52"/>
      <c r="K710" s="52"/>
      <c r="L710" s="52"/>
      <c r="M710" s="52"/>
      <c r="N710" s="52"/>
      <c r="O710" s="52"/>
      <c r="P710" s="52"/>
      <c r="Q710" s="52">
        <v>40000</v>
      </c>
      <c r="R710" s="51"/>
    </row>
    <row r="711" spans="1:18" ht="14.45" hidden="1" customHeight="1" outlineLevel="2" x14ac:dyDescent="0.25">
      <c r="A711" s="68">
        <v>1235</v>
      </c>
      <c r="B711" s="51" t="s">
        <v>165</v>
      </c>
      <c r="C711" s="51">
        <v>375</v>
      </c>
      <c r="D711" s="51" t="s">
        <v>193</v>
      </c>
      <c r="E711" s="51">
        <v>375</v>
      </c>
      <c r="F711" s="51" t="s">
        <v>93</v>
      </c>
      <c r="G711" s="52">
        <v>4920</v>
      </c>
      <c r="H711" s="52"/>
      <c r="I711" s="52"/>
      <c r="J711" s="52"/>
      <c r="K711" s="52"/>
      <c r="L711" s="52"/>
      <c r="M711" s="52"/>
      <c r="N711" s="52"/>
      <c r="O711" s="52"/>
      <c r="P711" s="52"/>
      <c r="Q711" s="52">
        <v>4920</v>
      </c>
      <c r="R711" s="51"/>
    </row>
    <row r="712" spans="1:18" ht="14.45" hidden="1" customHeight="1" outlineLevel="2" x14ac:dyDescent="0.25">
      <c r="A712" s="68">
        <v>1257</v>
      </c>
      <c r="B712" s="51" t="s">
        <v>165</v>
      </c>
      <c r="C712" s="51">
        <v>375</v>
      </c>
      <c r="D712" s="51" t="s">
        <v>199</v>
      </c>
      <c r="E712" s="51">
        <v>375</v>
      </c>
      <c r="F712" s="51" t="s">
        <v>93</v>
      </c>
      <c r="G712" s="52">
        <v>1500</v>
      </c>
      <c r="H712" s="52"/>
      <c r="I712" s="52"/>
      <c r="J712" s="52"/>
      <c r="K712" s="52"/>
      <c r="L712" s="52"/>
      <c r="M712" s="52"/>
      <c r="N712" s="52"/>
      <c r="O712" s="52"/>
      <c r="P712" s="52"/>
      <c r="Q712" s="52">
        <v>1500</v>
      </c>
      <c r="R712" s="51"/>
    </row>
    <row r="713" spans="1:18" ht="14.45" customHeight="1" outlineLevel="1" collapsed="1" x14ac:dyDescent="0.25">
      <c r="A713" s="68"/>
      <c r="B713" s="51"/>
      <c r="C713" s="69" t="s">
        <v>465</v>
      </c>
      <c r="D713" s="51"/>
      <c r="E713" s="51"/>
      <c r="F713" s="51"/>
      <c r="G713" s="52">
        <f t="shared" ref="G713:R713" si="83">SUBTOTAL(9,G687:G712)</f>
        <v>564420</v>
      </c>
      <c r="H713" s="52">
        <f t="shared" si="83"/>
        <v>0</v>
      </c>
      <c r="I713" s="52">
        <f t="shared" si="83"/>
        <v>0</v>
      </c>
      <c r="J713" s="52">
        <f t="shared" si="83"/>
        <v>0</v>
      </c>
      <c r="K713" s="52">
        <f t="shared" si="83"/>
        <v>0</v>
      </c>
      <c r="L713" s="52">
        <f t="shared" si="83"/>
        <v>0</v>
      </c>
      <c r="M713" s="52">
        <f t="shared" si="83"/>
        <v>0</v>
      </c>
      <c r="N713" s="52">
        <f t="shared" si="83"/>
        <v>0</v>
      </c>
      <c r="O713" s="52">
        <f t="shared" si="83"/>
        <v>0</v>
      </c>
      <c r="P713" s="52">
        <f t="shared" si="83"/>
        <v>0</v>
      </c>
      <c r="Q713" s="52">
        <f t="shared" si="83"/>
        <v>564420</v>
      </c>
      <c r="R713" s="51">
        <f t="shared" si="83"/>
        <v>0</v>
      </c>
    </row>
    <row r="714" spans="1:18" ht="14.45" hidden="1" customHeight="1" outlineLevel="2" x14ac:dyDescent="0.25">
      <c r="A714" s="51">
        <v>597</v>
      </c>
      <c r="B714" s="51" t="s">
        <v>165</v>
      </c>
      <c r="C714" s="51">
        <v>376</v>
      </c>
      <c r="D714" s="51" t="s">
        <v>220</v>
      </c>
      <c r="E714" s="51">
        <v>376</v>
      </c>
      <c r="F714" s="51" t="s">
        <v>94</v>
      </c>
      <c r="G714" s="52">
        <v>1000</v>
      </c>
      <c r="H714" s="51"/>
      <c r="I714" s="52">
        <v>0</v>
      </c>
      <c r="J714" s="52">
        <v>0</v>
      </c>
      <c r="K714" s="52">
        <v>0</v>
      </c>
      <c r="L714" s="52">
        <v>0</v>
      </c>
      <c r="M714" s="52">
        <v>0</v>
      </c>
      <c r="N714" s="52">
        <v>0</v>
      </c>
      <c r="O714" s="52">
        <v>0</v>
      </c>
      <c r="P714" s="52">
        <v>0</v>
      </c>
      <c r="Q714" s="52">
        <v>1000</v>
      </c>
      <c r="R714" s="51"/>
    </row>
    <row r="715" spans="1:18" ht="14.45" hidden="1" customHeight="1" outlineLevel="2" x14ac:dyDescent="0.25">
      <c r="A715" s="51">
        <v>920</v>
      </c>
      <c r="B715" s="51" t="s">
        <v>165</v>
      </c>
      <c r="C715" s="51">
        <v>376</v>
      </c>
      <c r="D715" s="51" t="s">
        <v>226</v>
      </c>
      <c r="E715" s="51">
        <v>376</v>
      </c>
      <c r="F715" s="51" t="s">
        <v>94</v>
      </c>
      <c r="G715" s="52">
        <v>20000</v>
      </c>
      <c r="H715" s="52"/>
      <c r="I715" s="52"/>
      <c r="J715" s="52"/>
      <c r="K715" s="52"/>
      <c r="L715" s="52"/>
      <c r="M715" s="52"/>
      <c r="N715" s="52"/>
      <c r="O715" s="52"/>
      <c r="P715" s="52"/>
      <c r="Q715" s="52">
        <v>20000</v>
      </c>
      <c r="R715" s="51"/>
    </row>
    <row r="716" spans="1:18" ht="14.45" customHeight="1" outlineLevel="1" collapsed="1" x14ac:dyDescent="0.25">
      <c r="A716" s="51"/>
      <c r="B716" s="51"/>
      <c r="C716" s="69" t="s">
        <v>466</v>
      </c>
      <c r="D716" s="51"/>
      <c r="E716" s="51"/>
      <c r="F716" s="51"/>
      <c r="G716" s="52">
        <f t="shared" ref="G716:R716" si="84">SUBTOTAL(9,G714:G715)</f>
        <v>21000</v>
      </c>
      <c r="H716" s="52">
        <f t="shared" si="84"/>
        <v>0</v>
      </c>
      <c r="I716" s="52">
        <f t="shared" si="84"/>
        <v>0</v>
      </c>
      <c r="J716" s="52">
        <f t="shared" si="84"/>
        <v>0</v>
      </c>
      <c r="K716" s="52">
        <f t="shared" si="84"/>
        <v>0</v>
      </c>
      <c r="L716" s="52">
        <f t="shared" si="84"/>
        <v>0</v>
      </c>
      <c r="M716" s="52">
        <f t="shared" si="84"/>
        <v>0</v>
      </c>
      <c r="N716" s="52">
        <f t="shared" si="84"/>
        <v>0</v>
      </c>
      <c r="O716" s="52">
        <f t="shared" si="84"/>
        <v>0</v>
      </c>
      <c r="P716" s="52">
        <f t="shared" si="84"/>
        <v>0</v>
      </c>
      <c r="Q716" s="52">
        <f t="shared" si="84"/>
        <v>21000</v>
      </c>
      <c r="R716" s="51">
        <f t="shared" si="84"/>
        <v>0</v>
      </c>
    </row>
    <row r="717" spans="1:18" ht="14.45" hidden="1" customHeight="1" outlineLevel="2" x14ac:dyDescent="0.25">
      <c r="A717" s="51">
        <v>285</v>
      </c>
      <c r="B717" s="51" t="s">
        <v>165</v>
      </c>
      <c r="C717" s="51">
        <v>378</v>
      </c>
      <c r="D717" s="51" t="s">
        <v>211</v>
      </c>
      <c r="E717" s="51">
        <v>378</v>
      </c>
      <c r="F717" s="51" t="s">
        <v>95</v>
      </c>
      <c r="G717" s="52">
        <v>0</v>
      </c>
      <c r="H717" s="51"/>
      <c r="I717" s="52">
        <v>0</v>
      </c>
      <c r="J717" s="52">
        <v>0</v>
      </c>
      <c r="K717" s="52">
        <v>0</v>
      </c>
      <c r="L717" s="52">
        <v>0</v>
      </c>
      <c r="M717" s="52">
        <v>0</v>
      </c>
      <c r="N717" s="52">
        <v>0</v>
      </c>
      <c r="O717" s="52">
        <v>0</v>
      </c>
      <c r="P717" s="52">
        <v>0</v>
      </c>
      <c r="Q717" s="52">
        <v>0</v>
      </c>
      <c r="R717" s="51"/>
    </row>
    <row r="718" spans="1:18" ht="14.45" hidden="1" customHeight="1" outlineLevel="2" x14ac:dyDescent="0.25">
      <c r="A718" s="51">
        <v>328</v>
      </c>
      <c r="B718" s="51" t="s">
        <v>165</v>
      </c>
      <c r="C718" s="51">
        <v>378</v>
      </c>
      <c r="D718" s="51" t="s">
        <v>212</v>
      </c>
      <c r="E718" s="51">
        <v>378</v>
      </c>
      <c r="F718" s="51" t="s">
        <v>95</v>
      </c>
      <c r="G718" s="52">
        <v>0</v>
      </c>
      <c r="H718" s="51"/>
      <c r="I718" s="52">
        <v>0</v>
      </c>
      <c r="J718" s="52">
        <v>0</v>
      </c>
      <c r="K718" s="52">
        <v>0</v>
      </c>
      <c r="L718" s="52">
        <v>0</v>
      </c>
      <c r="M718" s="52">
        <v>0</v>
      </c>
      <c r="N718" s="52">
        <v>0</v>
      </c>
      <c r="O718" s="52">
        <v>0</v>
      </c>
      <c r="P718" s="52">
        <v>0</v>
      </c>
      <c r="Q718" s="52">
        <v>0</v>
      </c>
      <c r="R718" s="51"/>
    </row>
    <row r="719" spans="1:18" ht="14.45" hidden="1" customHeight="1" outlineLevel="2" x14ac:dyDescent="0.25">
      <c r="A719" s="68">
        <v>1258</v>
      </c>
      <c r="B719" s="51" t="s">
        <v>165</v>
      </c>
      <c r="C719" s="51">
        <v>378</v>
      </c>
      <c r="D719" s="51" t="s">
        <v>199</v>
      </c>
      <c r="E719" s="51">
        <v>378</v>
      </c>
      <c r="F719" s="51" t="s">
        <v>95</v>
      </c>
      <c r="G719" s="52">
        <v>0</v>
      </c>
      <c r="H719" s="52"/>
      <c r="I719" s="52"/>
      <c r="J719" s="52"/>
      <c r="K719" s="52"/>
      <c r="L719" s="52"/>
      <c r="M719" s="52"/>
      <c r="N719" s="52"/>
      <c r="O719" s="52"/>
      <c r="P719" s="52"/>
      <c r="Q719" s="52">
        <v>0</v>
      </c>
      <c r="R719" s="51"/>
    </row>
    <row r="720" spans="1:18" ht="14.45" customHeight="1" outlineLevel="1" collapsed="1" x14ac:dyDescent="0.25">
      <c r="A720" s="68"/>
      <c r="B720" s="51"/>
      <c r="C720" s="69" t="s">
        <v>467</v>
      </c>
      <c r="D720" s="51"/>
      <c r="E720" s="51"/>
      <c r="F720" s="51"/>
      <c r="G720" s="52">
        <f t="shared" ref="G720:R720" si="85">SUBTOTAL(9,G717:G719)</f>
        <v>0</v>
      </c>
      <c r="H720" s="52">
        <f t="shared" si="85"/>
        <v>0</v>
      </c>
      <c r="I720" s="52">
        <f t="shared" si="85"/>
        <v>0</v>
      </c>
      <c r="J720" s="52">
        <f t="shared" si="85"/>
        <v>0</v>
      </c>
      <c r="K720" s="52">
        <f t="shared" si="85"/>
        <v>0</v>
      </c>
      <c r="L720" s="52">
        <f t="shared" si="85"/>
        <v>0</v>
      </c>
      <c r="M720" s="52">
        <f t="shared" si="85"/>
        <v>0</v>
      </c>
      <c r="N720" s="52">
        <f t="shared" si="85"/>
        <v>0</v>
      </c>
      <c r="O720" s="52">
        <f t="shared" si="85"/>
        <v>0</v>
      </c>
      <c r="P720" s="52">
        <f t="shared" si="85"/>
        <v>0</v>
      </c>
      <c r="Q720" s="52">
        <f t="shared" si="85"/>
        <v>0</v>
      </c>
      <c r="R720" s="51">
        <f t="shared" si="85"/>
        <v>0</v>
      </c>
    </row>
    <row r="721" spans="1:18" ht="14.45" hidden="1" customHeight="1" outlineLevel="2" x14ac:dyDescent="0.25">
      <c r="A721" s="51">
        <v>286</v>
      </c>
      <c r="B721" s="51" t="s">
        <v>165</v>
      </c>
      <c r="C721" s="51">
        <v>379</v>
      </c>
      <c r="D721" s="51" t="s">
        <v>211</v>
      </c>
      <c r="E721" s="51">
        <v>379</v>
      </c>
      <c r="F721" s="51" t="s">
        <v>96</v>
      </c>
      <c r="G721" s="52">
        <v>5000</v>
      </c>
      <c r="H721" s="51"/>
      <c r="I721" s="52">
        <v>0</v>
      </c>
      <c r="J721" s="52">
        <v>0</v>
      </c>
      <c r="K721" s="52">
        <v>0</v>
      </c>
      <c r="L721" s="52">
        <v>0</v>
      </c>
      <c r="M721" s="52">
        <v>0</v>
      </c>
      <c r="N721" s="52">
        <v>0</v>
      </c>
      <c r="O721" s="52">
        <v>0</v>
      </c>
      <c r="P721" s="52">
        <v>0</v>
      </c>
      <c r="Q721" s="52">
        <v>5000</v>
      </c>
      <c r="R721" s="51"/>
    </row>
    <row r="722" spans="1:18" ht="14.45" hidden="1" customHeight="1" outlineLevel="2" x14ac:dyDescent="0.25">
      <c r="A722" s="51">
        <v>667</v>
      </c>
      <c r="B722" s="51" t="s">
        <v>165</v>
      </c>
      <c r="C722" s="51">
        <v>379</v>
      </c>
      <c r="D722" s="51" t="s">
        <v>142</v>
      </c>
      <c r="E722" s="51">
        <v>379</v>
      </c>
      <c r="F722" s="51" t="s">
        <v>96</v>
      </c>
      <c r="G722" s="52">
        <v>48000</v>
      </c>
      <c r="H722" s="52">
        <v>0</v>
      </c>
      <c r="I722" s="52">
        <v>0</v>
      </c>
      <c r="J722" s="52">
        <v>0</v>
      </c>
      <c r="K722" s="52">
        <v>0</v>
      </c>
      <c r="L722" s="52">
        <v>0</v>
      </c>
      <c r="M722" s="52">
        <v>0</v>
      </c>
      <c r="N722" s="52">
        <v>0</v>
      </c>
      <c r="O722" s="52">
        <v>0</v>
      </c>
      <c r="P722" s="52">
        <v>0</v>
      </c>
      <c r="Q722" s="52">
        <v>48000</v>
      </c>
      <c r="R722" s="51"/>
    </row>
    <row r="723" spans="1:18" ht="14.45" hidden="1" customHeight="1" outlineLevel="2" x14ac:dyDescent="0.25">
      <c r="A723" s="51">
        <v>701</v>
      </c>
      <c r="B723" s="51" t="s">
        <v>165</v>
      </c>
      <c r="C723" s="51">
        <v>379</v>
      </c>
      <c r="D723" s="51" t="s">
        <v>222</v>
      </c>
      <c r="E723" s="51">
        <v>379</v>
      </c>
      <c r="F723" s="51" t="s">
        <v>96</v>
      </c>
      <c r="G723" s="52">
        <v>3000</v>
      </c>
      <c r="H723" s="52"/>
      <c r="I723" s="52">
        <v>0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0</v>
      </c>
      <c r="P723" s="52">
        <v>0</v>
      </c>
      <c r="Q723" s="52">
        <v>3000</v>
      </c>
      <c r="R723" s="51"/>
    </row>
    <row r="724" spans="1:18" ht="14.45" hidden="1" customHeight="1" outlineLevel="2" x14ac:dyDescent="0.25">
      <c r="A724" s="51">
        <v>740</v>
      </c>
      <c r="B724" s="51" t="s">
        <v>165</v>
      </c>
      <c r="C724" s="51">
        <v>379</v>
      </c>
      <c r="D724" s="51" t="s">
        <v>223</v>
      </c>
      <c r="E724" s="51">
        <v>379</v>
      </c>
      <c r="F724" s="51" t="s">
        <v>96</v>
      </c>
      <c r="G724" s="52">
        <v>0</v>
      </c>
      <c r="H724" s="52"/>
      <c r="I724" s="52">
        <v>0</v>
      </c>
      <c r="J724" s="52">
        <v>0</v>
      </c>
      <c r="K724" s="52">
        <v>0</v>
      </c>
      <c r="L724" s="52">
        <v>0</v>
      </c>
      <c r="M724" s="52">
        <v>0</v>
      </c>
      <c r="N724" s="52">
        <v>0</v>
      </c>
      <c r="O724" s="52">
        <v>0</v>
      </c>
      <c r="P724" s="52">
        <v>0</v>
      </c>
      <c r="Q724" s="52">
        <v>0</v>
      </c>
      <c r="R724" s="51"/>
    </row>
    <row r="725" spans="1:18" ht="14.45" hidden="1" customHeight="1" outlineLevel="2" x14ac:dyDescent="0.25">
      <c r="A725" s="68">
        <v>1201</v>
      </c>
      <c r="B725" s="51" t="s">
        <v>165</v>
      </c>
      <c r="C725" s="51">
        <v>379</v>
      </c>
      <c r="D725" s="68" t="s">
        <v>192</v>
      </c>
      <c r="E725" s="51">
        <v>379</v>
      </c>
      <c r="F725" s="51" t="s">
        <v>96</v>
      </c>
      <c r="G725" s="52">
        <v>4000</v>
      </c>
      <c r="H725" s="52"/>
      <c r="I725" s="52"/>
      <c r="J725" s="52"/>
      <c r="K725" s="52"/>
      <c r="L725" s="52"/>
      <c r="M725" s="52"/>
      <c r="N725" s="52"/>
      <c r="O725" s="52"/>
      <c r="P725" s="52"/>
      <c r="Q725" s="52">
        <v>4000</v>
      </c>
      <c r="R725" s="51" t="s">
        <v>317</v>
      </c>
    </row>
    <row r="726" spans="1:18" ht="14.45" customHeight="1" outlineLevel="1" collapsed="1" x14ac:dyDescent="0.25">
      <c r="A726" s="68"/>
      <c r="B726" s="51"/>
      <c r="C726" s="69" t="s">
        <v>468</v>
      </c>
      <c r="D726" s="68"/>
      <c r="E726" s="51"/>
      <c r="F726" s="51"/>
      <c r="G726" s="52">
        <f t="shared" ref="G726:R726" si="86">SUBTOTAL(9,G721:G725)</f>
        <v>60000</v>
      </c>
      <c r="H726" s="52">
        <f t="shared" si="86"/>
        <v>0</v>
      </c>
      <c r="I726" s="52">
        <f t="shared" si="86"/>
        <v>0</v>
      </c>
      <c r="J726" s="52">
        <f t="shared" si="86"/>
        <v>0</v>
      </c>
      <c r="K726" s="52">
        <f t="shared" si="86"/>
        <v>0</v>
      </c>
      <c r="L726" s="52">
        <f t="shared" si="86"/>
        <v>0</v>
      </c>
      <c r="M726" s="52">
        <f t="shared" si="86"/>
        <v>0</v>
      </c>
      <c r="N726" s="52">
        <f t="shared" si="86"/>
        <v>0</v>
      </c>
      <c r="O726" s="52">
        <f t="shared" si="86"/>
        <v>0</v>
      </c>
      <c r="P726" s="52">
        <f t="shared" si="86"/>
        <v>0</v>
      </c>
      <c r="Q726" s="52">
        <f t="shared" si="86"/>
        <v>60000</v>
      </c>
      <c r="R726" s="51">
        <f t="shared" si="86"/>
        <v>0</v>
      </c>
    </row>
    <row r="727" spans="1:18" ht="14.45" hidden="1" customHeight="1" outlineLevel="2" x14ac:dyDescent="0.25">
      <c r="A727" s="51">
        <v>288</v>
      </c>
      <c r="B727" s="51" t="s">
        <v>165</v>
      </c>
      <c r="C727" s="51">
        <v>381</v>
      </c>
      <c r="D727" s="51" t="s">
        <v>211</v>
      </c>
      <c r="E727" s="51">
        <v>381</v>
      </c>
      <c r="F727" s="51" t="s">
        <v>97</v>
      </c>
      <c r="G727" s="52">
        <v>0</v>
      </c>
      <c r="H727" s="51"/>
      <c r="I727" s="52">
        <v>0</v>
      </c>
      <c r="J727" s="52">
        <v>0</v>
      </c>
      <c r="K727" s="52">
        <v>0</v>
      </c>
      <c r="L727" s="52">
        <v>0</v>
      </c>
      <c r="M727" s="52">
        <v>0</v>
      </c>
      <c r="N727" s="52">
        <v>0</v>
      </c>
      <c r="O727" s="52">
        <v>0</v>
      </c>
      <c r="P727" s="52">
        <v>0</v>
      </c>
      <c r="Q727" s="52">
        <v>0</v>
      </c>
      <c r="R727" s="51"/>
    </row>
    <row r="728" spans="1:18" ht="14.45" hidden="1" customHeight="1" outlineLevel="2" x14ac:dyDescent="0.25">
      <c r="A728" s="51">
        <v>599</v>
      </c>
      <c r="B728" s="51" t="s">
        <v>165</v>
      </c>
      <c r="C728" s="51">
        <v>381</v>
      </c>
      <c r="D728" s="51" t="s">
        <v>220</v>
      </c>
      <c r="E728" s="51">
        <v>381</v>
      </c>
      <c r="F728" s="51" t="s">
        <v>97</v>
      </c>
      <c r="G728" s="52">
        <v>0</v>
      </c>
      <c r="H728" s="51"/>
      <c r="I728" s="52">
        <v>0</v>
      </c>
      <c r="J728" s="52">
        <v>0</v>
      </c>
      <c r="K728" s="52">
        <v>0</v>
      </c>
      <c r="L728" s="52">
        <v>0</v>
      </c>
      <c r="M728" s="52">
        <v>0</v>
      </c>
      <c r="N728" s="52">
        <v>0</v>
      </c>
      <c r="O728" s="52">
        <v>0</v>
      </c>
      <c r="P728" s="52">
        <v>0</v>
      </c>
      <c r="Q728" s="52">
        <v>0</v>
      </c>
      <c r="R728" s="51"/>
    </row>
    <row r="729" spans="1:18" ht="14.45" hidden="1" customHeight="1" outlineLevel="2" x14ac:dyDescent="0.25">
      <c r="A729" s="51">
        <v>925</v>
      </c>
      <c r="B729" s="51" t="s">
        <v>165</v>
      </c>
      <c r="C729" s="51">
        <v>381</v>
      </c>
      <c r="D729" s="51" t="s">
        <v>226</v>
      </c>
      <c r="E729" s="51">
        <v>381</v>
      </c>
      <c r="F729" s="51" t="s">
        <v>97</v>
      </c>
      <c r="G729" s="52">
        <v>80000</v>
      </c>
      <c r="H729" s="52"/>
      <c r="I729" s="52"/>
      <c r="J729" s="52"/>
      <c r="K729" s="52"/>
      <c r="L729" s="52"/>
      <c r="M729" s="52"/>
      <c r="N729" s="52"/>
      <c r="O729" s="52"/>
      <c r="P729" s="52"/>
      <c r="Q729" s="52">
        <v>80000</v>
      </c>
      <c r="R729" s="51"/>
    </row>
    <row r="730" spans="1:18" ht="14.45" customHeight="1" outlineLevel="1" collapsed="1" x14ac:dyDescent="0.25">
      <c r="A730" s="51"/>
      <c r="B730" s="51"/>
      <c r="C730" s="69" t="s">
        <v>469</v>
      </c>
      <c r="D730" s="51"/>
      <c r="E730" s="51"/>
      <c r="F730" s="51"/>
      <c r="G730" s="52">
        <f t="shared" ref="G730:R730" si="87">SUBTOTAL(9,G727:G729)</f>
        <v>80000</v>
      </c>
      <c r="H730" s="52">
        <f t="shared" si="87"/>
        <v>0</v>
      </c>
      <c r="I730" s="52">
        <f t="shared" si="87"/>
        <v>0</v>
      </c>
      <c r="J730" s="52">
        <f t="shared" si="87"/>
        <v>0</v>
      </c>
      <c r="K730" s="52">
        <f t="shared" si="87"/>
        <v>0</v>
      </c>
      <c r="L730" s="52">
        <f t="shared" si="87"/>
        <v>0</v>
      </c>
      <c r="M730" s="52">
        <f t="shared" si="87"/>
        <v>0</v>
      </c>
      <c r="N730" s="52">
        <f t="shared" si="87"/>
        <v>0</v>
      </c>
      <c r="O730" s="52">
        <f t="shared" si="87"/>
        <v>0</v>
      </c>
      <c r="P730" s="52">
        <f t="shared" si="87"/>
        <v>0</v>
      </c>
      <c r="Q730" s="52">
        <f t="shared" si="87"/>
        <v>80000</v>
      </c>
      <c r="R730" s="51">
        <f t="shared" si="87"/>
        <v>0</v>
      </c>
    </row>
    <row r="731" spans="1:18" ht="14.45" hidden="1" customHeight="1" outlineLevel="2" x14ac:dyDescent="0.25">
      <c r="A731" s="51">
        <v>173</v>
      </c>
      <c r="B731" s="51" t="s">
        <v>165</v>
      </c>
      <c r="C731" s="51">
        <v>382</v>
      </c>
      <c r="D731" s="51" t="s">
        <v>208</v>
      </c>
      <c r="E731" s="51">
        <v>382</v>
      </c>
      <c r="F731" s="51" t="s">
        <v>98</v>
      </c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>
        <v>0</v>
      </c>
      <c r="R731" s="51"/>
    </row>
    <row r="732" spans="1:18" ht="14.45" hidden="1" customHeight="1" outlineLevel="2" x14ac:dyDescent="0.25">
      <c r="A732" s="51">
        <v>289</v>
      </c>
      <c r="B732" s="51" t="s">
        <v>165</v>
      </c>
      <c r="C732" s="51">
        <v>382</v>
      </c>
      <c r="D732" s="51" t="s">
        <v>211</v>
      </c>
      <c r="E732" s="51">
        <v>382</v>
      </c>
      <c r="F732" s="51" t="s">
        <v>98</v>
      </c>
      <c r="G732" s="52">
        <v>120000</v>
      </c>
      <c r="H732" s="51"/>
      <c r="I732" s="52">
        <v>0</v>
      </c>
      <c r="J732" s="52">
        <v>0</v>
      </c>
      <c r="K732" s="52">
        <v>0</v>
      </c>
      <c r="L732" s="52">
        <v>0</v>
      </c>
      <c r="M732" s="52">
        <v>0</v>
      </c>
      <c r="N732" s="52">
        <v>0</v>
      </c>
      <c r="O732" s="52">
        <v>0</v>
      </c>
      <c r="P732" s="52">
        <v>0</v>
      </c>
      <c r="Q732" s="52">
        <v>120000</v>
      </c>
      <c r="R732" s="51"/>
    </row>
    <row r="733" spans="1:18" ht="14.45" hidden="1" customHeight="1" outlineLevel="2" x14ac:dyDescent="0.25">
      <c r="A733" s="51">
        <v>524</v>
      </c>
      <c r="B733" s="51" t="s">
        <v>165</v>
      </c>
      <c r="C733" s="51">
        <v>382</v>
      </c>
      <c r="D733" s="51" t="s">
        <v>218</v>
      </c>
      <c r="E733" s="51">
        <v>382</v>
      </c>
      <c r="F733" s="51" t="s">
        <v>98</v>
      </c>
      <c r="G733" s="52">
        <v>8000</v>
      </c>
      <c r="H733" s="51"/>
      <c r="I733" s="52">
        <v>0</v>
      </c>
      <c r="J733" s="52">
        <v>0</v>
      </c>
      <c r="K733" s="52">
        <v>0</v>
      </c>
      <c r="L733" s="52">
        <v>0</v>
      </c>
      <c r="M733" s="52">
        <v>0</v>
      </c>
      <c r="N733" s="52">
        <v>0</v>
      </c>
      <c r="O733" s="52">
        <v>0</v>
      </c>
      <c r="P733" s="52">
        <v>0</v>
      </c>
      <c r="Q733" s="52">
        <v>8000</v>
      </c>
      <c r="R733" s="51"/>
    </row>
    <row r="734" spans="1:18" ht="14.45" hidden="1" customHeight="1" outlineLevel="2" x14ac:dyDescent="0.25">
      <c r="A734" s="51">
        <v>553</v>
      </c>
      <c r="B734" s="51" t="s">
        <v>165</v>
      </c>
      <c r="C734" s="51">
        <v>382</v>
      </c>
      <c r="D734" s="51" t="s">
        <v>219</v>
      </c>
      <c r="E734" s="51">
        <v>382</v>
      </c>
      <c r="F734" s="51" t="s">
        <v>98</v>
      </c>
      <c r="G734" s="52">
        <v>0</v>
      </c>
      <c r="H734" s="52">
        <v>0</v>
      </c>
      <c r="I734" s="52">
        <v>0</v>
      </c>
      <c r="J734" s="52">
        <v>0</v>
      </c>
      <c r="K734" s="52">
        <v>0</v>
      </c>
      <c r="L734" s="52">
        <v>0</v>
      </c>
      <c r="M734" s="52">
        <v>0</v>
      </c>
      <c r="N734" s="52">
        <v>0</v>
      </c>
      <c r="O734" s="52">
        <v>0</v>
      </c>
      <c r="P734" s="52">
        <v>0</v>
      </c>
      <c r="Q734" s="52">
        <v>0</v>
      </c>
      <c r="R734" s="51"/>
    </row>
    <row r="735" spans="1:18" ht="14.45" hidden="1" customHeight="1" outlineLevel="2" x14ac:dyDescent="0.25">
      <c r="A735" s="51">
        <v>742</v>
      </c>
      <c r="B735" s="51" t="s">
        <v>165</v>
      </c>
      <c r="C735" s="51">
        <v>382</v>
      </c>
      <c r="D735" s="51" t="s">
        <v>223</v>
      </c>
      <c r="E735" s="51">
        <v>382</v>
      </c>
      <c r="F735" s="51" t="s">
        <v>98</v>
      </c>
      <c r="G735" s="52">
        <v>10000</v>
      </c>
      <c r="H735" s="52"/>
      <c r="I735" s="52">
        <v>0</v>
      </c>
      <c r="J735" s="52">
        <v>0</v>
      </c>
      <c r="K735" s="52">
        <v>0</v>
      </c>
      <c r="L735" s="52">
        <v>0</v>
      </c>
      <c r="M735" s="52">
        <v>0</v>
      </c>
      <c r="N735" s="52">
        <v>0</v>
      </c>
      <c r="O735" s="52">
        <v>0</v>
      </c>
      <c r="P735" s="52">
        <v>0</v>
      </c>
      <c r="Q735" s="52">
        <v>10000</v>
      </c>
      <c r="R735" s="51"/>
    </row>
    <row r="736" spans="1:18" ht="14.45" hidden="1" customHeight="1" outlineLevel="2" x14ac:dyDescent="0.25">
      <c r="A736" s="51">
        <v>926</v>
      </c>
      <c r="B736" s="51" t="s">
        <v>165</v>
      </c>
      <c r="C736" s="51">
        <v>382</v>
      </c>
      <c r="D736" s="51" t="s">
        <v>226</v>
      </c>
      <c r="E736" s="51">
        <v>382</v>
      </c>
      <c r="F736" s="51" t="s">
        <v>98</v>
      </c>
      <c r="G736" s="52">
        <v>80000</v>
      </c>
      <c r="H736" s="52"/>
      <c r="I736" s="52"/>
      <c r="J736" s="52"/>
      <c r="K736" s="52"/>
      <c r="L736" s="52"/>
      <c r="M736" s="52"/>
      <c r="N736" s="52"/>
      <c r="O736" s="52"/>
      <c r="P736" s="52"/>
      <c r="Q736" s="52">
        <v>80000</v>
      </c>
      <c r="R736" s="51"/>
    </row>
    <row r="737" spans="1:18" ht="14.45" customHeight="1" outlineLevel="1" collapsed="1" x14ac:dyDescent="0.25">
      <c r="A737" s="51"/>
      <c r="B737" s="51"/>
      <c r="C737" s="69" t="s">
        <v>470</v>
      </c>
      <c r="D737" s="51"/>
      <c r="E737" s="51"/>
      <c r="F737" s="51"/>
      <c r="G737" s="52">
        <f t="shared" ref="G737:R737" si="88">SUBTOTAL(9,G731:G736)</f>
        <v>218000</v>
      </c>
      <c r="H737" s="52">
        <f t="shared" si="88"/>
        <v>0</v>
      </c>
      <c r="I737" s="52">
        <f t="shared" si="88"/>
        <v>0</v>
      </c>
      <c r="J737" s="52">
        <f t="shared" si="88"/>
        <v>0</v>
      </c>
      <c r="K737" s="52">
        <f t="shared" si="88"/>
        <v>0</v>
      </c>
      <c r="L737" s="52">
        <f t="shared" si="88"/>
        <v>0</v>
      </c>
      <c r="M737" s="52">
        <f t="shared" si="88"/>
        <v>0</v>
      </c>
      <c r="N737" s="52">
        <f t="shared" si="88"/>
        <v>0</v>
      </c>
      <c r="O737" s="52">
        <f t="shared" si="88"/>
        <v>0</v>
      </c>
      <c r="P737" s="52">
        <f t="shared" si="88"/>
        <v>0</v>
      </c>
      <c r="Q737" s="52">
        <f t="shared" si="88"/>
        <v>218000</v>
      </c>
      <c r="R737" s="51">
        <f t="shared" si="88"/>
        <v>0</v>
      </c>
    </row>
    <row r="738" spans="1:18" ht="14.45" hidden="1" customHeight="1" outlineLevel="2" x14ac:dyDescent="0.25">
      <c r="A738" s="51">
        <v>174</v>
      </c>
      <c r="B738" s="51" t="s">
        <v>165</v>
      </c>
      <c r="C738" s="51">
        <v>383</v>
      </c>
      <c r="D738" s="51" t="s">
        <v>208</v>
      </c>
      <c r="E738" s="51">
        <v>383</v>
      </c>
      <c r="F738" s="51" t="s">
        <v>99</v>
      </c>
      <c r="G738" s="52">
        <v>4500</v>
      </c>
      <c r="H738" s="52"/>
      <c r="I738" s="52"/>
      <c r="J738" s="52"/>
      <c r="K738" s="52"/>
      <c r="L738" s="52"/>
      <c r="M738" s="52"/>
      <c r="N738" s="52"/>
      <c r="O738" s="52"/>
      <c r="P738" s="52"/>
      <c r="Q738" s="52">
        <v>4500</v>
      </c>
      <c r="R738" s="51"/>
    </row>
    <row r="739" spans="1:18" ht="14.45" hidden="1" customHeight="1" outlineLevel="2" x14ac:dyDescent="0.25">
      <c r="A739" s="51">
        <v>290</v>
      </c>
      <c r="B739" s="51" t="s">
        <v>165</v>
      </c>
      <c r="C739" s="51">
        <v>383</v>
      </c>
      <c r="D739" s="51" t="s">
        <v>211</v>
      </c>
      <c r="E739" s="51">
        <v>383</v>
      </c>
      <c r="F739" s="51" t="s">
        <v>99</v>
      </c>
      <c r="G739" s="52">
        <v>5000</v>
      </c>
      <c r="H739" s="51"/>
      <c r="I739" s="52">
        <v>0</v>
      </c>
      <c r="J739" s="52">
        <v>0</v>
      </c>
      <c r="K739" s="52">
        <v>0</v>
      </c>
      <c r="L739" s="52">
        <v>0</v>
      </c>
      <c r="M739" s="52">
        <v>0</v>
      </c>
      <c r="N739" s="52">
        <v>0</v>
      </c>
      <c r="O739" s="52">
        <v>0</v>
      </c>
      <c r="P739" s="52">
        <v>0</v>
      </c>
      <c r="Q739" s="52">
        <v>5000</v>
      </c>
      <c r="R739" s="51"/>
    </row>
    <row r="740" spans="1:18" ht="14.45" hidden="1" customHeight="1" outlineLevel="2" x14ac:dyDescent="0.25">
      <c r="A740" s="51">
        <v>372</v>
      </c>
      <c r="B740" s="51" t="s">
        <v>165</v>
      </c>
      <c r="C740" s="51">
        <v>383</v>
      </c>
      <c r="D740" s="51" t="s">
        <v>213</v>
      </c>
      <c r="E740" s="51">
        <v>383</v>
      </c>
      <c r="F740" s="106" t="s">
        <v>99</v>
      </c>
      <c r="G740" s="52">
        <v>4000</v>
      </c>
      <c r="H740" s="52">
        <v>0</v>
      </c>
      <c r="I740" s="52">
        <v>0</v>
      </c>
      <c r="J740" s="52">
        <v>0</v>
      </c>
      <c r="K740" s="52">
        <v>0</v>
      </c>
      <c r="L740" s="52">
        <v>0</v>
      </c>
      <c r="M740" s="52">
        <v>0</v>
      </c>
      <c r="N740" s="52">
        <v>0</v>
      </c>
      <c r="O740" s="52">
        <v>0</v>
      </c>
      <c r="P740" s="52">
        <v>0</v>
      </c>
      <c r="Q740" s="52">
        <v>4000</v>
      </c>
      <c r="R740" s="51"/>
    </row>
    <row r="741" spans="1:18" ht="14.45" hidden="1" customHeight="1" outlineLevel="2" x14ac:dyDescent="0.25">
      <c r="A741" s="51">
        <v>669</v>
      </c>
      <c r="B741" s="51" t="s">
        <v>165</v>
      </c>
      <c r="C741" s="51">
        <v>383</v>
      </c>
      <c r="D741" s="51" t="s">
        <v>142</v>
      </c>
      <c r="E741" s="51">
        <v>383</v>
      </c>
      <c r="F741" s="106" t="s">
        <v>99</v>
      </c>
      <c r="G741" s="52">
        <v>10800</v>
      </c>
      <c r="H741" s="52">
        <v>0</v>
      </c>
      <c r="I741" s="52">
        <v>0</v>
      </c>
      <c r="J741" s="52">
        <v>0</v>
      </c>
      <c r="K741" s="52">
        <v>0</v>
      </c>
      <c r="L741" s="52">
        <v>0</v>
      </c>
      <c r="M741" s="52">
        <v>0</v>
      </c>
      <c r="N741" s="52">
        <v>0</v>
      </c>
      <c r="O741" s="52">
        <v>0</v>
      </c>
      <c r="P741" s="52">
        <v>0</v>
      </c>
      <c r="Q741" s="52">
        <v>10800</v>
      </c>
      <c r="R741" s="51"/>
    </row>
    <row r="742" spans="1:18" ht="14.45" hidden="1" customHeight="1" outlineLevel="2" x14ac:dyDescent="0.25">
      <c r="A742" s="51">
        <v>743</v>
      </c>
      <c r="B742" s="51" t="s">
        <v>165</v>
      </c>
      <c r="C742" s="51">
        <v>383</v>
      </c>
      <c r="D742" s="51" t="s">
        <v>223</v>
      </c>
      <c r="E742" s="51">
        <v>383</v>
      </c>
      <c r="F742" s="51" t="s">
        <v>99</v>
      </c>
      <c r="G742" s="52">
        <v>2000</v>
      </c>
      <c r="H742" s="52"/>
      <c r="I742" s="52">
        <v>0</v>
      </c>
      <c r="J742" s="52">
        <v>0</v>
      </c>
      <c r="K742" s="52">
        <v>0</v>
      </c>
      <c r="L742" s="52">
        <v>0</v>
      </c>
      <c r="M742" s="52">
        <v>0</v>
      </c>
      <c r="N742" s="52">
        <v>0</v>
      </c>
      <c r="O742" s="52">
        <v>0</v>
      </c>
      <c r="P742" s="52">
        <v>0</v>
      </c>
      <c r="Q742" s="52">
        <v>2000</v>
      </c>
      <c r="R742" s="51"/>
    </row>
    <row r="743" spans="1:18" ht="14.45" hidden="1" customHeight="1" outlineLevel="2" x14ac:dyDescent="0.25">
      <c r="A743" s="51">
        <v>927</v>
      </c>
      <c r="B743" s="51" t="s">
        <v>165</v>
      </c>
      <c r="C743" s="51">
        <v>383</v>
      </c>
      <c r="D743" s="51" t="s">
        <v>226</v>
      </c>
      <c r="E743" s="51">
        <v>383</v>
      </c>
      <c r="F743" s="51" t="s">
        <v>99</v>
      </c>
      <c r="G743" s="52">
        <v>4000</v>
      </c>
      <c r="H743" s="52"/>
      <c r="I743" s="52"/>
      <c r="J743" s="52"/>
      <c r="K743" s="52"/>
      <c r="L743" s="52"/>
      <c r="M743" s="52"/>
      <c r="N743" s="52"/>
      <c r="O743" s="52"/>
      <c r="P743" s="52"/>
      <c r="Q743" s="52">
        <v>4000</v>
      </c>
      <c r="R743" s="51"/>
    </row>
    <row r="744" spans="1:18" ht="14.45" customHeight="1" outlineLevel="1" collapsed="1" x14ac:dyDescent="0.25">
      <c r="A744" s="51"/>
      <c r="B744" s="51"/>
      <c r="C744" s="69" t="s">
        <v>471</v>
      </c>
      <c r="D744" s="51"/>
      <c r="E744" s="51"/>
      <c r="F744" s="51"/>
      <c r="G744" s="52">
        <f t="shared" ref="G744:R744" si="89">SUBTOTAL(9,G738:G743)</f>
        <v>30300</v>
      </c>
      <c r="H744" s="52">
        <f t="shared" si="89"/>
        <v>0</v>
      </c>
      <c r="I744" s="52">
        <f t="shared" si="89"/>
        <v>0</v>
      </c>
      <c r="J744" s="52">
        <f t="shared" si="89"/>
        <v>0</v>
      </c>
      <c r="K744" s="52">
        <f t="shared" si="89"/>
        <v>0</v>
      </c>
      <c r="L744" s="52">
        <f t="shared" si="89"/>
        <v>0</v>
      </c>
      <c r="M744" s="52">
        <f t="shared" si="89"/>
        <v>0</v>
      </c>
      <c r="N744" s="52">
        <f t="shared" si="89"/>
        <v>0</v>
      </c>
      <c r="O744" s="52">
        <f t="shared" si="89"/>
        <v>0</v>
      </c>
      <c r="P744" s="52">
        <f t="shared" si="89"/>
        <v>0</v>
      </c>
      <c r="Q744" s="52">
        <f t="shared" si="89"/>
        <v>30300</v>
      </c>
      <c r="R744" s="51">
        <f t="shared" si="89"/>
        <v>0</v>
      </c>
    </row>
    <row r="745" spans="1:18" ht="14.45" hidden="1" customHeight="1" outlineLevel="2" x14ac:dyDescent="0.25">
      <c r="A745" s="51">
        <v>291</v>
      </c>
      <c r="B745" s="51" t="s">
        <v>165</v>
      </c>
      <c r="C745" s="51">
        <v>384</v>
      </c>
      <c r="D745" s="51" t="s">
        <v>211</v>
      </c>
      <c r="E745" s="51">
        <v>384</v>
      </c>
      <c r="F745" s="51" t="s">
        <v>100</v>
      </c>
      <c r="G745" s="52">
        <v>0</v>
      </c>
      <c r="H745" s="51"/>
      <c r="I745" s="52">
        <v>0</v>
      </c>
      <c r="J745" s="52">
        <v>0</v>
      </c>
      <c r="K745" s="52">
        <v>0</v>
      </c>
      <c r="L745" s="52">
        <v>0</v>
      </c>
      <c r="M745" s="52">
        <v>0</v>
      </c>
      <c r="N745" s="52">
        <v>0</v>
      </c>
      <c r="O745" s="52">
        <v>0</v>
      </c>
      <c r="P745" s="52">
        <v>0</v>
      </c>
      <c r="Q745" s="52">
        <v>0</v>
      </c>
      <c r="R745" s="51"/>
    </row>
    <row r="746" spans="1:18" ht="14.45" hidden="1" customHeight="1" outlineLevel="2" x14ac:dyDescent="0.25">
      <c r="A746" s="51">
        <v>670</v>
      </c>
      <c r="B746" s="51" t="s">
        <v>165</v>
      </c>
      <c r="C746" s="51">
        <v>384</v>
      </c>
      <c r="D746" s="51" t="s">
        <v>142</v>
      </c>
      <c r="E746" s="51">
        <v>384</v>
      </c>
      <c r="F746" s="51" t="s">
        <v>100</v>
      </c>
      <c r="G746" s="52">
        <v>0</v>
      </c>
      <c r="H746" s="52">
        <v>0</v>
      </c>
      <c r="I746" s="52">
        <v>0</v>
      </c>
      <c r="J746" s="52">
        <v>0</v>
      </c>
      <c r="K746" s="52">
        <v>0</v>
      </c>
      <c r="L746" s="52">
        <v>0</v>
      </c>
      <c r="M746" s="52">
        <v>0</v>
      </c>
      <c r="N746" s="52">
        <v>0</v>
      </c>
      <c r="O746" s="52">
        <v>0</v>
      </c>
      <c r="P746" s="52">
        <v>0</v>
      </c>
      <c r="Q746" s="52">
        <v>0</v>
      </c>
      <c r="R746" s="51"/>
    </row>
    <row r="747" spans="1:18" ht="14.45" customHeight="1" outlineLevel="1" collapsed="1" x14ac:dyDescent="0.25">
      <c r="A747" s="51"/>
      <c r="B747" s="51"/>
      <c r="C747" s="69" t="s">
        <v>472</v>
      </c>
      <c r="D747" s="51"/>
      <c r="E747" s="51"/>
      <c r="F747" s="51"/>
      <c r="G747" s="52">
        <f t="shared" ref="G747:R747" si="90">SUBTOTAL(9,G745:G746)</f>
        <v>0</v>
      </c>
      <c r="H747" s="52">
        <f t="shared" si="90"/>
        <v>0</v>
      </c>
      <c r="I747" s="52">
        <f t="shared" si="90"/>
        <v>0</v>
      </c>
      <c r="J747" s="52">
        <f t="shared" si="90"/>
        <v>0</v>
      </c>
      <c r="K747" s="52">
        <f t="shared" si="90"/>
        <v>0</v>
      </c>
      <c r="L747" s="52">
        <f t="shared" si="90"/>
        <v>0</v>
      </c>
      <c r="M747" s="52">
        <f t="shared" si="90"/>
        <v>0</v>
      </c>
      <c r="N747" s="52">
        <f t="shared" si="90"/>
        <v>0</v>
      </c>
      <c r="O747" s="52">
        <f t="shared" si="90"/>
        <v>0</v>
      </c>
      <c r="P747" s="52">
        <f t="shared" si="90"/>
        <v>0</v>
      </c>
      <c r="Q747" s="52">
        <f t="shared" si="90"/>
        <v>0</v>
      </c>
      <c r="R747" s="51">
        <f t="shared" si="90"/>
        <v>0</v>
      </c>
    </row>
    <row r="748" spans="1:18" ht="14.45" hidden="1" customHeight="1" outlineLevel="2" x14ac:dyDescent="0.25">
      <c r="A748" s="51">
        <v>292</v>
      </c>
      <c r="B748" s="51" t="s">
        <v>165</v>
      </c>
      <c r="C748" s="51">
        <v>385</v>
      </c>
      <c r="D748" s="51" t="s">
        <v>211</v>
      </c>
      <c r="E748" s="51">
        <v>385</v>
      </c>
      <c r="F748" s="51" t="s">
        <v>101</v>
      </c>
      <c r="G748" s="52">
        <v>0</v>
      </c>
      <c r="H748" s="51"/>
      <c r="I748" s="52">
        <v>0</v>
      </c>
      <c r="J748" s="52">
        <v>0</v>
      </c>
      <c r="K748" s="52">
        <v>0</v>
      </c>
      <c r="L748" s="52">
        <v>0</v>
      </c>
      <c r="M748" s="52">
        <v>0</v>
      </c>
      <c r="N748" s="52">
        <v>0</v>
      </c>
      <c r="O748" s="52">
        <v>0</v>
      </c>
      <c r="P748" s="52">
        <v>0</v>
      </c>
      <c r="Q748" s="52">
        <v>0</v>
      </c>
      <c r="R748" s="51"/>
    </row>
    <row r="749" spans="1:18" ht="14.45" hidden="1" customHeight="1" outlineLevel="2" x14ac:dyDescent="0.25">
      <c r="A749" s="51">
        <v>744</v>
      </c>
      <c r="B749" s="51" t="s">
        <v>165</v>
      </c>
      <c r="C749" s="51">
        <v>385</v>
      </c>
      <c r="D749" s="51" t="s">
        <v>223</v>
      </c>
      <c r="E749" s="51">
        <v>385</v>
      </c>
      <c r="F749" s="51" t="s">
        <v>101</v>
      </c>
      <c r="G749" s="52">
        <v>0</v>
      </c>
      <c r="H749" s="52"/>
      <c r="I749" s="52">
        <v>0</v>
      </c>
      <c r="J749" s="52">
        <v>0</v>
      </c>
      <c r="K749" s="52">
        <v>0</v>
      </c>
      <c r="L749" s="52">
        <v>0</v>
      </c>
      <c r="M749" s="52">
        <v>0</v>
      </c>
      <c r="N749" s="52">
        <v>0</v>
      </c>
      <c r="O749" s="52">
        <v>0</v>
      </c>
      <c r="P749" s="52">
        <v>0</v>
      </c>
      <c r="Q749" s="52">
        <v>0</v>
      </c>
      <c r="R749" s="51"/>
    </row>
    <row r="750" spans="1:18" ht="14.45" hidden="1" customHeight="1" outlineLevel="2" x14ac:dyDescent="0.25">
      <c r="A750" s="51">
        <v>929</v>
      </c>
      <c r="B750" s="51" t="s">
        <v>165</v>
      </c>
      <c r="C750" s="51">
        <v>385</v>
      </c>
      <c r="D750" s="51" t="s">
        <v>226</v>
      </c>
      <c r="E750" s="51">
        <v>385</v>
      </c>
      <c r="F750" s="51" t="s">
        <v>101</v>
      </c>
      <c r="G750" s="52">
        <v>0</v>
      </c>
      <c r="H750" s="52"/>
      <c r="I750" s="52"/>
      <c r="J750" s="52"/>
      <c r="K750" s="52"/>
      <c r="L750" s="52"/>
      <c r="M750" s="52"/>
      <c r="N750" s="52"/>
      <c r="O750" s="52"/>
      <c r="P750" s="52"/>
      <c r="Q750" s="52">
        <v>0</v>
      </c>
      <c r="R750" s="51"/>
    </row>
    <row r="751" spans="1:18" ht="14.45" customHeight="1" outlineLevel="1" collapsed="1" x14ac:dyDescent="0.25">
      <c r="A751" s="51"/>
      <c r="B751" s="51"/>
      <c r="C751" s="69" t="s">
        <v>473</v>
      </c>
      <c r="D751" s="51"/>
      <c r="E751" s="51"/>
      <c r="F751" s="51"/>
      <c r="G751" s="52">
        <f t="shared" ref="G751:R751" si="91">SUBTOTAL(9,G748:G750)</f>
        <v>0</v>
      </c>
      <c r="H751" s="52">
        <f t="shared" si="91"/>
        <v>0</v>
      </c>
      <c r="I751" s="52">
        <f t="shared" si="91"/>
        <v>0</v>
      </c>
      <c r="J751" s="52">
        <f t="shared" si="91"/>
        <v>0</v>
      </c>
      <c r="K751" s="52">
        <f t="shared" si="91"/>
        <v>0</v>
      </c>
      <c r="L751" s="52">
        <f t="shared" si="91"/>
        <v>0</v>
      </c>
      <c r="M751" s="52">
        <f t="shared" si="91"/>
        <v>0</v>
      </c>
      <c r="N751" s="52">
        <f t="shared" si="91"/>
        <v>0</v>
      </c>
      <c r="O751" s="52">
        <f t="shared" si="91"/>
        <v>0</v>
      </c>
      <c r="P751" s="52">
        <f t="shared" si="91"/>
        <v>0</v>
      </c>
      <c r="Q751" s="52">
        <f t="shared" si="91"/>
        <v>0</v>
      </c>
      <c r="R751" s="51">
        <f t="shared" si="91"/>
        <v>0</v>
      </c>
    </row>
    <row r="752" spans="1:18" ht="14.45" hidden="1" customHeight="1" outlineLevel="2" x14ac:dyDescent="0.25">
      <c r="A752" s="68">
        <v>1202</v>
      </c>
      <c r="B752" s="51" t="s">
        <v>165</v>
      </c>
      <c r="C752" s="51">
        <v>395</v>
      </c>
      <c r="D752" s="68" t="s">
        <v>192</v>
      </c>
      <c r="E752" s="51">
        <v>395</v>
      </c>
      <c r="F752" s="51" t="s">
        <v>102</v>
      </c>
      <c r="G752" s="52">
        <v>12000</v>
      </c>
      <c r="H752" s="52"/>
      <c r="I752" s="52"/>
      <c r="J752" s="52"/>
      <c r="K752" s="52"/>
      <c r="L752" s="52"/>
      <c r="M752" s="52"/>
      <c r="N752" s="52"/>
      <c r="O752" s="52"/>
      <c r="P752" s="52"/>
      <c r="Q752" s="52">
        <v>12000</v>
      </c>
      <c r="R752" s="51" t="s">
        <v>317</v>
      </c>
    </row>
    <row r="753" spans="1:19" ht="14.45" customHeight="1" outlineLevel="1" collapsed="1" x14ac:dyDescent="0.25">
      <c r="A753" s="68"/>
      <c r="B753" s="51"/>
      <c r="C753" s="69" t="s">
        <v>474</v>
      </c>
      <c r="D753" s="68"/>
      <c r="E753" s="51"/>
      <c r="F753" s="51"/>
      <c r="G753" s="52">
        <f t="shared" ref="G753:R753" si="92">SUBTOTAL(9,G752:G752)</f>
        <v>12000</v>
      </c>
      <c r="H753" s="52">
        <f t="shared" si="92"/>
        <v>0</v>
      </c>
      <c r="I753" s="52">
        <f t="shared" si="92"/>
        <v>0</v>
      </c>
      <c r="J753" s="52">
        <f t="shared" si="92"/>
        <v>0</v>
      </c>
      <c r="K753" s="52">
        <f t="shared" si="92"/>
        <v>0</v>
      </c>
      <c r="L753" s="52">
        <f t="shared" si="92"/>
        <v>0</v>
      </c>
      <c r="M753" s="52">
        <f t="shared" si="92"/>
        <v>0</v>
      </c>
      <c r="N753" s="52">
        <f t="shared" si="92"/>
        <v>0</v>
      </c>
      <c r="O753" s="52">
        <f t="shared" si="92"/>
        <v>0</v>
      </c>
      <c r="P753" s="52">
        <f t="shared" si="92"/>
        <v>0</v>
      </c>
      <c r="Q753" s="52">
        <f t="shared" si="92"/>
        <v>12000</v>
      </c>
      <c r="R753" s="51">
        <f t="shared" si="92"/>
        <v>0</v>
      </c>
    </row>
    <row r="754" spans="1:19" ht="14.45" hidden="1" customHeight="1" outlineLevel="2" x14ac:dyDescent="0.25">
      <c r="A754" s="51">
        <v>177</v>
      </c>
      <c r="B754" s="51" t="s">
        <v>168</v>
      </c>
      <c r="C754" s="51">
        <v>441</v>
      </c>
      <c r="D754" s="51" t="s">
        <v>208</v>
      </c>
      <c r="E754" s="51">
        <v>441</v>
      </c>
      <c r="F754" s="51" t="s">
        <v>103</v>
      </c>
      <c r="G754" s="52">
        <v>0</v>
      </c>
      <c r="H754" s="52"/>
      <c r="I754" s="52"/>
      <c r="J754" s="52"/>
      <c r="K754" s="52"/>
      <c r="L754" s="52"/>
      <c r="M754" s="52"/>
      <c r="N754" s="52"/>
      <c r="O754" s="52"/>
      <c r="P754" s="52"/>
      <c r="Q754" s="52">
        <v>0</v>
      </c>
      <c r="R754" s="51"/>
    </row>
    <row r="755" spans="1:19" ht="14.45" hidden="1" customHeight="1" outlineLevel="2" x14ac:dyDescent="0.25">
      <c r="A755" s="51">
        <v>968</v>
      </c>
      <c r="B755" s="51" t="s">
        <v>168</v>
      </c>
      <c r="C755" s="51">
        <v>441</v>
      </c>
      <c r="D755" s="51" t="s">
        <v>226</v>
      </c>
      <c r="E755" s="51">
        <v>441</v>
      </c>
      <c r="F755" s="92" t="s">
        <v>103</v>
      </c>
      <c r="G755" s="52">
        <v>0</v>
      </c>
      <c r="H755" s="52"/>
      <c r="I755" s="52"/>
      <c r="J755" s="52"/>
      <c r="K755" s="52"/>
      <c r="L755" s="52"/>
      <c r="M755" s="52"/>
      <c r="N755" s="52"/>
      <c r="O755" s="52"/>
      <c r="P755" s="52"/>
      <c r="Q755" s="52">
        <v>0</v>
      </c>
      <c r="R755" s="51"/>
    </row>
    <row r="756" spans="1:19" ht="14.45" hidden="1" customHeight="1" outlineLevel="2" x14ac:dyDescent="0.25">
      <c r="A756" s="51">
        <v>1081</v>
      </c>
      <c r="B756" s="51" t="s">
        <v>168</v>
      </c>
      <c r="C756" s="51">
        <v>441</v>
      </c>
      <c r="D756" s="51" t="s">
        <v>225</v>
      </c>
      <c r="E756" s="51">
        <v>441</v>
      </c>
      <c r="F756" s="51" t="s">
        <v>103</v>
      </c>
      <c r="G756" s="52">
        <v>0</v>
      </c>
      <c r="H756" s="52"/>
      <c r="I756" s="52"/>
      <c r="J756" s="52"/>
      <c r="K756" s="52"/>
      <c r="L756" s="52"/>
      <c r="M756" s="52"/>
      <c r="N756" s="52"/>
      <c r="O756" s="52"/>
      <c r="P756" s="52"/>
      <c r="Q756" s="52">
        <v>0</v>
      </c>
      <c r="R756" s="51"/>
    </row>
    <row r="757" spans="1:19" ht="14.45" hidden="1" customHeight="1" outlineLevel="2" x14ac:dyDescent="0.25">
      <c r="A757" s="51">
        <v>1283</v>
      </c>
      <c r="B757" s="51" t="s">
        <v>168</v>
      </c>
      <c r="C757" s="51">
        <v>441</v>
      </c>
      <c r="D757" s="51" t="s">
        <v>206</v>
      </c>
      <c r="E757" s="51">
        <v>441</v>
      </c>
      <c r="F757" s="73" t="s">
        <v>332</v>
      </c>
      <c r="G757" s="52"/>
      <c r="H757" s="52"/>
      <c r="I757" s="52">
        <v>840000</v>
      </c>
      <c r="J757" s="52"/>
      <c r="K757" s="52"/>
      <c r="L757" s="52"/>
      <c r="M757" s="52"/>
      <c r="N757" s="52"/>
      <c r="O757" s="52"/>
      <c r="P757" s="52"/>
      <c r="Q757" s="52">
        <v>840000</v>
      </c>
      <c r="R757" s="51"/>
    </row>
    <row r="758" spans="1:19" ht="14.45" hidden="1" customHeight="1" outlineLevel="2" x14ac:dyDescent="0.25">
      <c r="A758" s="51">
        <v>1284</v>
      </c>
      <c r="B758" s="51" t="s">
        <v>168</v>
      </c>
      <c r="C758" s="51">
        <v>441</v>
      </c>
      <c r="D758" s="51" t="s">
        <v>206</v>
      </c>
      <c r="E758" s="51">
        <v>441</v>
      </c>
      <c r="F758" s="73" t="s">
        <v>333</v>
      </c>
      <c r="G758" s="52"/>
      <c r="H758" s="52"/>
      <c r="I758" s="52">
        <v>150000</v>
      </c>
      <c r="J758" s="52"/>
      <c r="K758" s="52"/>
      <c r="L758" s="52"/>
      <c r="M758" s="52"/>
      <c r="N758" s="52"/>
      <c r="O758" s="52"/>
      <c r="P758" s="52"/>
      <c r="Q758" s="52">
        <v>150000</v>
      </c>
      <c r="R758" s="51"/>
    </row>
    <row r="759" spans="1:19" ht="14.45" customHeight="1" outlineLevel="1" collapsed="1" x14ac:dyDescent="0.25">
      <c r="A759" s="51"/>
      <c r="B759" s="51"/>
      <c r="C759" s="69" t="s">
        <v>475</v>
      </c>
      <c r="D759" s="51"/>
      <c r="E759" s="51"/>
      <c r="F759" s="73"/>
      <c r="G759" s="52">
        <f t="shared" ref="G759:R759" si="93">SUBTOTAL(9,G754:G758)</f>
        <v>0</v>
      </c>
      <c r="H759" s="52">
        <f t="shared" si="93"/>
        <v>0</v>
      </c>
      <c r="I759" s="52">
        <f t="shared" si="93"/>
        <v>990000</v>
      </c>
      <c r="J759" s="52">
        <f t="shared" si="93"/>
        <v>0</v>
      </c>
      <c r="K759" s="52">
        <f t="shared" si="93"/>
        <v>0</v>
      </c>
      <c r="L759" s="52">
        <f t="shared" si="93"/>
        <v>0</v>
      </c>
      <c r="M759" s="52">
        <f t="shared" si="93"/>
        <v>0</v>
      </c>
      <c r="N759" s="52">
        <f t="shared" si="93"/>
        <v>0</v>
      </c>
      <c r="O759" s="52">
        <f t="shared" si="93"/>
        <v>0</v>
      </c>
      <c r="P759" s="52">
        <f t="shared" si="93"/>
        <v>0</v>
      </c>
      <c r="Q759" s="52">
        <f t="shared" si="93"/>
        <v>990000</v>
      </c>
      <c r="R759" s="51">
        <f t="shared" si="93"/>
        <v>0</v>
      </c>
    </row>
    <row r="760" spans="1:19" ht="14.45" hidden="1" customHeight="1" outlineLevel="2" x14ac:dyDescent="0.25">
      <c r="A760" s="51">
        <v>969</v>
      </c>
      <c r="B760" s="51" t="s">
        <v>168</v>
      </c>
      <c r="C760" s="51">
        <v>442</v>
      </c>
      <c r="D760" s="51" t="s">
        <v>226</v>
      </c>
      <c r="E760" s="51">
        <v>442</v>
      </c>
      <c r="F760" s="51" t="s">
        <v>104</v>
      </c>
      <c r="G760" s="52">
        <v>120000</v>
      </c>
      <c r="H760" s="52"/>
      <c r="I760" s="52"/>
      <c r="J760" s="52"/>
      <c r="K760" s="52"/>
      <c r="L760" s="52"/>
      <c r="M760" s="52"/>
      <c r="N760" s="52"/>
      <c r="O760" s="52"/>
      <c r="P760" s="52"/>
      <c r="Q760" s="52">
        <v>120000</v>
      </c>
      <c r="R760" s="51"/>
    </row>
    <row r="761" spans="1:19" ht="14.45" customHeight="1" outlineLevel="1" collapsed="1" x14ac:dyDescent="0.25">
      <c r="A761" s="51"/>
      <c r="B761" s="51"/>
      <c r="C761" s="69" t="s">
        <v>476</v>
      </c>
      <c r="D761" s="51"/>
      <c r="E761" s="51"/>
      <c r="F761" s="51"/>
      <c r="G761" s="52">
        <f t="shared" ref="G761:R761" si="94">SUBTOTAL(9,G760:G760)</f>
        <v>120000</v>
      </c>
      <c r="H761" s="52">
        <f t="shared" si="94"/>
        <v>0</v>
      </c>
      <c r="I761" s="52">
        <f t="shared" si="94"/>
        <v>0</v>
      </c>
      <c r="J761" s="52">
        <f t="shared" si="94"/>
        <v>0</v>
      </c>
      <c r="K761" s="52">
        <f t="shared" si="94"/>
        <v>0</v>
      </c>
      <c r="L761" s="52">
        <f t="shared" si="94"/>
        <v>0</v>
      </c>
      <c r="M761" s="52">
        <f t="shared" si="94"/>
        <v>0</v>
      </c>
      <c r="N761" s="52">
        <f t="shared" si="94"/>
        <v>0</v>
      </c>
      <c r="O761" s="52">
        <f t="shared" si="94"/>
        <v>0</v>
      </c>
      <c r="P761" s="52">
        <f t="shared" si="94"/>
        <v>0</v>
      </c>
      <c r="Q761" s="52">
        <f t="shared" si="94"/>
        <v>120000</v>
      </c>
      <c r="R761" s="51">
        <f t="shared" si="94"/>
        <v>0</v>
      </c>
    </row>
    <row r="762" spans="1:19" ht="14.45" hidden="1" customHeight="1" outlineLevel="2" x14ac:dyDescent="0.25">
      <c r="A762" s="51">
        <v>1264</v>
      </c>
      <c r="B762" s="51" t="s">
        <v>168</v>
      </c>
      <c r="C762" s="51">
        <v>443</v>
      </c>
      <c r="D762" s="51" t="s">
        <v>226</v>
      </c>
      <c r="E762" s="51">
        <v>443</v>
      </c>
      <c r="F762" s="51" t="s">
        <v>320</v>
      </c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>
        <v>0</v>
      </c>
      <c r="R762" s="51"/>
    </row>
    <row r="763" spans="1:19" ht="14.45" customHeight="1" outlineLevel="1" collapsed="1" x14ac:dyDescent="0.25">
      <c r="A763" s="51"/>
      <c r="B763" s="51"/>
      <c r="C763" s="69" t="s">
        <v>477</v>
      </c>
      <c r="D763" s="51"/>
      <c r="E763" s="51"/>
      <c r="F763" s="51"/>
      <c r="G763" s="52">
        <f t="shared" ref="G763:R763" si="95">SUBTOTAL(9,G762:G762)</f>
        <v>0</v>
      </c>
      <c r="H763" s="52">
        <f t="shared" si="95"/>
        <v>0</v>
      </c>
      <c r="I763" s="52">
        <f t="shared" si="95"/>
        <v>0</v>
      </c>
      <c r="J763" s="52">
        <f t="shared" si="95"/>
        <v>0</v>
      </c>
      <c r="K763" s="52">
        <f t="shared" si="95"/>
        <v>0</v>
      </c>
      <c r="L763" s="52">
        <f t="shared" si="95"/>
        <v>0</v>
      </c>
      <c r="M763" s="52">
        <f t="shared" si="95"/>
        <v>0</v>
      </c>
      <c r="N763" s="52">
        <f t="shared" si="95"/>
        <v>0</v>
      </c>
      <c r="O763" s="52">
        <f t="shared" si="95"/>
        <v>0</v>
      </c>
      <c r="P763" s="52">
        <f t="shared" si="95"/>
        <v>0</v>
      </c>
      <c r="Q763" s="52">
        <f t="shared" si="95"/>
        <v>0</v>
      </c>
      <c r="R763" s="51">
        <f t="shared" si="95"/>
        <v>0</v>
      </c>
    </row>
    <row r="764" spans="1:19" ht="14.45" hidden="1" customHeight="1" outlineLevel="2" x14ac:dyDescent="0.25">
      <c r="A764" s="51">
        <v>972</v>
      </c>
      <c r="B764" s="51" t="s">
        <v>168</v>
      </c>
      <c r="C764" s="51">
        <v>445</v>
      </c>
      <c r="D764" s="51" t="s">
        <v>226</v>
      </c>
      <c r="E764" s="51">
        <v>445</v>
      </c>
      <c r="F764" s="51" t="s">
        <v>105</v>
      </c>
      <c r="G764" s="52">
        <v>40000</v>
      </c>
      <c r="H764" s="52"/>
      <c r="I764" s="52"/>
      <c r="J764" s="52"/>
      <c r="K764" s="52"/>
      <c r="L764" s="52"/>
      <c r="M764" s="52"/>
      <c r="N764" s="52"/>
      <c r="O764" s="52"/>
      <c r="P764" s="52"/>
      <c r="Q764" s="52">
        <v>40000</v>
      </c>
      <c r="R764" s="51"/>
    </row>
    <row r="765" spans="1:19" ht="14.45" customHeight="1" outlineLevel="1" collapsed="1" x14ac:dyDescent="0.25">
      <c r="A765" s="51"/>
      <c r="B765" s="51"/>
      <c r="C765" s="69" t="s">
        <v>478</v>
      </c>
      <c r="D765" s="51"/>
      <c r="E765" s="51"/>
      <c r="F765" s="51"/>
      <c r="G765" s="52">
        <f t="shared" ref="G765:R765" si="96">SUBTOTAL(9,G764:G764)</f>
        <v>40000</v>
      </c>
      <c r="H765" s="52">
        <f t="shared" si="96"/>
        <v>0</v>
      </c>
      <c r="I765" s="52">
        <f t="shared" si="96"/>
        <v>0</v>
      </c>
      <c r="J765" s="52">
        <f t="shared" si="96"/>
        <v>0</v>
      </c>
      <c r="K765" s="52">
        <f t="shared" si="96"/>
        <v>0</v>
      </c>
      <c r="L765" s="52">
        <f t="shared" si="96"/>
        <v>0</v>
      </c>
      <c r="M765" s="52">
        <f t="shared" si="96"/>
        <v>0</v>
      </c>
      <c r="N765" s="52">
        <f t="shared" si="96"/>
        <v>0</v>
      </c>
      <c r="O765" s="52">
        <f t="shared" si="96"/>
        <v>0</v>
      </c>
      <c r="P765" s="52">
        <f t="shared" si="96"/>
        <v>0</v>
      </c>
      <c r="Q765" s="52">
        <f t="shared" si="96"/>
        <v>40000</v>
      </c>
      <c r="R765" s="51">
        <f t="shared" si="96"/>
        <v>0</v>
      </c>
      <c r="S765" s="113"/>
    </row>
    <row r="766" spans="1:19" ht="14.45" customHeight="1" outlineLevel="2" x14ac:dyDescent="0.25">
      <c r="A766" s="51">
        <v>1273</v>
      </c>
      <c r="B766" s="51" t="s">
        <v>168</v>
      </c>
      <c r="C766" s="51">
        <v>447</v>
      </c>
      <c r="D766" s="51" t="s">
        <v>226</v>
      </c>
      <c r="E766" s="51">
        <v>447</v>
      </c>
      <c r="F766" s="51" t="s">
        <v>106</v>
      </c>
      <c r="G766" s="52">
        <v>2640000</v>
      </c>
      <c r="H766" s="52"/>
      <c r="I766" s="52"/>
      <c r="J766" s="52"/>
      <c r="K766" s="52"/>
      <c r="L766" s="52"/>
      <c r="M766" s="52"/>
      <c r="N766" s="52"/>
      <c r="O766" s="52"/>
      <c r="P766" s="52"/>
      <c r="Q766" s="52">
        <v>2640000</v>
      </c>
      <c r="R766" s="51" t="s">
        <v>280</v>
      </c>
    </row>
    <row r="767" spans="1:19" ht="14.45" customHeight="1" outlineLevel="2" x14ac:dyDescent="0.25">
      <c r="A767" s="51">
        <v>1274</v>
      </c>
      <c r="B767" s="51" t="s">
        <v>168</v>
      </c>
      <c r="C767" s="51">
        <v>447</v>
      </c>
      <c r="D767" s="51" t="s">
        <v>226</v>
      </c>
      <c r="E767" s="51">
        <v>447</v>
      </c>
      <c r="F767" s="51" t="s">
        <v>106</v>
      </c>
      <c r="G767" s="52">
        <v>500000</v>
      </c>
      <c r="H767" s="52"/>
      <c r="I767" s="52"/>
      <c r="J767" s="52"/>
      <c r="K767" s="52"/>
      <c r="L767" s="52"/>
      <c r="M767" s="52"/>
      <c r="N767" s="52"/>
      <c r="O767" s="52"/>
      <c r="P767" s="52"/>
      <c r="Q767" s="52">
        <v>500000</v>
      </c>
      <c r="R767" s="51" t="s">
        <v>381</v>
      </c>
    </row>
    <row r="768" spans="1:19" ht="14.45" customHeight="1" outlineLevel="1" x14ac:dyDescent="0.25">
      <c r="A768" s="51"/>
      <c r="B768" s="51"/>
      <c r="C768" s="69" t="s">
        <v>479</v>
      </c>
      <c r="D768" s="51"/>
      <c r="E768" s="51"/>
      <c r="F768" s="51"/>
      <c r="G768" s="52">
        <f t="shared" ref="G768:R768" si="97">SUBTOTAL(9,G766:G767)</f>
        <v>3140000</v>
      </c>
      <c r="H768" s="52">
        <f t="shared" si="97"/>
        <v>0</v>
      </c>
      <c r="I768" s="52">
        <f t="shared" si="97"/>
        <v>0</v>
      </c>
      <c r="J768" s="52">
        <f t="shared" si="97"/>
        <v>0</v>
      </c>
      <c r="K768" s="52">
        <f t="shared" si="97"/>
        <v>0</v>
      </c>
      <c r="L768" s="52">
        <f t="shared" si="97"/>
        <v>0</v>
      </c>
      <c r="M768" s="52">
        <f t="shared" si="97"/>
        <v>0</v>
      </c>
      <c r="N768" s="52">
        <f t="shared" si="97"/>
        <v>0</v>
      </c>
      <c r="O768" s="52">
        <f t="shared" si="97"/>
        <v>0</v>
      </c>
      <c r="P768" s="52">
        <f t="shared" si="97"/>
        <v>0</v>
      </c>
      <c r="Q768" s="52">
        <f t="shared" si="97"/>
        <v>3140000</v>
      </c>
      <c r="R768" s="51">
        <f t="shared" si="97"/>
        <v>0</v>
      </c>
    </row>
    <row r="769" spans="1:18" ht="14.45" hidden="1" customHeight="1" outlineLevel="2" x14ac:dyDescent="0.25">
      <c r="A769" s="51">
        <v>975</v>
      </c>
      <c r="B769" s="51" t="s">
        <v>168</v>
      </c>
      <c r="C769" s="51">
        <v>448</v>
      </c>
      <c r="D769" s="51" t="s">
        <v>226</v>
      </c>
      <c r="E769" s="51">
        <v>448</v>
      </c>
      <c r="F769" s="51" t="s">
        <v>107</v>
      </c>
      <c r="G769" s="52">
        <v>150000</v>
      </c>
      <c r="H769" s="52"/>
      <c r="I769" s="52"/>
      <c r="J769" s="52"/>
      <c r="K769" s="52"/>
      <c r="L769" s="52"/>
      <c r="M769" s="52"/>
      <c r="N769" s="52"/>
      <c r="O769" s="52"/>
      <c r="P769" s="52"/>
      <c r="Q769" s="52">
        <v>150000</v>
      </c>
      <c r="R769" s="51"/>
    </row>
    <row r="770" spans="1:18" ht="14.45" customHeight="1" outlineLevel="1" collapsed="1" x14ac:dyDescent="0.25">
      <c r="A770" s="51"/>
      <c r="B770" s="51"/>
      <c r="C770" s="69" t="s">
        <v>480</v>
      </c>
      <c r="D770" s="51"/>
      <c r="E770" s="51"/>
      <c r="F770" s="51"/>
      <c r="G770" s="52">
        <f t="shared" ref="G770:R770" si="98">SUBTOTAL(9,G769:G769)</f>
        <v>150000</v>
      </c>
      <c r="H770" s="52">
        <f t="shared" si="98"/>
        <v>0</v>
      </c>
      <c r="I770" s="52">
        <f t="shared" si="98"/>
        <v>0</v>
      </c>
      <c r="J770" s="52">
        <f t="shared" si="98"/>
        <v>0</v>
      </c>
      <c r="K770" s="52">
        <f t="shared" si="98"/>
        <v>0</v>
      </c>
      <c r="L770" s="52">
        <f t="shared" si="98"/>
        <v>0</v>
      </c>
      <c r="M770" s="52">
        <f t="shared" si="98"/>
        <v>0</v>
      </c>
      <c r="N770" s="52">
        <f t="shared" si="98"/>
        <v>0</v>
      </c>
      <c r="O770" s="52">
        <f t="shared" si="98"/>
        <v>0</v>
      </c>
      <c r="P770" s="52">
        <f t="shared" si="98"/>
        <v>0</v>
      </c>
      <c r="Q770" s="52">
        <f t="shared" si="98"/>
        <v>150000</v>
      </c>
      <c r="R770" s="51">
        <f t="shared" si="98"/>
        <v>0</v>
      </c>
    </row>
    <row r="771" spans="1:18" ht="14.45" hidden="1" customHeight="1" outlineLevel="2" x14ac:dyDescent="0.25">
      <c r="A771" s="51">
        <v>180</v>
      </c>
      <c r="B771" s="51" t="s">
        <v>166</v>
      </c>
      <c r="C771" s="51">
        <v>511</v>
      </c>
      <c r="D771" s="51" t="s">
        <v>208</v>
      </c>
      <c r="E771" s="51">
        <v>511</v>
      </c>
      <c r="F771" s="51" t="s">
        <v>109</v>
      </c>
      <c r="G771" s="52">
        <v>0</v>
      </c>
      <c r="H771" s="52"/>
      <c r="I771" s="52"/>
      <c r="J771" s="52"/>
      <c r="K771" s="52"/>
      <c r="L771" s="52"/>
      <c r="M771" s="52"/>
      <c r="N771" s="52"/>
      <c r="O771" s="52"/>
      <c r="P771" s="52"/>
      <c r="Q771" s="52">
        <v>0</v>
      </c>
      <c r="R771" s="51"/>
    </row>
    <row r="772" spans="1:18" ht="14.45" hidden="1" customHeight="1" outlineLevel="2" x14ac:dyDescent="0.25">
      <c r="A772" s="51">
        <v>216</v>
      </c>
      <c r="B772" s="51" t="s">
        <v>166</v>
      </c>
      <c r="C772" s="51">
        <v>511</v>
      </c>
      <c r="D772" s="51" t="s">
        <v>209</v>
      </c>
      <c r="E772" s="51">
        <v>511</v>
      </c>
      <c r="F772" s="51" t="s">
        <v>109</v>
      </c>
      <c r="G772" s="72">
        <v>10000</v>
      </c>
      <c r="H772" s="51"/>
      <c r="I772" s="52">
        <v>0</v>
      </c>
      <c r="J772" s="52">
        <v>0</v>
      </c>
      <c r="K772" s="52">
        <v>0</v>
      </c>
      <c r="L772" s="52">
        <v>0</v>
      </c>
      <c r="M772" s="52">
        <v>0</v>
      </c>
      <c r="N772" s="52">
        <v>0</v>
      </c>
      <c r="O772" s="52">
        <v>0</v>
      </c>
      <c r="P772" s="52">
        <v>0</v>
      </c>
      <c r="Q772" s="52">
        <v>10000</v>
      </c>
      <c r="R772" s="51"/>
    </row>
    <row r="773" spans="1:18" ht="14.45" hidden="1" customHeight="1" outlineLevel="2" x14ac:dyDescent="0.25">
      <c r="A773" s="51">
        <v>295</v>
      </c>
      <c r="B773" s="51" t="s">
        <v>166</v>
      </c>
      <c r="C773" s="51">
        <v>511</v>
      </c>
      <c r="D773" s="51" t="s">
        <v>211</v>
      </c>
      <c r="E773" s="51">
        <v>511</v>
      </c>
      <c r="F773" s="51" t="s">
        <v>109</v>
      </c>
      <c r="G773" s="52">
        <v>10000</v>
      </c>
      <c r="H773" s="51"/>
      <c r="I773" s="52">
        <v>0</v>
      </c>
      <c r="J773" s="52">
        <v>0</v>
      </c>
      <c r="K773" s="52">
        <v>0</v>
      </c>
      <c r="L773" s="52">
        <v>0</v>
      </c>
      <c r="M773" s="52">
        <v>0</v>
      </c>
      <c r="N773" s="52">
        <v>0</v>
      </c>
      <c r="O773" s="52">
        <v>0</v>
      </c>
      <c r="P773" s="52">
        <v>0</v>
      </c>
      <c r="Q773" s="52">
        <v>10000</v>
      </c>
      <c r="R773" s="51"/>
    </row>
    <row r="774" spans="1:18" s="103" customFormat="1" ht="14.45" hidden="1" customHeight="1" outlineLevel="2" x14ac:dyDescent="0.25">
      <c r="A774" s="51">
        <v>331</v>
      </c>
      <c r="B774" s="51" t="s">
        <v>166</v>
      </c>
      <c r="C774" s="51">
        <v>511</v>
      </c>
      <c r="D774" s="51" t="s">
        <v>212</v>
      </c>
      <c r="E774" s="51">
        <v>511</v>
      </c>
      <c r="F774" s="51" t="s">
        <v>109</v>
      </c>
      <c r="G774" s="52">
        <v>0</v>
      </c>
      <c r="H774" s="51"/>
      <c r="I774" s="52">
        <v>0</v>
      </c>
      <c r="J774" s="52">
        <v>0</v>
      </c>
      <c r="K774" s="52">
        <v>0</v>
      </c>
      <c r="L774" s="52">
        <v>0</v>
      </c>
      <c r="M774" s="52">
        <v>0</v>
      </c>
      <c r="N774" s="52">
        <v>0</v>
      </c>
      <c r="O774" s="52">
        <v>0</v>
      </c>
      <c r="P774" s="52">
        <v>0</v>
      </c>
      <c r="Q774" s="52">
        <v>0</v>
      </c>
      <c r="R774" s="51"/>
    </row>
    <row r="775" spans="1:18" s="103" customFormat="1" ht="14.45" hidden="1" customHeight="1" outlineLevel="2" x14ac:dyDescent="0.25">
      <c r="A775" s="51">
        <v>375</v>
      </c>
      <c r="B775" s="51" t="s">
        <v>166</v>
      </c>
      <c r="C775" s="51">
        <v>511</v>
      </c>
      <c r="D775" s="51" t="s">
        <v>213</v>
      </c>
      <c r="E775" s="51">
        <v>511</v>
      </c>
      <c r="F775" s="51" t="s">
        <v>109</v>
      </c>
      <c r="G775" s="52">
        <v>25000</v>
      </c>
      <c r="H775" s="52">
        <v>0</v>
      </c>
      <c r="I775" s="52">
        <v>0</v>
      </c>
      <c r="J775" s="52">
        <v>0</v>
      </c>
      <c r="K775" s="52">
        <v>0</v>
      </c>
      <c r="L775" s="52">
        <v>0</v>
      </c>
      <c r="M775" s="52">
        <v>0</v>
      </c>
      <c r="N775" s="52">
        <v>0</v>
      </c>
      <c r="O775" s="52">
        <v>0</v>
      </c>
      <c r="P775" s="52">
        <v>0</v>
      </c>
      <c r="Q775" s="52">
        <v>25000</v>
      </c>
      <c r="R775" s="51"/>
    </row>
    <row r="776" spans="1:18" s="103" customFormat="1" ht="14.45" hidden="1" customHeight="1" outlineLevel="2" x14ac:dyDescent="0.25">
      <c r="A776" s="51">
        <v>464</v>
      </c>
      <c r="B776" s="51" t="s">
        <v>166</v>
      </c>
      <c r="C776" s="51">
        <v>511</v>
      </c>
      <c r="D776" s="51" t="s">
        <v>216</v>
      </c>
      <c r="E776" s="51">
        <v>511</v>
      </c>
      <c r="F776" s="51" t="s">
        <v>109</v>
      </c>
      <c r="G776" s="52">
        <v>6000</v>
      </c>
      <c r="H776" s="51"/>
      <c r="I776" s="52">
        <v>0</v>
      </c>
      <c r="J776" s="52">
        <v>0</v>
      </c>
      <c r="K776" s="52">
        <v>0</v>
      </c>
      <c r="L776" s="52">
        <v>0</v>
      </c>
      <c r="M776" s="52">
        <v>0</v>
      </c>
      <c r="N776" s="52">
        <v>0</v>
      </c>
      <c r="O776" s="52">
        <v>0</v>
      </c>
      <c r="P776" s="52">
        <v>0</v>
      </c>
      <c r="Q776" s="52">
        <v>6000</v>
      </c>
      <c r="R776" s="51"/>
    </row>
    <row r="777" spans="1:18" s="103" customFormat="1" ht="14.45" hidden="1" customHeight="1" outlineLevel="2" x14ac:dyDescent="0.25">
      <c r="A777" s="51">
        <v>495</v>
      </c>
      <c r="B777" s="51" t="s">
        <v>166</v>
      </c>
      <c r="C777" s="51">
        <v>511</v>
      </c>
      <c r="D777" s="51" t="s">
        <v>217</v>
      </c>
      <c r="E777" s="51">
        <v>511</v>
      </c>
      <c r="F777" s="51" t="s">
        <v>109</v>
      </c>
      <c r="G777" s="52">
        <v>26500</v>
      </c>
      <c r="H777" s="51"/>
      <c r="I777" s="52">
        <v>0</v>
      </c>
      <c r="J777" s="52">
        <v>0</v>
      </c>
      <c r="K777" s="52">
        <v>0</v>
      </c>
      <c r="L777" s="52">
        <v>0</v>
      </c>
      <c r="M777" s="52">
        <v>0</v>
      </c>
      <c r="N777" s="52">
        <v>0</v>
      </c>
      <c r="O777" s="52">
        <v>0</v>
      </c>
      <c r="P777" s="52">
        <v>0</v>
      </c>
      <c r="Q777" s="52">
        <v>26500</v>
      </c>
      <c r="R777" s="51"/>
    </row>
    <row r="778" spans="1:18" s="103" customFormat="1" ht="14.45" hidden="1" customHeight="1" outlineLevel="2" x14ac:dyDescent="0.25">
      <c r="A778" s="51">
        <v>527</v>
      </c>
      <c r="B778" s="51" t="s">
        <v>166</v>
      </c>
      <c r="C778" s="51">
        <v>511</v>
      </c>
      <c r="D778" s="51" t="s">
        <v>218</v>
      </c>
      <c r="E778" s="51">
        <v>511</v>
      </c>
      <c r="F778" s="51" t="s">
        <v>109</v>
      </c>
      <c r="G778" s="52">
        <v>12000</v>
      </c>
      <c r="H778" s="51"/>
      <c r="I778" s="52">
        <v>0</v>
      </c>
      <c r="J778" s="52">
        <v>0</v>
      </c>
      <c r="K778" s="52">
        <v>0</v>
      </c>
      <c r="L778" s="52">
        <v>0</v>
      </c>
      <c r="M778" s="52">
        <v>0</v>
      </c>
      <c r="N778" s="52">
        <v>0</v>
      </c>
      <c r="O778" s="52">
        <v>0</v>
      </c>
      <c r="P778" s="52">
        <v>0</v>
      </c>
      <c r="Q778" s="52">
        <v>12000</v>
      </c>
      <c r="R778" s="51"/>
    </row>
    <row r="779" spans="1:18" s="103" customFormat="1" ht="14.45" hidden="1" customHeight="1" outlineLevel="2" x14ac:dyDescent="0.25">
      <c r="A779" s="51">
        <v>556</v>
      </c>
      <c r="B779" s="51" t="s">
        <v>166</v>
      </c>
      <c r="C779" s="51">
        <v>511</v>
      </c>
      <c r="D779" s="51" t="s">
        <v>219</v>
      </c>
      <c r="E779" s="51">
        <v>511</v>
      </c>
      <c r="F779" s="51" t="s">
        <v>109</v>
      </c>
      <c r="G779" s="52">
        <v>10000</v>
      </c>
      <c r="H779" s="52">
        <v>0</v>
      </c>
      <c r="I779" s="52">
        <v>0</v>
      </c>
      <c r="J779" s="52">
        <v>0</v>
      </c>
      <c r="K779" s="52">
        <v>0</v>
      </c>
      <c r="L779" s="52">
        <v>0</v>
      </c>
      <c r="M779" s="52">
        <v>0</v>
      </c>
      <c r="N779" s="52">
        <v>0</v>
      </c>
      <c r="O779" s="52">
        <v>0</v>
      </c>
      <c r="P779" s="52">
        <v>0</v>
      </c>
      <c r="Q779" s="52">
        <v>10000</v>
      </c>
      <c r="R779" s="51"/>
    </row>
    <row r="780" spans="1:18" s="103" customFormat="1" ht="14.45" hidden="1" customHeight="1" outlineLevel="2" x14ac:dyDescent="0.25">
      <c r="A780" s="51">
        <v>602</v>
      </c>
      <c r="B780" s="51" t="s">
        <v>166</v>
      </c>
      <c r="C780" s="51">
        <v>511</v>
      </c>
      <c r="D780" s="51" t="s">
        <v>220</v>
      </c>
      <c r="E780" s="51">
        <v>511</v>
      </c>
      <c r="F780" s="51" t="s">
        <v>109</v>
      </c>
      <c r="G780" s="52">
        <v>0</v>
      </c>
      <c r="H780" s="51"/>
      <c r="I780" s="52">
        <v>0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2">
        <v>0</v>
      </c>
      <c r="P780" s="52">
        <v>0</v>
      </c>
      <c r="Q780" s="52">
        <v>0</v>
      </c>
      <c r="R780" s="51"/>
    </row>
    <row r="781" spans="1:18" s="103" customFormat="1" ht="14.45" hidden="1" customHeight="1" outlineLevel="2" x14ac:dyDescent="0.25">
      <c r="A781" s="51">
        <v>637</v>
      </c>
      <c r="B781" s="51" t="s">
        <v>166</v>
      </c>
      <c r="C781" s="51">
        <v>511</v>
      </c>
      <c r="D781" s="51" t="s">
        <v>221</v>
      </c>
      <c r="E781" s="51">
        <v>511</v>
      </c>
      <c r="F781" s="51" t="s">
        <v>109</v>
      </c>
      <c r="G781" s="52">
        <v>0</v>
      </c>
      <c r="H781" s="51"/>
      <c r="I781" s="52">
        <v>0</v>
      </c>
      <c r="J781" s="52">
        <v>0</v>
      </c>
      <c r="K781" s="52">
        <v>0</v>
      </c>
      <c r="L781" s="52">
        <v>0</v>
      </c>
      <c r="M781" s="52">
        <v>0</v>
      </c>
      <c r="N781" s="52">
        <v>0</v>
      </c>
      <c r="O781" s="52">
        <v>0</v>
      </c>
      <c r="P781" s="52">
        <v>0</v>
      </c>
      <c r="Q781" s="52">
        <v>0</v>
      </c>
      <c r="R781" s="51"/>
    </row>
    <row r="782" spans="1:18" s="103" customFormat="1" ht="14.45" hidden="1" customHeight="1" outlineLevel="2" x14ac:dyDescent="0.25">
      <c r="A782" s="51">
        <v>673</v>
      </c>
      <c r="B782" s="51" t="s">
        <v>166</v>
      </c>
      <c r="C782" s="51">
        <v>511</v>
      </c>
      <c r="D782" s="51" t="s">
        <v>142</v>
      </c>
      <c r="E782" s="51">
        <v>511</v>
      </c>
      <c r="F782" s="51" t="s">
        <v>109</v>
      </c>
      <c r="G782" s="52">
        <v>6000</v>
      </c>
      <c r="H782" s="52">
        <v>0</v>
      </c>
      <c r="I782" s="52">
        <v>0</v>
      </c>
      <c r="J782" s="52">
        <v>0</v>
      </c>
      <c r="K782" s="52">
        <v>0</v>
      </c>
      <c r="L782" s="52">
        <v>0</v>
      </c>
      <c r="M782" s="52">
        <v>0</v>
      </c>
      <c r="N782" s="52">
        <v>0</v>
      </c>
      <c r="O782" s="52">
        <v>0</v>
      </c>
      <c r="P782" s="52">
        <v>0</v>
      </c>
      <c r="Q782" s="52">
        <v>6000</v>
      </c>
      <c r="R782" s="51"/>
    </row>
    <row r="783" spans="1:18" s="103" customFormat="1" ht="14.45" hidden="1" customHeight="1" outlineLevel="2" x14ac:dyDescent="0.25">
      <c r="A783" s="51">
        <v>704</v>
      </c>
      <c r="B783" s="51" t="s">
        <v>166</v>
      </c>
      <c r="C783" s="51">
        <v>511</v>
      </c>
      <c r="D783" s="51" t="s">
        <v>222</v>
      </c>
      <c r="E783" s="51">
        <v>511</v>
      </c>
      <c r="F783" s="51" t="s">
        <v>109</v>
      </c>
      <c r="G783" s="52">
        <v>5000</v>
      </c>
      <c r="H783" s="52"/>
      <c r="I783" s="52">
        <v>0</v>
      </c>
      <c r="J783" s="52">
        <v>0</v>
      </c>
      <c r="K783" s="52">
        <v>0</v>
      </c>
      <c r="L783" s="52">
        <v>0</v>
      </c>
      <c r="M783" s="52">
        <v>0</v>
      </c>
      <c r="N783" s="52">
        <v>0</v>
      </c>
      <c r="O783" s="52">
        <v>0</v>
      </c>
      <c r="P783" s="52">
        <v>0</v>
      </c>
      <c r="Q783" s="52">
        <v>5000</v>
      </c>
      <c r="R783" s="51"/>
    </row>
    <row r="784" spans="1:18" s="103" customFormat="1" ht="14.45" hidden="1" customHeight="1" outlineLevel="2" x14ac:dyDescent="0.25">
      <c r="A784" s="51">
        <v>747</v>
      </c>
      <c r="B784" s="51" t="s">
        <v>166</v>
      </c>
      <c r="C784" s="51">
        <v>511</v>
      </c>
      <c r="D784" s="51" t="s">
        <v>223</v>
      </c>
      <c r="E784" s="51">
        <v>511</v>
      </c>
      <c r="F784" s="51" t="s">
        <v>109</v>
      </c>
      <c r="G784" s="52">
        <v>11204</v>
      </c>
      <c r="H784" s="52"/>
      <c r="I784" s="52">
        <v>0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2">
        <v>0</v>
      </c>
      <c r="P784" s="52">
        <v>0</v>
      </c>
      <c r="Q784" s="52">
        <v>11204</v>
      </c>
      <c r="R784" s="51"/>
    </row>
    <row r="785" spans="1:18" s="103" customFormat="1" ht="14.45" hidden="1" customHeight="1" outlineLevel="2" x14ac:dyDescent="0.25">
      <c r="A785" s="51">
        <v>1001</v>
      </c>
      <c r="B785" s="51" t="s">
        <v>166</v>
      </c>
      <c r="C785" s="51">
        <v>511</v>
      </c>
      <c r="D785" s="51" t="s">
        <v>226</v>
      </c>
      <c r="E785" s="51">
        <v>511</v>
      </c>
      <c r="F785" s="51" t="s">
        <v>109</v>
      </c>
      <c r="G785" s="52">
        <v>20000</v>
      </c>
      <c r="H785" s="52"/>
      <c r="I785" s="52"/>
      <c r="J785" s="52"/>
      <c r="K785" s="52"/>
      <c r="L785" s="52"/>
      <c r="M785" s="52"/>
      <c r="N785" s="52"/>
      <c r="O785" s="52"/>
      <c r="P785" s="52"/>
      <c r="Q785" s="52">
        <v>20000</v>
      </c>
      <c r="R785" s="51"/>
    </row>
    <row r="786" spans="1:18" s="103" customFormat="1" ht="14.45" hidden="1" customHeight="1" outlineLevel="2" x14ac:dyDescent="0.25">
      <c r="A786" s="68">
        <v>1203</v>
      </c>
      <c r="B786" s="51" t="s">
        <v>166</v>
      </c>
      <c r="C786" s="51">
        <v>511</v>
      </c>
      <c r="D786" s="68" t="s">
        <v>192</v>
      </c>
      <c r="E786" s="51">
        <v>511</v>
      </c>
      <c r="F786" s="51" t="s">
        <v>109</v>
      </c>
      <c r="G786" s="52">
        <v>10000</v>
      </c>
      <c r="H786" s="52"/>
      <c r="I786" s="52"/>
      <c r="J786" s="52"/>
      <c r="K786" s="52"/>
      <c r="L786" s="52"/>
      <c r="M786" s="52"/>
      <c r="N786" s="52"/>
      <c r="O786" s="52"/>
      <c r="P786" s="52"/>
      <c r="Q786" s="52">
        <v>10000</v>
      </c>
      <c r="R786" s="51" t="s">
        <v>317</v>
      </c>
    </row>
    <row r="787" spans="1:18" s="103" customFormat="1" ht="14.45" hidden="1" customHeight="1" outlineLevel="2" x14ac:dyDescent="0.25">
      <c r="A787" s="68">
        <v>1229</v>
      </c>
      <c r="B787" s="51" t="s">
        <v>166</v>
      </c>
      <c r="C787" s="51">
        <v>511</v>
      </c>
      <c r="D787" s="51" t="s">
        <v>304</v>
      </c>
      <c r="E787" s="51">
        <v>511</v>
      </c>
      <c r="F787" s="51" t="s">
        <v>109</v>
      </c>
      <c r="G787" s="52">
        <v>15000</v>
      </c>
      <c r="H787" s="52"/>
      <c r="I787" s="52"/>
      <c r="J787" s="52"/>
      <c r="K787" s="52"/>
      <c r="L787" s="52"/>
      <c r="M787" s="52"/>
      <c r="N787" s="52"/>
      <c r="O787" s="52"/>
      <c r="P787" s="52"/>
      <c r="Q787" s="52">
        <v>15000</v>
      </c>
      <c r="R787" s="51"/>
    </row>
    <row r="788" spans="1:18" s="103" customFormat="1" ht="14.45" hidden="1" customHeight="1" outlineLevel="2" x14ac:dyDescent="0.25">
      <c r="A788" s="68">
        <v>1236</v>
      </c>
      <c r="B788" s="51" t="s">
        <v>166</v>
      </c>
      <c r="C788" s="51">
        <v>511</v>
      </c>
      <c r="D788" s="51" t="s">
        <v>193</v>
      </c>
      <c r="E788" s="51">
        <v>511</v>
      </c>
      <c r="F788" s="51" t="s">
        <v>109</v>
      </c>
      <c r="G788" s="52">
        <v>0</v>
      </c>
      <c r="H788" s="52"/>
      <c r="I788" s="52"/>
      <c r="J788" s="52"/>
      <c r="K788" s="52"/>
      <c r="L788" s="52"/>
      <c r="M788" s="52"/>
      <c r="N788" s="52"/>
      <c r="O788" s="52"/>
      <c r="P788" s="52"/>
      <c r="Q788" s="52">
        <v>0</v>
      </c>
      <c r="R788" s="51"/>
    </row>
    <row r="789" spans="1:18" s="103" customFormat="1" ht="14.45" hidden="1" customHeight="1" outlineLevel="2" x14ac:dyDescent="0.25">
      <c r="A789" s="68">
        <v>1259</v>
      </c>
      <c r="B789" s="51" t="s">
        <v>166</v>
      </c>
      <c r="C789" s="51">
        <v>511</v>
      </c>
      <c r="D789" s="51" t="s">
        <v>199</v>
      </c>
      <c r="E789" s="51">
        <v>511</v>
      </c>
      <c r="F789" s="51" t="s">
        <v>109</v>
      </c>
      <c r="G789" s="52">
        <v>0</v>
      </c>
      <c r="H789" s="52"/>
      <c r="I789" s="52"/>
      <c r="J789" s="52"/>
      <c r="K789" s="52"/>
      <c r="L789" s="52"/>
      <c r="M789" s="52"/>
      <c r="N789" s="52"/>
      <c r="O789" s="52"/>
      <c r="P789" s="52"/>
      <c r="Q789" s="52">
        <v>0</v>
      </c>
      <c r="R789" s="51"/>
    </row>
    <row r="790" spans="1:18" s="103" customFormat="1" ht="14.45" customHeight="1" outlineLevel="1" collapsed="1" x14ac:dyDescent="0.25">
      <c r="A790" s="68"/>
      <c r="B790" s="51"/>
      <c r="C790" s="69" t="s">
        <v>481</v>
      </c>
      <c r="D790" s="51"/>
      <c r="E790" s="51"/>
      <c r="F790" s="51"/>
      <c r="G790" s="52">
        <f t="shared" ref="G790:R790" si="99">SUBTOTAL(9,G771:G789)</f>
        <v>166704</v>
      </c>
      <c r="H790" s="52">
        <f t="shared" si="99"/>
        <v>0</v>
      </c>
      <c r="I790" s="52">
        <f t="shared" si="99"/>
        <v>0</v>
      </c>
      <c r="J790" s="52">
        <f t="shared" si="99"/>
        <v>0</v>
      </c>
      <c r="K790" s="52">
        <f t="shared" si="99"/>
        <v>0</v>
      </c>
      <c r="L790" s="52">
        <f t="shared" si="99"/>
        <v>0</v>
      </c>
      <c r="M790" s="52">
        <f t="shared" si="99"/>
        <v>0</v>
      </c>
      <c r="N790" s="52">
        <f t="shared" si="99"/>
        <v>0</v>
      </c>
      <c r="O790" s="52">
        <f t="shared" si="99"/>
        <v>0</v>
      </c>
      <c r="P790" s="52">
        <f t="shared" si="99"/>
        <v>0</v>
      </c>
      <c r="Q790" s="52">
        <f t="shared" si="99"/>
        <v>166704</v>
      </c>
      <c r="R790" s="51">
        <f t="shared" si="99"/>
        <v>0</v>
      </c>
    </row>
    <row r="791" spans="1:18" s="103" customFormat="1" ht="14.45" hidden="1" customHeight="1" outlineLevel="2" x14ac:dyDescent="0.25">
      <c r="A791" s="51">
        <v>296</v>
      </c>
      <c r="B791" s="51" t="s">
        <v>166</v>
      </c>
      <c r="C791" s="51">
        <v>513</v>
      </c>
      <c r="D791" s="51" t="s">
        <v>211</v>
      </c>
      <c r="E791" s="51">
        <v>513</v>
      </c>
      <c r="F791" s="51" t="s">
        <v>110</v>
      </c>
      <c r="G791" s="52">
        <v>0</v>
      </c>
      <c r="H791" s="51"/>
      <c r="I791" s="52">
        <v>0</v>
      </c>
      <c r="J791" s="52">
        <v>0</v>
      </c>
      <c r="K791" s="52">
        <v>0</v>
      </c>
      <c r="L791" s="52">
        <v>0</v>
      </c>
      <c r="M791" s="52">
        <v>0</v>
      </c>
      <c r="N791" s="52">
        <v>0</v>
      </c>
      <c r="O791" s="52">
        <v>0</v>
      </c>
      <c r="P791" s="52">
        <v>0</v>
      </c>
      <c r="Q791" s="52">
        <v>0</v>
      </c>
      <c r="R791" s="51"/>
    </row>
    <row r="792" spans="1:18" s="103" customFormat="1" ht="14.45" customHeight="1" outlineLevel="1" collapsed="1" x14ac:dyDescent="0.25">
      <c r="A792" s="51"/>
      <c r="B792" s="51"/>
      <c r="C792" s="69" t="s">
        <v>482</v>
      </c>
      <c r="D792" s="51"/>
      <c r="E792" s="51"/>
      <c r="F792" s="51"/>
      <c r="G792" s="52">
        <f t="shared" ref="G792:R792" si="100">SUBTOTAL(9,G791:G791)</f>
        <v>0</v>
      </c>
      <c r="H792" s="51">
        <f t="shared" si="100"/>
        <v>0</v>
      </c>
      <c r="I792" s="52">
        <f t="shared" si="100"/>
        <v>0</v>
      </c>
      <c r="J792" s="52">
        <f t="shared" si="100"/>
        <v>0</v>
      </c>
      <c r="K792" s="52">
        <f t="shared" si="100"/>
        <v>0</v>
      </c>
      <c r="L792" s="52">
        <f t="shared" si="100"/>
        <v>0</v>
      </c>
      <c r="M792" s="52">
        <f t="shared" si="100"/>
        <v>0</v>
      </c>
      <c r="N792" s="52">
        <f t="shared" si="100"/>
        <v>0</v>
      </c>
      <c r="O792" s="52">
        <f t="shared" si="100"/>
        <v>0</v>
      </c>
      <c r="P792" s="52">
        <f t="shared" si="100"/>
        <v>0</v>
      </c>
      <c r="Q792" s="52">
        <f t="shared" si="100"/>
        <v>0</v>
      </c>
      <c r="R792" s="51">
        <f t="shared" si="100"/>
        <v>0</v>
      </c>
    </row>
    <row r="793" spans="1:18" s="103" customFormat="1" ht="14.45" hidden="1" customHeight="1" outlineLevel="2" x14ac:dyDescent="0.25">
      <c r="A793" s="51">
        <v>59</v>
      </c>
      <c r="B793" s="51" t="s">
        <v>166</v>
      </c>
      <c r="C793" s="51">
        <v>515</v>
      </c>
      <c r="D793" s="51" t="s">
        <v>205</v>
      </c>
      <c r="E793" s="51">
        <v>515</v>
      </c>
      <c r="F793" s="51" t="s">
        <v>111</v>
      </c>
      <c r="G793" s="52">
        <v>10000</v>
      </c>
      <c r="H793" s="51"/>
      <c r="I793" s="52">
        <v>0</v>
      </c>
      <c r="J793" s="52">
        <v>0</v>
      </c>
      <c r="K793" s="52">
        <v>0</v>
      </c>
      <c r="L793" s="52">
        <v>0</v>
      </c>
      <c r="M793" s="52">
        <v>0</v>
      </c>
      <c r="N793" s="52">
        <v>0</v>
      </c>
      <c r="O793" s="52">
        <v>0</v>
      </c>
      <c r="P793" s="52">
        <v>0</v>
      </c>
      <c r="Q793" s="52">
        <v>10000</v>
      </c>
      <c r="R793" s="51"/>
    </row>
    <row r="794" spans="1:18" s="103" customFormat="1" ht="14.45" hidden="1" customHeight="1" outlineLevel="2" x14ac:dyDescent="0.25">
      <c r="A794" s="51">
        <v>136</v>
      </c>
      <c r="B794" s="51" t="s">
        <v>166</v>
      </c>
      <c r="C794" s="51">
        <v>515</v>
      </c>
      <c r="D794" s="51" t="s">
        <v>207</v>
      </c>
      <c r="E794" s="51">
        <v>515</v>
      </c>
      <c r="F794" s="51" t="s">
        <v>111</v>
      </c>
      <c r="G794" s="52">
        <v>18000</v>
      </c>
      <c r="H794" s="52"/>
      <c r="I794" s="52"/>
      <c r="J794" s="52"/>
      <c r="K794" s="52"/>
      <c r="L794" s="52"/>
      <c r="M794" s="52"/>
      <c r="N794" s="52"/>
      <c r="O794" s="52"/>
      <c r="P794" s="52"/>
      <c r="Q794" s="52">
        <v>18000</v>
      </c>
      <c r="R794" s="51"/>
    </row>
    <row r="795" spans="1:18" s="103" customFormat="1" ht="14.45" hidden="1" customHeight="1" outlineLevel="2" x14ac:dyDescent="0.25">
      <c r="A795" s="51">
        <v>181</v>
      </c>
      <c r="B795" s="51" t="s">
        <v>166</v>
      </c>
      <c r="C795" s="51">
        <v>515</v>
      </c>
      <c r="D795" s="51" t="s">
        <v>208</v>
      </c>
      <c r="E795" s="51">
        <v>515</v>
      </c>
      <c r="F795" s="51" t="s">
        <v>111</v>
      </c>
      <c r="G795" s="52">
        <v>10000</v>
      </c>
      <c r="H795" s="52"/>
      <c r="I795" s="52"/>
      <c r="J795" s="52"/>
      <c r="K795" s="52"/>
      <c r="L795" s="52"/>
      <c r="M795" s="52"/>
      <c r="N795" s="52"/>
      <c r="O795" s="52"/>
      <c r="P795" s="52"/>
      <c r="Q795" s="52">
        <v>10000</v>
      </c>
      <c r="R795" s="51"/>
    </row>
    <row r="796" spans="1:18" s="103" customFormat="1" ht="14.45" hidden="1" customHeight="1" outlineLevel="2" x14ac:dyDescent="0.25">
      <c r="A796" s="51">
        <v>217</v>
      </c>
      <c r="B796" s="51" t="s">
        <v>166</v>
      </c>
      <c r="C796" s="51">
        <v>515</v>
      </c>
      <c r="D796" s="51" t="s">
        <v>209</v>
      </c>
      <c r="E796" s="51">
        <v>515</v>
      </c>
      <c r="F796" s="51" t="s">
        <v>111</v>
      </c>
      <c r="G796" s="72">
        <v>12000</v>
      </c>
      <c r="H796" s="51"/>
      <c r="I796" s="52">
        <v>0</v>
      </c>
      <c r="J796" s="52">
        <v>0</v>
      </c>
      <c r="K796" s="52">
        <v>0</v>
      </c>
      <c r="L796" s="52">
        <v>0</v>
      </c>
      <c r="M796" s="52">
        <v>0</v>
      </c>
      <c r="N796" s="52">
        <v>0</v>
      </c>
      <c r="O796" s="52">
        <v>0</v>
      </c>
      <c r="P796" s="52">
        <v>0</v>
      </c>
      <c r="Q796" s="52">
        <v>12000</v>
      </c>
      <c r="R796" s="51"/>
    </row>
    <row r="797" spans="1:18" s="103" customFormat="1" ht="14.45" hidden="1" customHeight="1" outlineLevel="2" x14ac:dyDescent="0.25">
      <c r="A797" s="51">
        <v>332</v>
      </c>
      <c r="B797" s="51" t="s">
        <v>166</v>
      </c>
      <c r="C797" s="51">
        <v>515</v>
      </c>
      <c r="D797" s="51" t="s">
        <v>212</v>
      </c>
      <c r="E797" s="51">
        <v>515</v>
      </c>
      <c r="F797" s="51" t="s">
        <v>111</v>
      </c>
      <c r="G797" s="52">
        <v>0</v>
      </c>
      <c r="H797" s="51"/>
      <c r="I797" s="52">
        <v>0</v>
      </c>
      <c r="J797" s="52">
        <v>0</v>
      </c>
      <c r="K797" s="52">
        <v>0</v>
      </c>
      <c r="L797" s="52">
        <v>0</v>
      </c>
      <c r="M797" s="52">
        <v>0</v>
      </c>
      <c r="N797" s="52">
        <v>0</v>
      </c>
      <c r="O797" s="52">
        <v>0</v>
      </c>
      <c r="P797" s="52">
        <v>0</v>
      </c>
      <c r="Q797" s="52">
        <v>0</v>
      </c>
      <c r="R797" s="51"/>
    </row>
    <row r="798" spans="1:18" s="103" customFormat="1" ht="14.45" hidden="1" customHeight="1" outlineLevel="2" x14ac:dyDescent="0.25">
      <c r="A798" s="51">
        <v>376</v>
      </c>
      <c r="B798" s="51" t="s">
        <v>166</v>
      </c>
      <c r="C798" s="51">
        <v>515</v>
      </c>
      <c r="D798" s="51" t="s">
        <v>213</v>
      </c>
      <c r="E798" s="51">
        <v>515</v>
      </c>
      <c r="F798" s="51" t="s">
        <v>111</v>
      </c>
      <c r="G798" s="52">
        <v>15000</v>
      </c>
      <c r="H798" s="52">
        <v>0</v>
      </c>
      <c r="I798" s="52">
        <v>0</v>
      </c>
      <c r="J798" s="52">
        <v>0</v>
      </c>
      <c r="K798" s="52">
        <v>0</v>
      </c>
      <c r="L798" s="52">
        <v>0</v>
      </c>
      <c r="M798" s="52">
        <v>0</v>
      </c>
      <c r="N798" s="52">
        <v>0</v>
      </c>
      <c r="O798" s="52">
        <v>0</v>
      </c>
      <c r="P798" s="52">
        <v>0</v>
      </c>
      <c r="Q798" s="52">
        <v>15000</v>
      </c>
      <c r="R798" s="51"/>
    </row>
    <row r="799" spans="1:18" s="103" customFormat="1" ht="14.45" hidden="1" customHeight="1" outlineLevel="2" x14ac:dyDescent="0.25">
      <c r="A799" s="51">
        <v>410</v>
      </c>
      <c r="B799" s="51" t="s">
        <v>166</v>
      </c>
      <c r="C799" s="51">
        <v>515</v>
      </c>
      <c r="D799" s="51" t="s">
        <v>214</v>
      </c>
      <c r="E799" s="51">
        <v>515</v>
      </c>
      <c r="F799" s="51" t="s">
        <v>111</v>
      </c>
      <c r="G799" s="52">
        <v>15000</v>
      </c>
      <c r="H799" s="51"/>
      <c r="I799" s="52">
        <v>0</v>
      </c>
      <c r="J799" s="52">
        <v>0</v>
      </c>
      <c r="K799" s="52">
        <v>0</v>
      </c>
      <c r="L799" s="52">
        <v>0</v>
      </c>
      <c r="M799" s="52">
        <v>0</v>
      </c>
      <c r="N799" s="52">
        <v>0</v>
      </c>
      <c r="O799" s="52">
        <v>0</v>
      </c>
      <c r="P799" s="52">
        <v>0</v>
      </c>
      <c r="Q799" s="52">
        <v>15000</v>
      </c>
      <c r="R799" s="51"/>
    </row>
    <row r="800" spans="1:18" s="103" customFormat="1" ht="14.45" hidden="1" customHeight="1" outlineLevel="2" x14ac:dyDescent="0.25">
      <c r="A800" s="51">
        <v>465</v>
      </c>
      <c r="B800" s="51" t="s">
        <v>166</v>
      </c>
      <c r="C800" s="51">
        <v>515</v>
      </c>
      <c r="D800" s="51" t="s">
        <v>216</v>
      </c>
      <c r="E800" s="51">
        <v>515</v>
      </c>
      <c r="F800" s="51" t="s">
        <v>111</v>
      </c>
      <c r="G800" s="52">
        <v>8000</v>
      </c>
      <c r="H800" s="51"/>
      <c r="I800" s="52">
        <v>0</v>
      </c>
      <c r="J800" s="52">
        <v>0</v>
      </c>
      <c r="K800" s="52">
        <v>0</v>
      </c>
      <c r="L800" s="52">
        <v>0</v>
      </c>
      <c r="M800" s="52">
        <v>0</v>
      </c>
      <c r="N800" s="52">
        <v>0</v>
      </c>
      <c r="O800" s="52">
        <v>0</v>
      </c>
      <c r="P800" s="52">
        <v>0</v>
      </c>
      <c r="Q800" s="52">
        <v>8000</v>
      </c>
      <c r="R800" s="51"/>
    </row>
    <row r="801" spans="1:18" s="103" customFormat="1" ht="14.45" hidden="1" customHeight="1" outlineLevel="2" x14ac:dyDescent="0.25">
      <c r="A801" s="51">
        <v>496</v>
      </c>
      <c r="B801" s="51" t="s">
        <v>166</v>
      </c>
      <c r="C801" s="51">
        <v>515</v>
      </c>
      <c r="D801" s="51" t="s">
        <v>217</v>
      </c>
      <c r="E801" s="51">
        <v>515</v>
      </c>
      <c r="F801" s="51" t="s">
        <v>111</v>
      </c>
      <c r="G801" s="52">
        <v>10000</v>
      </c>
      <c r="H801" s="51"/>
      <c r="I801" s="52">
        <v>0</v>
      </c>
      <c r="J801" s="52">
        <v>0</v>
      </c>
      <c r="K801" s="52">
        <v>0</v>
      </c>
      <c r="L801" s="52">
        <v>0</v>
      </c>
      <c r="M801" s="52">
        <v>0</v>
      </c>
      <c r="N801" s="52">
        <v>0</v>
      </c>
      <c r="O801" s="52">
        <v>0</v>
      </c>
      <c r="P801" s="52">
        <v>0</v>
      </c>
      <c r="Q801" s="52">
        <v>10000</v>
      </c>
      <c r="R801" s="51"/>
    </row>
    <row r="802" spans="1:18" s="103" customFormat="1" ht="14.45" hidden="1" customHeight="1" outlineLevel="2" x14ac:dyDescent="0.25">
      <c r="A802" s="51">
        <v>528</v>
      </c>
      <c r="B802" s="51" t="s">
        <v>166</v>
      </c>
      <c r="C802" s="51">
        <v>515</v>
      </c>
      <c r="D802" s="51" t="s">
        <v>218</v>
      </c>
      <c r="E802" s="51">
        <v>515</v>
      </c>
      <c r="F802" s="51" t="s">
        <v>111</v>
      </c>
      <c r="G802" s="52">
        <v>12000</v>
      </c>
      <c r="H802" s="51"/>
      <c r="I802" s="52">
        <v>0</v>
      </c>
      <c r="J802" s="52">
        <v>0</v>
      </c>
      <c r="K802" s="52">
        <v>0</v>
      </c>
      <c r="L802" s="52">
        <v>0</v>
      </c>
      <c r="M802" s="52">
        <v>0</v>
      </c>
      <c r="N802" s="52">
        <v>0</v>
      </c>
      <c r="O802" s="52">
        <v>0</v>
      </c>
      <c r="P802" s="52">
        <v>0</v>
      </c>
      <c r="Q802" s="52">
        <v>12000</v>
      </c>
      <c r="R802" s="51"/>
    </row>
    <row r="803" spans="1:18" s="103" customFormat="1" ht="14.45" hidden="1" customHeight="1" outlineLevel="2" x14ac:dyDescent="0.25">
      <c r="A803" s="51">
        <v>557</v>
      </c>
      <c r="B803" s="51" t="s">
        <v>166</v>
      </c>
      <c r="C803" s="51">
        <v>515</v>
      </c>
      <c r="D803" s="51" t="s">
        <v>219</v>
      </c>
      <c r="E803" s="51">
        <v>515</v>
      </c>
      <c r="F803" s="51" t="s">
        <v>111</v>
      </c>
      <c r="G803" s="52">
        <v>10000</v>
      </c>
      <c r="H803" s="52">
        <v>0</v>
      </c>
      <c r="I803" s="52">
        <v>0</v>
      </c>
      <c r="J803" s="52">
        <v>0</v>
      </c>
      <c r="K803" s="52">
        <v>0</v>
      </c>
      <c r="L803" s="52">
        <v>0</v>
      </c>
      <c r="M803" s="52">
        <v>0</v>
      </c>
      <c r="N803" s="52">
        <v>0</v>
      </c>
      <c r="O803" s="52">
        <v>0</v>
      </c>
      <c r="P803" s="52">
        <v>0</v>
      </c>
      <c r="Q803" s="52">
        <v>10000</v>
      </c>
      <c r="R803" s="51"/>
    </row>
    <row r="804" spans="1:18" s="103" customFormat="1" ht="14.45" hidden="1" customHeight="1" outlineLevel="2" x14ac:dyDescent="0.25">
      <c r="A804" s="51">
        <v>638</v>
      </c>
      <c r="B804" s="51" t="s">
        <v>166</v>
      </c>
      <c r="C804" s="51">
        <v>515</v>
      </c>
      <c r="D804" s="51" t="s">
        <v>221</v>
      </c>
      <c r="E804" s="51">
        <v>515</v>
      </c>
      <c r="F804" s="51" t="s">
        <v>111</v>
      </c>
      <c r="G804" s="52">
        <v>8000</v>
      </c>
      <c r="H804" s="51"/>
      <c r="I804" s="52">
        <v>0</v>
      </c>
      <c r="J804" s="52">
        <v>0</v>
      </c>
      <c r="K804" s="52">
        <v>0</v>
      </c>
      <c r="L804" s="52">
        <v>0</v>
      </c>
      <c r="M804" s="52">
        <v>0</v>
      </c>
      <c r="N804" s="52">
        <v>0</v>
      </c>
      <c r="O804" s="52">
        <v>0</v>
      </c>
      <c r="P804" s="52">
        <v>0</v>
      </c>
      <c r="Q804" s="52">
        <v>8000</v>
      </c>
      <c r="R804" s="51"/>
    </row>
    <row r="805" spans="1:18" s="103" customFormat="1" ht="14.45" hidden="1" customHeight="1" outlineLevel="2" x14ac:dyDescent="0.25">
      <c r="A805" s="51">
        <v>674</v>
      </c>
      <c r="B805" s="51" t="s">
        <v>166</v>
      </c>
      <c r="C805" s="51">
        <v>515</v>
      </c>
      <c r="D805" s="51" t="s">
        <v>142</v>
      </c>
      <c r="E805" s="51">
        <v>515</v>
      </c>
      <c r="F805" s="51" t="s">
        <v>111</v>
      </c>
      <c r="G805" s="52">
        <v>7000</v>
      </c>
      <c r="H805" s="52">
        <v>0</v>
      </c>
      <c r="I805" s="52">
        <v>0</v>
      </c>
      <c r="J805" s="52">
        <v>0</v>
      </c>
      <c r="K805" s="52">
        <v>0</v>
      </c>
      <c r="L805" s="52">
        <v>0</v>
      </c>
      <c r="M805" s="52">
        <v>0</v>
      </c>
      <c r="N805" s="52">
        <v>0</v>
      </c>
      <c r="O805" s="52">
        <v>0</v>
      </c>
      <c r="P805" s="52">
        <v>0</v>
      </c>
      <c r="Q805" s="52">
        <v>7000</v>
      </c>
      <c r="R805" s="51"/>
    </row>
    <row r="806" spans="1:18" s="103" customFormat="1" ht="14.45" hidden="1" customHeight="1" outlineLevel="2" x14ac:dyDescent="0.25">
      <c r="A806" s="51">
        <v>705</v>
      </c>
      <c r="B806" s="51" t="s">
        <v>166</v>
      </c>
      <c r="C806" s="51">
        <v>515</v>
      </c>
      <c r="D806" s="51" t="s">
        <v>222</v>
      </c>
      <c r="E806" s="51">
        <v>515</v>
      </c>
      <c r="F806" s="51" t="s">
        <v>111</v>
      </c>
      <c r="G806" s="52">
        <v>8000</v>
      </c>
      <c r="H806" s="52"/>
      <c r="I806" s="52">
        <v>0</v>
      </c>
      <c r="J806" s="52">
        <v>0</v>
      </c>
      <c r="K806" s="52">
        <v>0</v>
      </c>
      <c r="L806" s="52">
        <v>0</v>
      </c>
      <c r="M806" s="52">
        <v>0</v>
      </c>
      <c r="N806" s="52">
        <v>0</v>
      </c>
      <c r="O806" s="52">
        <v>0</v>
      </c>
      <c r="P806" s="52">
        <v>0</v>
      </c>
      <c r="Q806" s="52">
        <v>8000</v>
      </c>
      <c r="R806" s="51"/>
    </row>
    <row r="807" spans="1:18" s="103" customFormat="1" ht="14.45" hidden="1" customHeight="1" outlineLevel="2" x14ac:dyDescent="0.25">
      <c r="A807" s="51">
        <v>1005</v>
      </c>
      <c r="B807" s="51" t="s">
        <v>166</v>
      </c>
      <c r="C807" s="51">
        <v>515</v>
      </c>
      <c r="D807" s="51" t="s">
        <v>226</v>
      </c>
      <c r="E807" s="51">
        <v>515</v>
      </c>
      <c r="F807" s="51" t="s">
        <v>111</v>
      </c>
      <c r="G807" s="52">
        <v>20000</v>
      </c>
      <c r="H807" s="52"/>
      <c r="I807" s="52"/>
      <c r="J807" s="52"/>
      <c r="K807" s="52"/>
      <c r="L807" s="52"/>
      <c r="M807" s="52"/>
      <c r="N807" s="52"/>
      <c r="O807" s="52"/>
      <c r="P807" s="52"/>
      <c r="Q807" s="52">
        <v>20000</v>
      </c>
      <c r="R807" s="51"/>
    </row>
    <row r="808" spans="1:18" s="103" customFormat="1" ht="14.45" hidden="1" customHeight="1" outlineLevel="2" x14ac:dyDescent="0.25">
      <c r="A808" s="68">
        <v>1204</v>
      </c>
      <c r="B808" s="51" t="s">
        <v>166</v>
      </c>
      <c r="C808" s="51">
        <v>515</v>
      </c>
      <c r="D808" s="68" t="s">
        <v>192</v>
      </c>
      <c r="E808" s="51">
        <v>515</v>
      </c>
      <c r="F808" s="51" t="s">
        <v>111</v>
      </c>
      <c r="G808" s="52">
        <v>20000</v>
      </c>
      <c r="H808" s="52"/>
      <c r="I808" s="52"/>
      <c r="J808" s="52"/>
      <c r="K808" s="52"/>
      <c r="L808" s="52"/>
      <c r="M808" s="52"/>
      <c r="N808" s="52"/>
      <c r="O808" s="52"/>
      <c r="P808" s="52"/>
      <c r="Q808" s="52">
        <v>20000</v>
      </c>
      <c r="R808" s="51" t="s">
        <v>317</v>
      </c>
    </row>
    <row r="809" spans="1:18" s="103" customFormat="1" ht="14.45" hidden="1" customHeight="1" outlineLevel="2" x14ac:dyDescent="0.25">
      <c r="A809" s="68">
        <v>1230</v>
      </c>
      <c r="B809" s="51" t="s">
        <v>166</v>
      </c>
      <c r="C809" s="51">
        <v>515</v>
      </c>
      <c r="D809" s="51" t="s">
        <v>304</v>
      </c>
      <c r="E809" s="51">
        <v>515</v>
      </c>
      <c r="F809" s="51" t="s">
        <v>111</v>
      </c>
      <c r="G809" s="52">
        <v>24000</v>
      </c>
      <c r="H809" s="52"/>
      <c r="I809" s="52"/>
      <c r="J809" s="52"/>
      <c r="K809" s="52"/>
      <c r="L809" s="52"/>
      <c r="M809" s="52"/>
      <c r="N809" s="52"/>
      <c r="O809" s="52"/>
      <c r="P809" s="52"/>
      <c r="Q809" s="52">
        <v>24000</v>
      </c>
      <c r="R809" s="51"/>
    </row>
    <row r="810" spans="1:18" s="103" customFormat="1" ht="14.45" hidden="1" customHeight="1" outlineLevel="2" x14ac:dyDescent="0.25">
      <c r="A810" s="68">
        <v>1237</v>
      </c>
      <c r="B810" s="51" t="s">
        <v>166</v>
      </c>
      <c r="C810" s="51">
        <v>515</v>
      </c>
      <c r="D810" s="51" t="s">
        <v>193</v>
      </c>
      <c r="E810" s="51">
        <v>515</v>
      </c>
      <c r="F810" s="51" t="s">
        <v>111</v>
      </c>
      <c r="G810" s="52">
        <v>0</v>
      </c>
      <c r="H810" s="52"/>
      <c r="I810" s="52"/>
      <c r="J810" s="52"/>
      <c r="K810" s="52"/>
      <c r="L810" s="52"/>
      <c r="M810" s="52"/>
      <c r="N810" s="52"/>
      <c r="O810" s="52"/>
      <c r="P810" s="52"/>
      <c r="Q810" s="52">
        <v>0</v>
      </c>
      <c r="R810" s="51"/>
    </row>
    <row r="811" spans="1:18" s="103" customFormat="1" ht="14.45" hidden="1" customHeight="1" outlineLevel="2" x14ac:dyDescent="0.25">
      <c r="A811" s="68">
        <v>1260</v>
      </c>
      <c r="B811" s="51" t="s">
        <v>166</v>
      </c>
      <c r="C811" s="51">
        <v>515</v>
      </c>
      <c r="D811" s="51" t="s">
        <v>199</v>
      </c>
      <c r="E811" s="51">
        <v>515</v>
      </c>
      <c r="F811" s="51" t="s">
        <v>111</v>
      </c>
      <c r="G811" s="52">
        <v>8000</v>
      </c>
      <c r="H811" s="52"/>
      <c r="I811" s="52"/>
      <c r="J811" s="52"/>
      <c r="K811" s="52"/>
      <c r="L811" s="52"/>
      <c r="M811" s="52"/>
      <c r="N811" s="52"/>
      <c r="O811" s="52"/>
      <c r="P811" s="52"/>
      <c r="Q811" s="52">
        <v>8000</v>
      </c>
      <c r="R811" s="51"/>
    </row>
    <row r="812" spans="1:18" s="103" customFormat="1" ht="14.45" customHeight="1" outlineLevel="1" collapsed="1" x14ac:dyDescent="0.25">
      <c r="A812" s="68"/>
      <c r="B812" s="51"/>
      <c r="C812" s="69" t="s">
        <v>483</v>
      </c>
      <c r="D812" s="51"/>
      <c r="E812" s="51"/>
      <c r="F812" s="51"/>
      <c r="G812" s="52">
        <f t="shared" ref="G812:R812" si="101">SUBTOTAL(9,G793:G811)</f>
        <v>215000</v>
      </c>
      <c r="H812" s="52">
        <f t="shared" si="101"/>
        <v>0</v>
      </c>
      <c r="I812" s="52">
        <f t="shared" si="101"/>
        <v>0</v>
      </c>
      <c r="J812" s="52">
        <f t="shared" si="101"/>
        <v>0</v>
      </c>
      <c r="K812" s="52">
        <f t="shared" si="101"/>
        <v>0</v>
      </c>
      <c r="L812" s="52">
        <f t="shared" si="101"/>
        <v>0</v>
      </c>
      <c r="M812" s="52">
        <f t="shared" si="101"/>
        <v>0</v>
      </c>
      <c r="N812" s="52">
        <f t="shared" si="101"/>
        <v>0</v>
      </c>
      <c r="O812" s="52">
        <f t="shared" si="101"/>
        <v>0</v>
      </c>
      <c r="P812" s="52">
        <f t="shared" si="101"/>
        <v>0</v>
      </c>
      <c r="Q812" s="52">
        <f t="shared" si="101"/>
        <v>215000</v>
      </c>
      <c r="R812" s="51">
        <f t="shared" si="101"/>
        <v>0</v>
      </c>
    </row>
    <row r="813" spans="1:18" s="103" customFormat="1" ht="14.45" hidden="1" customHeight="1" outlineLevel="2" x14ac:dyDescent="0.25">
      <c r="A813" s="51">
        <v>333</v>
      </c>
      <c r="B813" s="51" t="s">
        <v>166</v>
      </c>
      <c r="C813" s="51">
        <v>519</v>
      </c>
      <c r="D813" s="51" t="s">
        <v>212</v>
      </c>
      <c r="E813" s="51">
        <v>519</v>
      </c>
      <c r="F813" s="51" t="s">
        <v>112</v>
      </c>
      <c r="G813" s="52">
        <v>3600</v>
      </c>
      <c r="H813" s="51"/>
      <c r="I813" s="52">
        <v>0</v>
      </c>
      <c r="J813" s="52">
        <v>0</v>
      </c>
      <c r="K813" s="52">
        <v>0</v>
      </c>
      <c r="L813" s="52">
        <v>0</v>
      </c>
      <c r="M813" s="52">
        <v>0</v>
      </c>
      <c r="N813" s="52">
        <v>0</v>
      </c>
      <c r="O813" s="52">
        <v>0</v>
      </c>
      <c r="P813" s="52">
        <v>0</v>
      </c>
      <c r="Q813" s="52">
        <v>3600</v>
      </c>
      <c r="R813" s="51"/>
    </row>
    <row r="814" spans="1:18" s="103" customFormat="1" ht="14.45" hidden="1" customHeight="1" outlineLevel="2" x14ac:dyDescent="0.25">
      <c r="A814" s="68">
        <v>1205</v>
      </c>
      <c r="B814" s="51" t="s">
        <v>166</v>
      </c>
      <c r="C814" s="51">
        <v>519</v>
      </c>
      <c r="D814" s="68" t="s">
        <v>192</v>
      </c>
      <c r="E814" s="51">
        <v>519</v>
      </c>
      <c r="F814" s="51" t="s">
        <v>112</v>
      </c>
      <c r="G814" s="52">
        <v>3000</v>
      </c>
      <c r="H814" s="52"/>
      <c r="I814" s="52"/>
      <c r="J814" s="52"/>
      <c r="K814" s="52"/>
      <c r="L814" s="52"/>
      <c r="M814" s="52"/>
      <c r="N814" s="52"/>
      <c r="O814" s="52"/>
      <c r="P814" s="52"/>
      <c r="Q814" s="52">
        <v>3000</v>
      </c>
      <c r="R814" s="51" t="s">
        <v>317</v>
      </c>
    </row>
    <row r="815" spans="1:18" s="103" customFormat="1" ht="14.45" customHeight="1" outlineLevel="1" collapsed="1" x14ac:dyDescent="0.25">
      <c r="A815" s="68"/>
      <c r="B815" s="51"/>
      <c r="C815" s="69" t="s">
        <v>484</v>
      </c>
      <c r="D815" s="68"/>
      <c r="E815" s="51"/>
      <c r="F815" s="51"/>
      <c r="G815" s="52">
        <f t="shared" ref="G815:R815" si="102">SUBTOTAL(9,G813:G814)</f>
        <v>6600</v>
      </c>
      <c r="H815" s="52">
        <f t="shared" si="102"/>
        <v>0</v>
      </c>
      <c r="I815" s="52">
        <f t="shared" si="102"/>
        <v>0</v>
      </c>
      <c r="J815" s="52">
        <f t="shared" si="102"/>
        <v>0</v>
      </c>
      <c r="K815" s="52">
        <f t="shared" si="102"/>
        <v>0</v>
      </c>
      <c r="L815" s="52">
        <f t="shared" si="102"/>
        <v>0</v>
      </c>
      <c r="M815" s="52">
        <f t="shared" si="102"/>
        <v>0</v>
      </c>
      <c r="N815" s="52">
        <f t="shared" si="102"/>
        <v>0</v>
      </c>
      <c r="O815" s="52">
        <f t="shared" si="102"/>
        <v>0</v>
      </c>
      <c r="P815" s="52">
        <f t="shared" si="102"/>
        <v>0</v>
      </c>
      <c r="Q815" s="52">
        <f t="shared" si="102"/>
        <v>6600</v>
      </c>
      <c r="R815" s="51">
        <f t="shared" si="102"/>
        <v>0</v>
      </c>
    </row>
    <row r="816" spans="1:18" s="103" customFormat="1" ht="14.45" hidden="1" customHeight="1" outlineLevel="2" x14ac:dyDescent="0.25">
      <c r="A816" s="51">
        <v>219</v>
      </c>
      <c r="B816" s="51" t="s">
        <v>166</v>
      </c>
      <c r="C816" s="51">
        <v>521</v>
      </c>
      <c r="D816" s="51" t="s">
        <v>209</v>
      </c>
      <c r="E816" s="51">
        <v>521</v>
      </c>
      <c r="F816" s="51" t="s">
        <v>113</v>
      </c>
      <c r="G816" s="52">
        <v>15000</v>
      </c>
      <c r="H816" s="51"/>
      <c r="I816" s="52">
        <v>0</v>
      </c>
      <c r="J816" s="52">
        <v>0</v>
      </c>
      <c r="K816" s="52">
        <v>0</v>
      </c>
      <c r="L816" s="52">
        <v>0</v>
      </c>
      <c r="M816" s="52">
        <v>0</v>
      </c>
      <c r="N816" s="52">
        <v>0</v>
      </c>
      <c r="O816" s="52">
        <v>0</v>
      </c>
      <c r="P816" s="52">
        <v>0</v>
      </c>
      <c r="Q816" s="52">
        <v>15000</v>
      </c>
      <c r="R816" s="51"/>
    </row>
    <row r="817" spans="1:18" s="103" customFormat="1" ht="14.45" hidden="1" customHeight="1" outlineLevel="2" x14ac:dyDescent="0.25">
      <c r="A817" s="68">
        <v>1261</v>
      </c>
      <c r="B817" s="51" t="s">
        <v>166</v>
      </c>
      <c r="C817" s="51">
        <v>521</v>
      </c>
      <c r="D817" s="51" t="s">
        <v>199</v>
      </c>
      <c r="E817" s="51">
        <v>521</v>
      </c>
      <c r="F817" s="51" t="s">
        <v>113</v>
      </c>
      <c r="G817" s="52">
        <v>2000</v>
      </c>
      <c r="H817" s="52"/>
      <c r="I817" s="52"/>
      <c r="J817" s="52"/>
      <c r="K817" s="52"/>
      <c r="L817" s="52"/>
      <c r="M817" s="52"/>
      <c r="N817" s="52"/>
      <c r="O817" s="52"/>
      <c r="P817" s="52"/>
      <c r="Q817" s="52">
        <v>2000</v>
      </c>
      <c r="R817" s="51"/>
    </row>
    <row r="818" spans="1:18" s="103" customFormat="1" ht="14.45" customHeight="1" outlineLevel="1" collapsed="1" x14ac:dyDescent="0.25">
      <c r="A818" s="68"/>
      <c r="B818" s="51"/>
      <c r="C818" s="69" t="s">
        <v>485</v>
      </c>
      <c r="D818" s="51"/>
      <c r="E818" s="51"/>
      <c r="F818" s="51"/>
      <c r="G818" s="52">
        <f t="shared" ref="G818:R818" si="103">SUBTOTAL(9,G816:G817)</f>
        <v>17000</v>
      </c>
      <c r="H818" s="52">
        <f t="shared" si="103"/>
        <v>0</v>
      </c>
      <c r="I818" s="52">
        <f t="shared" si="103"/>
        <v>0</v>
      </c>
      <c r="J818" s="52">
        <f t="shared" si="103"/>
        <v>0</v>
      </c>
      <c r="K818" s="52">
        <f t="shared" si="103"/>
        <v>0</v>
      </c>
      <c r="L818" s="52">
        <f t="shared" si="103"/>
        <v>0</v>
      </c>
      <c r="M818" s="52">
        <f t="shared" si="103"/>
        <v>0</v>
      </c>
      <c r="N818" s="52">
        <f t="shared" si="103"/>
        <v>0</v>
      </c>
      <c r="O818" s="52">
        <f t="shared" si="103"/>
        <v>0</v>
      </c>
      <c r="P818" s="52">
        <f t="shared" si="103"/>
        <v>0</v>
      </c>
      <c r="Q818" s="52">
        <f t="shared" si="103"/>
        <v>17000</v>
      </c>
      <c r="R818" s="51">
        <f t="shared" si="103"/>
        <v>0</v>
      </c>
    </row>
    <row r="819" spans="1:18" s="103" customFormat="1" ht="14.45" hidden="1" customHeight="1" outlineLevel="2" x14ac:dyDescent="0.25">
      <c r="A819" s="51">
        <v>378</v>
      </c>
      <c r="B819" s="51" t="s">
        <v>166</v>
      </c>
      <c r="C819" s="51">
        <v>522</v>
      </c>
      <c r="D819" s="51" t="s">
        <v>213</v>
      </c>
      <c r="E819" s="51">
        <v>522</v>
      </c>
      <c r="F819" s="51" t="s">
        <v>114</v>
      </c>
      <c r="G819" s="52">
        <v>50000</v>
      </c>
      <c r="H819" s="52">
        <v>0</v>
      </c>
      <c r="I819" s="52">
        <v>0</v>
      </c>
      <c r="J819" s="52">
        <v>0</v>
      </c>
      <c r="K819" s="52">
        <v>0</v>
      </c>
      <c r="L819" s="52">
        <v>0</v>
      </c>
      <c r="M819" s="52">
        <v>0</v>
      </c>
      <c r="N819" s="52">
        <v>0</v>
      </c>
      <c r="O819" s="52">
        <v>0</v>
      </c>
      <c r="P819" s="52">
        <v>0</v>
      </c>
      <c r="Q819" s="52">
        <v>50000</v>
      </c>
      <c r="R819" s="51"/>
    </row>
    <row r="820" spans="1:18" s="103" customFormat="1" ht="14.45" customHeight="1" outlineLevel="1" collapsed="1" x14ac:dyDescent="0.25">
      <c r="A820" s="51"/>
      <c r="B820" s="51"/>
      <c r="C820" s="69" t="s">
        <v>486</v>
      </c>
      <c r="D820" s="51"/>
      <c r="E820" s="51"/>
      <c r="F820" s="51"/>
      <c r="G820" s="52">
        <f t="shared" ref="G820:R820" si="104">SUBTOTAL(9,G819:G819)</f>
        <v>50000</v>
      </c>
      <c r="H820" s="52">
        <f t="shared" si="104"/>
        <v>0</v>
      </c>
      <c r="I820" s="52">
        <f t="shared" si="104"/>
        <v>0</v>
      </c>
      <c r="J820" s="52">
        <f t="shared" si="104"/>
        <v>0</v>
      </c>
      <c r="K820" s="52">
        <f t="shared" si="104"/>
        <v>0</v>
      </c>
      <c r="L820" s="52">
        <f t="shared" si="104"/>
        <v>0</v>
      </c>
      <c r="M820" s="52">
        <f t="shared" si="104"/>
        <v>0</v>
      </c>
      <c r="N820" s="52">
        <f t="shared" si="104"/>
        <v>0</v>
      </c>
      <c r="O820" s="52">
        <f t="shared" si="104"/>
        <v>0</v>
      </c>
      <c r="P820" s="52">
        <f t="shared" si="104"/>
        <v>0</v>
      </c>
      <c r="Q820" s="52">
        <f t="shared" si="104"/>
        <v>50000</v>
      </c>
      <c r="R820" s="51">
        <f t="shared" si="104"/>
        <v>0</v>
      </c>
    </row>
    <row r="821" spans="1:18" s="103" customFormat="1" ht="14.45" hidden="1" customHeight="1" outlineLevel="2" x14ac:dyDescent="0.25">
      <c r="A821" s="51">
        <v>182</v>
      </c>
      <c r="B821" s="51" t="s">
        <v>166</v>
      </c>
      <c r="C821" s="51">
        <v>523</v>
      </c>
      <c r="D821" s="51" t="s">
        <v>208</v>
      </c>
      <c r="E821" s="51">
        <v>523</v>
      </c>
      <c r="F821" s="51" t="s">
        <v>115</v>
      </c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>
        <v>0</v>
      </c>
      <c r="R821" s="51"/>
    </row>
    <row r="822" spans="1:18" s="103" customFormat="1" ht="14.45" hidden="1" customHeight="1" outlineLevel="2" x14ac:dyDescent="0.25">
      <c r="A822" s="51">
        <v>220</v>
      </c>
      <c r="B822" s="51" t="s">
        <v>166</v>
      </c>
      <c r="C822" s="51">
        <v>523</v>
      </c>
      <c r="D822" s="51" t="s">
        <v>209</v>
      </c>
      <c r="E822" s="51">
        <v>523</v>
      </c>
      <c r="F822" s="51" t="s">
        <v>115</v>
      </c>
      <c r="G822" s="52">
        <v>20000</v>
      </c>
      <c r="H822" s="51"/>
      <c r="I822" s="52">
        <v>0</v>
      </c>
      <c r="J822" s="52">
        <v>0</v>
      </c>
      <c r="K822" s="52">
        <v>0</v>
      </c>
      <c r="L822" s="52">
        <v>0</v>
      </c>
      <c r="M822" s="52">
        <v>0</v>
      </c>
      <c r="N822" s="52">
        <v>0</v>
      </c>
      <c r="O822" s="52">
        <v>0</v>
      </c>
      <c r="P822" s="52">
        <v>0</v>
      </c>
      <c r="Q822" s="52">
        <v>20000</v>
      </c>
      <c r="R822" s="51"/>
    </row>
    <row r="823" spans="1:18" s="103" customFormat="1" ht="14.45" hidden="1" customHeight="1" outlineLevel="2" x14ac:dyDescent="0.25">
      <c r="A823" s="51">
        <v>298</v>
      </c>
      <c r="B823" s="51" t="s">
        <v>166</v>
      </c>
      <c r="C823" s="51">
        <v>523</v>
      </c>
      <c r="D823" s="51" t="s">
        <v>211</v>
      </c>
      <c r="E823" s="51">
        <v>523</v>
      </c>
      <c r="F823" s="51" t="s">
        <v>115</v>
      </c>
      <c r="G823" s="52">
        <v>0</v>
      </c>
      <c r="H823" s="51"/>
      <c r="I823" s="52">
        <v>0</v>
      </c>
      <c r="J823" s="52">
        <v>0</v>
      </c>
      <c r="K823" s="52">
        <v>0</v>
      </c>
      <c r="L823" s="52">
        <v>0</v>
      </c>
      <c r="M823" s="52">
        <v>0</v>
      </c>
      <c r="N823" s="52">
        <v>0</v>
      </c>
      <c r="O823" s="52">
        <v>0</v>
      </c>
      <c r="P823" s="52">
        <v>0</v>
      </c>
      <c r="Q823" s="52">
        <v>0</v>
      </c>
      <c r="R823" s="51"/>
    </row>
    <row r="824" spans="1:18" s="103" customFormat="1" ht="14.45" hidden="1" customHeight="1" outlineLevel="2" x14ac:dyDescent="0.25">
      <c r="A824" s="51">
        <v>412</v>
      </c>
      <c r="B824" s="51" t="s">
        <v>166</v>
      </c>
      <c r="C824" s="51">
        <v>523</v>
      </c>
      <c r="D824" s="51" t="s">
        <v>214</v>
      </c>
      <c r="E824" s="51">
        <v>523</v>
      </c>
      <c r="F824" s="51" t="s">
        <v>115</v>
      </c>
      <c r="G824" s="52">
        <v>0</v>
      </c>
      <c r="H824" s="51"/>
      <c r="I824" s="52">
        <v>0</v>
      </c>
      <c r="J824" s="52">
        <v>0</v>
      </c>
      <c r="K824" s="52">
        <v>0</v>
      </c>
      <c r="L824" s="52">
        <v>0</v>
      </c>
      <c r="M824" s="52">
        <v>0</v>
      </c>
      <c r="N824" s="52">
        <v>0</v>
      </c>
      <c r="O824" s="52">
        <v>0</v>
      </c>
      <c r="P824" s="52">
        <v>0</v>
      </c>
      <c r="Q824" s="52">
        <v>0</v>
      </c>
      <c r="R824" s="51"/>
    </row>
    <row r="825" spans="1:18" s="103" customFormat="1" ht="14.45" hidden="1" customHeight="1" outlineLevel="2" x14ac:dyDescent="0.25">
      <c r="A825" s="51">
        <v>676</v>
      </c>
      <c r="B825" s="51" t="s">
        <v>166</v>
      </c>
      <c r="C825" s="51">
        <v>523</v>
      </c>
      <c r="D825" s="51" t="s">
        <v>142</v>
      </c>
      <c r="E825" s="51">
        <v>523</v>
      </c>
      <c r="F825" s="51" t="s">
        <v>115</v>
      </c>
      <c r="G825" s="52">
        <v>10000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v>0</v>
      </c>
      <c r="N825" s="52">
        <v>0</v>
      </c>
      <c r="O825" s="52">
        <v>0</v>
      </c>
      <c r="P825" s="52">
        <v>0</v>
      </c>
      <c r="Q825" s="52">
        <v>10000</v>
      </c>
      <c r="R825" s="51"/>
    </row>
    <row r="826" spans="1:18" s="103" customFormat="1" ht="14.45" hidden="1" customHeight="1" outlineLevel="2" x14ac:dyDescent="0.25">
      <c r="A826" s="68">
        <v>1180</v>
      </c>
      <c r="B826" s="51" t="s">
        <v>166</v>
      </c>
      <c r="C826" s="51">
        <v>523</v>
      </c>
      <c r="D826" s="68" t="s">
        <v>211</v>
      </c>
      <c r="E826" s="51">
        <v>523</v>
      </c>
      <c r="F826" s="51" t="s">
        <v>115</v>
      </c>
      <c r="G826" s="52">
        <v>2000</v>
      </c>
      <c r="H826" s="52"/>
      <c r="I826" s="52"/>
      <c r="J826" s="52"/>
      <c r="K826" s="52"/>
      <c r="L826" s="52"/>
      <c r="M826" s="52"/>
      <c r="N826" s="52"/>
      <c r="O826" s="52"/>
      <c r="P826" s="52"/>
      <c r="Q826" s="52">
        <v>2000</v>
      </c>
      <c r="R826" s="51" t="s">
        <v>313</v>
      </c>
    </row>
    <row r="827" spans="1:18" s="103" customFormat="1" ht="14.45" customHeight="1" outlineLevel="1" collapsed="1" x14ac:dyDescent="0.25">
      <c r="A827" s="68"/>
      <c r="B827" s="51"/>
      <c r="C827" s="69" t="s">
        <v>487</v>
      </c>
      <c r="D827" s="68"/>
      <c r="E827" s="51"/>
      <c r="F827" s="51"/>
      <c r="G827" s="52">
        <f t="shared" ref="G827:R827" si="105">SUBTOTAL(9,G821:G826)</f>
        <v>32000</v>
      </c>
      <c r="H827" s="52">
        <f t="shared" si="105"/>
        <v>0</v>
      </c>
      <c r="I827" s="52">
        <f t="shared" si="105"/>
        <v>0</v>
      </c>
      <c r="J827" s="52">
        <f t="shared" si="105"/>
        <v>0</v>
      </c>
      <c r="K827" s="52">
        <f t="shared" si="105"/>
        <v>0</v>
      </c>
      <c r="L827" s="52">
        <f t="shared" si="105"/>
        <v>0</v>
      </c>
      <c r="M827" s="52">
        <f t="shared" si="105"/>
        <v>0</v>
      </c>
      <c r="N827" s="52">
        <f t="shared" si="105"/>
        <v>0</v>
      </c>
      <c r="O827" s="52">
        <f t="shared" si="105"/>
        <v>0</v>
      </c>
      <c r="P827" s="52">
        <f t="shared" si="105"/>
        <v>0</v>
      </c>
      <c r="Q827" s="52">
        <f t="shared" si="105"/>
        <v>32000</v>
      </c>
      <c r="R827" s="51">
        <f t="shared" si="105"/>
        <v>0</v>
      </c>
    </row>
    <row r="828" spans="1:18" s="103" customFormat="1" ht="14.45" hidden="1" customHeight="1" outlineLevel="2" x14ac:dyDescent="0.25">
      <c r="A828" s="68">
        <v>1262</v>
      </c>
      <c r="B828" s="51" t="s">
        <v>166</v>
      </c>
      <c r="C828" s="51">
        <v>529</v>
      </c>
      <c r="D828" s="51" t="s">
        <v>199</v>
      </c>
      <c r="E828" s="51">
        <v>529</v>
      </c>
      <c r="F828" s="51" t="s">
        <v>116</v>
      </c>
      <c r="G828" s="52">
        <v>3500</v>
      </c>
      <c r="H828" s="52"/>
      <c r="I828" s="52"/>
      <c r="J828" s="52"/>
      <c r="K828" s="52"/>
      <c r="L828" s="52"/>
      <c r="M828" s="52"/>
      <c r="N828" s="52"/>
      <c r="O828" s="52"/>
      <c r="P828" s="52"/>
      <c r="Q828" s="52">
        <v>3500</v>
      </c>
      <c r="R828" s="51"/>
    </row>
    <row r="829" spans="1:18" s="103" customFormat="1" ht="14.45" customHeight="1" outlineLevel="1" collapsed="1" x14ac:dyDescent="0.25">
      <c r="A829" s="68"/>
      <c r="B829" s="51"/>
      <c r="C829" s="69" t="s">
        <v>488</v>
      </c>
      <c r="D829" s="51"/>
      <c r="E829" s="51"/>
      <c r="F829" s="51"/>
      <c r="G829" s="52">
        <f t="shared" ref="G829:R829" si="106">SUBTOTAL(9,G828:G828)</f>
        <v>3500</v>
      </c>
      <c r="H829" s="52">
        <f t="shared" si="106"/>
        <v>0</v>
      </c>
      <c r="I829" s="52">
        <f t="shared" si="106"/>
        <v>0</v>
      </c>
      <c r="J829" s="52">
        <f t="shared" si="106"/>
        <v>0</v>
      </c>
      <c r="K829" s="52">
        <f t="shared" si="106"/>
        <v>0</v>
      </c>
      <c r="L829" s="52">
        <f t="shared" si="106"/>
        <v>0</v>
      </c>
      <c r="M829" s="52">
        <f t="shared" si="106"/>
        <v>0</v>
      </c>
      <c r="N829" s="52">
        <f t="shared" si="106"/>
        <v>0</v>
      </c>
      <c r="O829" s="52">
        <f t="shared" si="106"/>
        <v>0</v>
      </c>
      <c r="P829" s="52">
        <f t="shared" si="106"/>
        <v>0</v>
      </c>
      <c r="Q829" s="52">
        <f t="shared" si="106"/>
        <v>3500</v>
      </c>
      <c r="R829" s="51">
        <f t="shared" si="106"/>
        <v>0</v>
      </c>
    </row>
    <row r="830" spans="1:18" s="103" customFormat="1" ht="14.45" hidden="1" customHeight="1" outlineLevel="2" x14ac:dyDescent="0.25">
      <c r="A830" s="51">
        <v>234</v>
      </c>
      <c r="B830" s="51" t="s">
        <v>166</v>
      </c>
      <c r="C830" s="51">
        <v>541</v>
      </c>
      <c r="D830" s="51" t="s">
        <v>210</v>
      </c>
      <c r="E830" s="51">
        <v>541</v>
      </c>
      <c r="F830" s="51" t="s">
        <v>117</v>
      </c>
      <c r="G830" s="72">
        <v>0</v>
      </c>
      <c r="H830" s="51"/>
      <c r="I830" s="52">
        <v>0</v>
      </c>
      <c r="J830" s="52">
        <v>0</v>
      </c>
      <c r="K830" s="52">
        <v>0</v>
      </c>
      <c r="L830" s="52">
        <v>0</v>
      </c>
      <c r="M830" s="52">
        <v>0</v>
      </c>
      <c r="N830" s="52">
        <v>0</v>
      </c>
      <c r="O830" s="52">
        <v>0</v>
      </c>
      <c r="P830" s="52">
        <v>0</v>
      </c>
      <c r="Q830" s="52">
        <v>0</v>
      </c>
      <c r="R830" s="51"/>
    </row>
    <row r="831" spans="1:18" s="103" customFormat="1" ht="14.45" hidden="1" customHeight="1" outlineLevel="2" x14ac:dyDescent="0.25">
      <c r="A831" s="51">
        <v>749</v>
      </c>
      <c r="B831" s="51" t="s">
        <v>166</v>
      </c>
      <c r="C831" s="51">
        <v>541</v>
      </c>
      <c r="D831" s="51" t="s">
        <v>223</v>
      </c>
      <c r="E831" s="51">
        <v>541</v>
      </c>
      <c r="F831" s="51" t="s">
        <v>117</v>
      </c>
      <c r="G831" s="52">
        <v>0</v>
      </c>
      <c r="H831" s="52"/>
      <c r="I831" s="52">
        <v>0</v>
      </c>
      <c r="J831" s="52">
        <v>0</v>
      </c>
      <c r="K831" s="52">
        <v>0</v>
      </c>
      <c r="L831" s="52">
        <v>0</v>
      </c>
      <c r="M831" s="52">
        <v>0</v>
      </c>
      <c r="N831" s="52">
        <v>0</v>
      </c>
      <c r="O831" s="52">
        <v>0</v>
      </c>
      <c r="P831" s="52">
        <v>0</v>
      </c>
      <c r="Q831" s="52">
        <v>0</v>
      </c>
      <c r="R831" s="51"/>
    </row>
    <row r="832" spans="1:18" s="103" customFormat="1" ht="14.45" customHeight="1" outlineLevel="1" collapsed="1" x14ac:dyDescent="0.25">
      <c r="A832" s="51"/>
      <c r="B832" s="51"/>
      <c r="C832" s="69" t="s">
        <v>489</v>
      </c>
      <c r="D832" s="51"/>
      <c r="E832" s="51"/>
      <c r="F832" s="51"/>
      <c r="G832" s="52">
        <f t="shared" ref="G832:R832" si="107">SUBTOTAL(9,G830:G831)</f>
        <v>0</v>
      </c>
      <c r="H832" s="52">
        <f t="shared" si="107"/>
        <v>0</v>
      </c>
      <c r="I832" s="52">
        <f t="shared" si="107"/>
        <v>0</v>
      </c>
      <c r="J832" s="52">
        <f t="shared" si="107"/>
        <v>0</v>
      </c>
      <c r="K832" s="52">
        <f t="shared" si="107"/>
        <v>0</v>
      </c>
      <c r="L832" s="52">
        <f t="shared" si="107"/>
        <v>0</v>
      </c>
      <c r="M832" s="52">
        <f t="shared" si="107"/>
        <v>0</v>
      </c>
      <c r="N832" s="52">
        <f t="shared" si="107"/>
        <v>0</v>
      </c>
      <c r="O832" s="52">
        <f t="shared" si="107"/>
        <v>0</v>
      </c>
      <c r="P832" s="52">
        <f t="shared" si="107"/>
        <v>0</v>
      </c>
      <c r="Q832" s="52">
        <f t="shared" si="107"/>
        <v>0</v>
      </c>
      <c r="R832" s="51">
        <f t="shared" si="107"/>
        <v>0</v>
      </c>
    </row>
    <row r="833" spans="1:18" s="103" customFormat="1" ht="14.45" hidden="1" customHeight="1" outlineLevel="2" x14ac:dyDescent="0.25">
      <c r="A833" s="51">
        <v>61</v>
      </c>
      <c r="B833" s="51" t="s">
        <v>166</v>
      </c>
      <c r="C833" s="51">
        <v>563</v>
      </c>
      <c r="D833" s="51" t="s">
        <v>205</v>
      </c>
      <c r="E833" s="51">
        <v>563</v>
      </c>
      <c r="F833" s="51" t="s">
        <v>118</v>
      </c>
      <c r="G833" s="52">
        <v>0</v>
      </c>
      <c r="H833" s="51"/>
      <c r="I833" s="52">
        <v>0</v>
      </c>
      <c r="J833" s="52">
        <v>0</v>
      </c>
      <c r="K833" s="52">
        <v>0</v>
      </c>
      <c r="L833" s="52">
        <v>0</v>
      </c>
      <c r="M833" s="52">
        <v>0</v>
      </c>
      <c r="N833" s="52">
        <v>0</v>
      </c>
      <c r="O833" s="52">
        <v>0</v>
      </c>
      <c r="P833" s="52">
        <v>0</v>
      </c>
      <c r="Q833" s="52">
        <v>0</v>
      </c>
      <c r="R833" s="51"/>
    </row>
    <row r="834" spans="1:18" s="103" customFormat="1" ht="14.45" customHeight="1" outlineLevel="1" collapsed="1" x14ac:dyDescent="0.25">
      <c r="A834" s="51"/>
      <c r="B834" s="51"/>
      <c r="C834" s="69" t="s">
        <v>490</v>
      </c>
      <c r="D834" s="51"/>
      <c r="E834" s="51"/>
      <c r="F834" s="51"/>
      <c r="G834" s="52">
        <f t="shared" ref="G834:R834" si="108">SUBTOTAL(9,G833:G833)</f>
        <v>0</v>
      </c>
      <c r="H834" s="51">
        <f t="shared" si="108"/>
        <v>0</v>
      </c>
      <c r="I834" s="52">
        <f t="shared" si="108"/>
        <v>0</v>
      </c>
      <c r="J834" s="52">
        <f t="shared" si="108"/>
        <v>0</v>
      </c>
      <c r="K834" s="52">
        <f t="shared" si="108"/>
        <v>0</v>
      </c>
      <c r="L834" s="52">
        <f t="shared" si="108"/>
        <v>0</v>
      </c>
      <c r="M834" s="52">
        <f t="shared" si="108"/>
        <v>0</v>
      </c>
      <c r="N834" s="52">
        <f t="shared" si="108"/>
        <v>0</v>
      </c>
      <c r="O834" s="52">
        <f t="shared" si="108"/>
        <v>0</v>
      </c>
      <c r="P834" s="52">
        <f t="shared" si="108"/>
        <v>0</v>
      </c>
      <c r="Q834" s="52">
        <f t="shared" si="108"/>
        <v>0</v>
      </c>
      <c r="R834" s="51">
        <f t="shared" si="108"/>
        <v>0</v>
      </c>
    </row>
    <row r="835" spans="1:18" s="103" customFormat="1" ht="14.45" hidden="1" customHeight="1" outlineLevel="2" x14ac:dyDescent="0.25">
      <c r="A835" s="51">
        <v>24</v>
      </c>
      <c r="B835" s="51" t="s">
        <v>166</v>
      </c>
      <c r="C835" s="51">
        <v>566</v>
      </c>
      <c r="D835" s="51" t="s">
        <v>203</v>
      </c>
      <c r="E835" s="51">
        <v>566</v>
      </c>
      <c r="F835" s="51" t="s">
        <v>119</v>
      </c>
      <c r="G835" s="52">
        <v>48000</v>
      </c>
      <c r="H835" s="51"/>
      <c r="I835" s="52">
        <v>0</v>
      </c>
      <c r="J835" s="52">
        <v>0</v>
      </c>
      <c r="K835" s="52">
        <v>0</v>
      </c>
      <c r="L835" s="52">
        <v>0</v>
      </c>
      <c r="M835" s="52">
        <v>0</v>
      </c>
      <c r="N835" s="52">
        <v>0</v>
      </c>
      <c r="O835" s="52">
        <v>0</v>
      </c>
      <c r="P835" s="52">
        <v>0</v>
      </c>
      <c r="Q835" s="52">
        <v>48000</v>
      </c>
      <c r="R835" s="51"/>
    </row>
    <row r="836" spans="1:18" s="103" customFormat="1" ht="14.45" hidden="1" customHeight="1" outlineLevel="2" x14ac:dyDescent="0.25">
      <c r="A836" s="68">
        <v>1206</v>
      </c>
      <c r="B836" s="51" t="s">
        <v>166</v>
      </c>
      <c r="C836" s="51">
        <v>566</v>
      </c>
      <c r="D836" s="68" t="s">
        <v>192</v>
      </c>
      <c r="E836" s="51">
        <v>566</v>
      </c>
      <c r="F836" s="51" t="s">
        <v>119</v>
      </c>
      <c r="G836" s="52">
        <v>4500</v>
      </c>
      <c r="H836" s="52"/>
      <c r="I836" s="52"/>
      <c r="J836" s="52"/>
      <c r="K836" s="52"/>
      <c r="L836" s="52"/>
      <c r="M836" s="52"/>
      <c r="N836" s="52"/>
      <c r="O836" s="52"/>
      <c r="P836" s="52"/>
      <c r="Q836" s="52">
        <v>4500</v>
      </c>
      <c r="R836" s="51" t="s">
        <v>317</v>
      </c>
    </row>
    <row r="837" spans="1:18" s="103" customFormat="1" ht="14.45" customHeight="1" outlineLevel="1" collapsed="1" x14ac:dyDescent="0.25">
      <c r="A837" s="68"/>
      <c r="B837" s="51"/>
      <c r="C837" s="69" t="s">
        <v>491</v>
      </c>
      <c r="D837" s="68"/>
      <c r="E837" s="51"/>
      <c r="F837" s="51"/>
      <c r="G837" s="52">
        <f t="shared" ref="G837:R837" si="109">SUBTOTAL(9,G835:G836)</f>
        <v>52500</v>
      </c>
      <c r="H837" s="52">
        <f t="shared" si="109"/>
        <v>0</v>
      </c>
      <c r="I837" s="52">
        <f t="shared" si="109"/>
        <v>0</v>
      </c>
      <c r="J837" s="52">
        <f t="shared" si="109"/>
        <v>0</v>
      </c>
      <c r="K837" s="52">
        <f t="shared" si="109"/>
        <v>0</v>
      </c>
      <c r="L837" s="52">
        <f t="shared" si="109"/>
        <v>0</v>
      </c>
      <c r="M837" s="52">
        <f t="shared" si="109"/>
        <v>0</v>
      </c>
      <c r="N837" s="52">
        <f t="shared" si="109"/>
        <v>0</v>
      </c>
      <c r="O837" s="52">
        <f t="shared" si="109"/>
        <v>0</v>
      </c>
      <c r="P837" s="52">
        <f t="shared" si="109"/>
        <v>0</v>
      </c>
      <c r="Q837" s="52">
        <f t="shared" si="109"/>
        <v>52500</v>
      </c>
      <c r="R837" s="51">
        <f t="shared" si="109"/>
        <v>0</v>
      </c>
    </row>
    <row r="838" spans="1:18" s="103" customFormat="1" ht="14.45" hidden="1" customHeight="1" outlineLevel="2" x14ac:dyDescent="0.25">
      <c r="A838" s="51">
        <v>236</v>
      </c>
      <c r="B838" s="51" t="s">
        <v>166</v>
      </c>
      <c r="C838" s="51">
        <v>567</v>
      </c>
      <c r="D838" s="51" t="s">
        <v>210</v>
      </c>
      <c r="E838" s="51">
        <v>567</v>
      </c>
      <c r="F838" s="51" t="s">
        <v>120</v>
      </c>
      <c r="G838" s="52">
        <v>120000</v>
      </c>
      <c r="H838" s="51"/>
      <c r="I838" s="52">
        <v>0</v>
      </c>
      <c r="J838" s="52">
        <v>0</v>
      </c>
      <c r="K838" s="52">
        <v>0</v>
      </c>
      <c r="L838" s="52">
        <v>0</v>
      </c>
      <c r="M838" s="52">
        <v>0</v>
      </c>
      <c r="N838" s="52">
        <v>0</v>
      </c>
      <c r="O838" s="52">
        <v>0</v>
      </c>
      <c r="P838" s="52">
        <v>0</v>
      </c>
      <c r="Q838" s="52">
        <v>120000</v>
      </c>
      <c r="R838" s="51"/>
    </row>
    <row r="839" spans="1:18" s="103" customFormat="1" ht="14.45" hidden="1" customHeight="1" outlineLevel="2" x14ac:dyDescent="0.25">
      <c r="A839" s="51">
        <v>435</v>
      </c>
      <c r="B839" s="51" t="s">
        <v>166</v>
      </c>
      <c r="C839" s="51">
        <v>567</v>
      </c>
      <c r="D839" s="51" t="s">
        <v>215</v>
      </c>
      <c r="E839" s="51">
        <v>567</v>
      </c>
      <c r="F839" s="51" t="s">
        <v>120</v>
      </c>
      <c r="G839" s="52">
        <v>60000</v>
      </c>
      <c r="H839" s="51"/>
      <c r="I839" s="52">
        <v>0</v>
      </c>
      <c r="J839" s="52">
        <v>0</v>
      </c>
      <c r="K839" s="52">
        <v>0</v>
      </c>
      <c r="L839" s="52">
        <v>0</v>
      </c>
      <c r="M839" s="52">
        <v>0</v>
      </c>
      <c r="N839" s="52">
        <v>0</v>
      </c>
      <c r="O839" s="52">
        <v>0</v>
      </c>
      <c r="P839" s="52">
        <v>0</v>
      </c>
      <c r="Q839" s="52">
        <v>60000</v>
      </c>
      <c r="R839" s="51"/>
    </row>
    <row r="840" spans="1:18" s="103" customFormat="1" ht="14.45" hidden="1" customHeight="1" outlineLevel="2" x14ac:dyDescent="0.25">
      <c r="A840" s="51">
        <v>498</v>
      </c>
      <c r="B840" s="51" t="s">
        <v>166</v>
      </c>
      <c r="C840" s="51">
        <v>567</v>
      </c>
      <c r="D840" s="51" t="s">
        <v>217</v>
      </c>
      <c r="E840" s="51">
        <v>567</v>
      </c>
      <c r="F840" s="51" t="s">
        <v>120</v>
      </c>
      <c r="G840" s="52">
        <v>31400</v>
      </c>
      <c r="H840" s="51"/>
      <c r="I840" s="52">
        <v>0</v>
      </c>
      <c r="J840" s="52">
        <v>0</v>
      </c>
      <c r="K840" s="52">
        <v>0</v>
      </c>
      <c r="L840" s="52">
        <v>0</v>
      </c>
      <c r="M840" s="52">
        <v>0</v>
      </c>
      <c r="N840" s="52">
        <v>0</v>
      </c>
      <c r="O840" s="52">
        <v>0</v>
      </c>
      <c r="P840" s="52">
        <v>0</v>
      </c>
      <c r="Q840" s="52">
        <v>31400</v>
      </c>
      <c r="R840" s="51"/>
    </row>
    <row r="841" spans="1:18" s="103" customFormat="1" ht="14.45" customHeight="1" outlineLevel="1" collapsed="1" x14ac:dyDescent="0.25">
      <c r="A841" s="51"/>
      <c r="B841" s="51"/>
      <c r="C841" s="69" t="s">
        <v>492</v>
      </c>
      <c r="D841" s="51"/>
      <c r="E841" s="51"/>
      <c r="F841" s="51"/>
      <c r="G841" s="52">
        <f t="shared" ref="G841:R841" si="110">SUBTOTAL(9,G838:G840)</f>
        <v>211400</v>
      </c>
      <c r="H841" s="51">
        <f t="shared" si="110"/>
        <v>0</v>
      </c>
      <c r="I841" s="52">
        <f t="shared" si="110"/>
        <v>0</v>
      </c>
      <c r="J841" s="52">
        <f t="shared" si="110"/>
        <v>0</v>
      </c>
      <c r="K841" s="52">
        <f t="shared" si="110"/>
        <v>0</v>
      </c>
      <c r="L841" s="52">
        <f t="shared" si="110"/>
        <v>0</v>
      </c>
      <c r="M841" s="52">
        <f t="shared" si="110"/>
        <v>0</v>
      </c>
      <c r="N841" s="52">
        <f t="shared" si="110"/>
        <v>0</v>
      </c>
      <c r="O841" s="52">
        <f t="shared" si="110"/>
        <v>0</v>
      </c>
      <c r="P841" s="52">
        <f t="shared" si="110"/>
        <v>0</v>
      </c>
      <c r="Q841" s="52">
        <f t="shared" si="110"/>
        <v>211400</v>
      </c>
      <c r="R841" s="51">
        <f t="shared" si="110"/>
        <v>0</v>
      </c>
    </row>
    <row r="842" spans="1:18" s="103" customFormat="1" ht="14.45" hidden="1" customHeight="1" outlineLevel="2" x14ac:dyDescent="0.25">
      <c r="A842" s="51">
        <v>437</v>
      </c>
      <c r="B842" s="51" t="s">
        <v>166</v>
      </c>
      <c r="C842" s="51">
        <v>578</v>
      </c>
      <c r="D842" s="51" t="s">
        <v>215</v>
      </c>
      <c r="E842" s="51">
        <v>578</v>
      </c>
      <c r="F842" s="51" t="s">
        <v>121</v>
      </c>
      <c r="G842" s="52">
        <v>92000</v>
      </c>
      <c r="H842" s="51"/>
      <c r="I842" s="52">
        <v>0</v>
      </c>
      <c r="J842" s="52">
        <v>0</v>
      </c>
      <c r="K842" s="52">
        <v>0</v>
      </c>
      <c r="L842" s="52">
        <v>0</v>
      </c>
      <c r="M842" s="52">
        <v>0</v>
      </c>
      <c r="N842" s="52">
        <v>0</v>
      </c>
      <c r="O842" s="52">
        <v>0</v>
      </c>
      <c r="P842" s="52">
        <v>0</v>
      </c>
      <c r="Q842" s="52">
        <v>92000</v>
      </c>
      <c r="R842" s="51"/>
    </row>
    <row r="843" spans="1:18" s="103" customFormat="1" ht="14.45" customHeight="1" outlineLevel="1" collapsed="1" x14ac:dyDescent="0.25">
      <c r="A843" s="51"/>
      <c r="B843" s="51"/>
      <c r="C843" s="69" t="s">
        <v>493</v>
      </c>
      <c r="D843" s="51"/>
      <c r="E843" s="51"/>
      <c r="F843" s="51"/>
      <c r="G843" s="52">
        <f t="shared" ref="G843:R843" si="111">SUBTOTAL(9,G842:G842)</f>
        <v>92000</v>
      </c>
      <c r="H843" s="51">
        <f t="shared" si="111"/>
        <v>0</v>
      </c>
      <c r="I843" s="52">
        <f t="shared" si="111"/>
        <v>0</v>
      </c>
      <c r="J843" s="52">
        <f t="shared" si="111"/>
        <v>0</v>
      </c>
      <c r="K843" s="52">
        <f t="shared" si="111"/>
        <v>0</v>
      </c>
      <c r="L843" s="52">
        <f t="shared" si="111"/>
        <v>0</v>
      </c>
      <c r="M843" s="52">
        <f t="shared" si="111"/>
        <v>0</v>
      </c>
      <c r="N843" s="52">
        <f t="shared" si="111"/>
        <v>0</v>
      </c>
      <c r="O843" s="52">
        <f t="shared" si="111"/>
        <v>0</v>
      </c>
      <c r="P843" s="52">
        <f t="shared" si="111"/>
        <v>0</v>
      </c>
      <c r="Q843" s="52">
        <f t="shared" si="111"/>
        <v>92000</v>
      </c>
      <c r="R843" s="51">
        <f t="shared" si="111"/>
        <v>0</v>
      </c>
    </row>
    <row r="844" spans="1:18" s="103" customFormat="1" ht="14.45" hidden="1" customHeight="1" outlineLevel="2" x14ac:dyDescent="0.25">
      <c r="A844" s="51">
        <v>63</v>
      </c>
      <c r="B844" s="51" t="s">
        <v>166</v>
      </c>
      <c r="C844" s="51">
        <v>591</v>
      </c>
      <c r="D844" s="51" t="s">
        <v>205</v>
      </c>
      <c r="E844" s="51">
        <v>591</v>
      </c>
      <c r="F844" s="51" t="s">
        <v>122</v>
      </c>
      <c r="G844" s="52">
        <v>30000</v>
      </c>
      <c r="H844" s="51"/>
      <c r="I844" s="52">
        <v>0</v>
      </c>
      <c r="J844" s="52">
        <v>0</v>
      </c>
      <c r="K844" s="52">
        <v>0</v>
      </c>
      <c r="L844" s="52">
        <v>0</v>
      </c>
      <c r="M844" s="52">
        <v>0</v>
      </c>
      <c r="N844" s="52">
        <v>0</v>
      </c>
      <c r="O844" s="52">
        <v>0</v>
      </c>
      <c r="P844" s="52">
        <v>0</v>
      </c>
      <c r="Q844" s="52">
        <v>30000</v>
      </c>
      <c r="R844" s="51"/>
    </row>
    <row r="845" spans="1:18" s="103" customFormat="1" ht="14.45" hidden="1" customHeight="1" outlineLevel="2" x14ac:dyDescent="0.25">
      <c r="A845" s="51">
        <v>751</v>
      </c>
      <c r="B845" s="51" t="s">
        <v>166</v>
      </c>
      <c r="C845" s="51">
        <v>591</v>
      </c>
      <c r="D845" s="51" t="s">
        <v>223</v>
      </c>
      <c r="E845" s="51">
        <v>591</v>
      </c>
      <c r="F845" s="51" t="s">
        <v>122</v>
      </c>
      <c r="G845" s="52">
        <v>5000</v>
      </c>
      <c r="H845" s="52"/>
      <c r="I845" s="52">
        <v>0</v>
      </c>
      <c r="J845" s="52">
        <v>0</v>
      </c>
      <c r="K845" s="52">
        <v>0</v>
      </c>
      <c r="L845" s="52">
        <v>0</v>
      </c>
      <c r="M845" s="52">
        <v>0</v>
      </c>
      <c r="N845" s="52">
        <v>0</v>
      </c>
      <c r="O845" s="52">
        <v>0</v>
      </c>
      <c r="P845" s="52">
        <v>0</v>
      </c>
      <c r="Q845" s="52">
        <v>5000</v>
      </c>
      <c r="R845" s="51"/>
    </row>
    <row r="846" spans="1:18" s="103" customFormat="1" ht="14.45" hidden="1" customHeight="1" outlineLevel="2" x14ac:dyDescent="0.25">
      <c r="A846" s="51">
        <v>1272</v>
      </c>
      <c r="B846" s="51" t="s">
        <v>166</v>
      </c>
      <c r="C846" s="51">
        <v>591</v>
      </c>
      <c r="D846" s="51" t="s">
        <v>304</v>
      </c>
      <c r="E846" s="51">
        <v>591</v>
      </c>
      <c r="F846" s="51" t="s">
        <v>122</v>
      </c>
      <c r="G846" s="52">
        <v>8000</v>
      </c>
      <c r="H846" s="52"/>
      <c r="I846" s="52"/>
      <c r="J846" s="52"/>
      <c r="K846" s="52"/>
      <c r="L846" s="52"/>
      <c r="M846" s="52"/>
      <c r="N846" s="52"/>
      <c r="O846" s="52"/>
      <c r="P846" s="52"/>
      <c r="Q846" s="52">
        <v>8000</v>
      </c>
      <c r="R846" s="51" t="s">
        <v>323</v>
      </c>
    </row>
    <row r="847" spans="1:18" s="103" customFormat="1" ht="14.45" customHeight="1" outlineLevel="1" collapsed="1" x14ac:dyDescent="0.25">
      <c r="A847" s="51"/>
      <c r="B847" s="51"/>
      <c r="C847" s="69" t="s">
        <v>494</v>
      </c>
      <c r="D847" s="51"/>
      <c r="E847" s="51"/>
      <c r="F847" s="51"/>
      <c r="G847" s="52">
        <f t="shared" ref="G847:R847" si="112">SUBTOTAL(9,G844:G846)</f>
        <v>43000</v>
      </c>
      <c r="H847" s="52">
        <f t="shared" si="112"/>
        <v>0</v>
      </c>
      <c r="I847" s="52">
        <f t="shared" si="112"/>
        <v>0</v>
      </c>
      <c r="J847" s="52">
        <f t="shared" si="112"/>
        <v>0</v>
      </c>
      <c r="K847" s="52">
        <f t="shared" si="112"/>
        <v>0</v>
      </c>
      <c r="L847" s="52">
        <f t="shared" si="112"/>
        <v>0</v>
      </c>
      <c r="M847" s="52">
        <f t="shared" si="112"/>
        <v>0</v>
      </c>
      <c r="N847" s="52">
        <f t="shared" si="112"/>
        <v>0</v>
      </c>
      <c r="O847" s="52">
        <f t="shared" si="112"/>
        <v>0</v>
      </c>
      <c r="P847" s="52">
        <f t="shared" si="112"/>
        <v>0</v>
      </c>
      <c r="Q847" s="52">
        <f t="shared" si="112"/>
        <v>43000</v>
      </c>
      <c r="R847" s="51">
        <f t="shared" si="112"/>
        <v>0</v>
      </c>
    </row>
    <row r="848" spans="1:18" s="103" customFormat="1" ht="14.45" hidden="1" customHeight="1" outlineLevel="2" x14ac:dyDescent="0.25">
      <c r="A848" s="51">
        <v>1285</v>
      </c>
      <c r="B848" s="51" t="s">
        <v>169</v>
      </c>
      <c r="C848" s="51">
        <v>611</v>
      </c>
      <c r="D848" s="51" t="s">
        <v>206</v>
      </c>
      <c r="E848" s="51">
        <v>611</v>
      </c>
      <c r="F848" s="73" t="s">
        <v>334</v>
      </c>
      <c r="G848" s="52"/>
      <c r="H848" s="52"/>
      <c r="I848" s="52">
        <v>126000</v>
      </c>
      <c r="J848" s="52"/>
      <c r="K848" s="52"/>
      <c r="L848" s="52"/>
      <c r="M848" s="52"/>
      <c r="N848" s="52"/>
      <c r="O848" s="52"/>
      <c r="P848" s="52"/>
      <c r="Q848" s="52">
        <v>126000</v>
      </c>
      <c r="R848" s="51"/>
    </row>
    <row r="849" spans="1:18" s="103" customFormat="1" ht="14.45" customHeight="1" outlineLevel="1" collapsed="1" x14ac:dyDescent="0.25">
      <c r="A849" s="51"/>
      <c r="B849" s="51"/>
      <c r="C849" s="69" t="s">
        <v>495</v>
      </c>
      <c r="D849" s="51"/>
      <c r="E849" s="51"/>
      <c r="F849" s="73"/>
      <c r="G849" s="52">
        <f t="shared" ref="G849:R849" si="113">SUBTOTAL(9,G848:G848)</f>
        <v>0</v>
      </c>
      <c r="H849" s="52">
        <f t="shared" si="113"/>
        <v>0</v>
      </c>
      <c r="I849" s="52">
        <f t="shared" si="113"/>
        <v>126000</v>
      </c>
      <c r="J849" s="52">
        <f t="shared" si="113"/>
        <v>0</v>
      </c>
      <c r="K849" s="52">
        <f t="shared" si="113"/>
        <v>0</v>
      </c>
      <c r="L849" s="52">
        <f t="shared" si="113"/>
        <v>0</v>
      </c>
      <c r="M849" s="52">
        <f t="shared" si="113"/>
        <v>0</v>
      </c>
      <c r="N849" s="52">
        <f t="shared" si="113"/>
        <v>0</v>
      </c>
      <c r="O849" s="52">
        <f t="shared" si="113"/>
        <v>0</v>
      </c>
      <c r="P849" s="52">
        <f t="shared" si="113"/>
        <v>0</v>
      </c>
      <c r="Q849" s="52">
        <f t="shared" si="113"/>
        <v>126000</v>
      </c>
      <c r="R849" s="51">
        <f t="shared" si="113"/>
        <v>0</v>
      </c>
    </row>
    <row r="850" spans="1:18" s="103" customFormat="1" ht="14.45" hidden="1" customHeight="1" outlineLevel="2" x14ac:dyDescent="0.25">
      <c r="A850" s="51">
        <v>1275</v>
      </c>
      <c r="B850" s="51" t="s">
        <v>169</v>
      </c>
      <c r="C850" s="51">
        <v>612</v>
      </c>
      <c r="D850" s="51" t="s">
        <v>206</v>
      </c>
      <c r="E850" s="51">
        <v>612</v>
      </c>
      <c r="F850" s="73" t="s">
        <v>324</v>
      </c>
      <c r="G850" s="99">
        <v>0</v>
      </c>
      <c r="H850" s="52"/>
      <c r="I850" s="52"/>
      <c r="J850" s="52"/>
      <c r="K850" s="52"/>
      <c r="L850" s="52"/>
      <c r="M850" s="52"/>
      <c r="N850" s="52"/>
      <c r="O850" s="52"/>
      <c r="P850" s="52"/>
      <c r="Q850" s="52">
        <v>0</v>
      </c>
      <c r="R850" s="51"/>
    </row>
    <row r="851" spans="1:18" s="103" customFormat="1" ht="14.45" hidden="1" customHeight="1" outlineLevel="2" x14ac:dyDescent="0.25">
      <c r="A851" s="51">
        <v>1277</v>
      </c>
      <c r="B851" s="51" t="s">
        <v>169</v>
      </c>
      <c r="C851" s="51">
        <v>612</v>
      </c>
      <c r="D851" s="51" t="s">
        <v>206</v>
      </c>
      <c r="E851" s="51">
        <v>612</v>
      </c>
      <c r="F851" s="73" t="s">
        <v>326</v>
      </c>
      <c r="G851" s="99"/>
      <c r="H851" s="52"/>
      <c r="I851" s="52"/>
      <c r="J851" s="52"/>
      <c r="K851" s="52"/>
      <c r="L851" s="52"/>
      <c r="M851" s="52"/>
      <c r="N851" s="99">
        <v>3000000</v>
      </c>
      <c r="O851" s="52"/>
      <c r="P851" s="52"/>
      <c r="Q851" s="52">
        <v>3000000</v>
      </c>
      <c r="R851" s="51"/>
    </row>
    <row r="852" spans="1:18" s="103" customFormat="1" ht="14.45" hidden="1" customHeight="1" outlineLevel="2" x14ac:dyDescent="0.25">
      <c r="A852" s="51">
        <v>1288</v>
      </c>
      <c r="B852" s="51" t="s">
        <v>169</v>
      </c>
      <c r="C852" s="51">
        <v>612</v>
      </c>
      <c r="D852" s="51" t="s">
        <v>206</v>
      </c>
      <c r="E852" s="51">
        <v>612</v>
      </c>
      <c r="F852" s="73" t="s">
        <v>337</v>
      </c>
      <c r="G852" s="52"/>
      <c r="H852" s="52"/>
      <c r="I852" s="52"/>
      <c r="J852" s="52"/>
      <c r="K852" s="52"/>
      <c r="L852" s="74">
        <v>450951</v>
      </c>
      <c r="M852" s="52"/>
      <c r="N852" s="52"/>
      <c r="O852" s="52"/>
      <c r="P852" s="52"/>
      <c r="Q852" s="52">
        <v>450951</v>
      </c>
      <c r="R852" s="51"/>
    </row>
    <row r="853" spans="1:18" s="103" customFormat="1" ht="14.45" hidden="1" customHeight="1" outlineLevel="2" x14ac:dyDescent="0.25">
      <c r="A853" s="51">
        <v>1290</v>
      </c>
      <c r="B853" s="51" t="s">
        <v>169</v>
      </c>
      <c r="C853" s="51">
        <v>612</v>
      </c>
      <c r="D853" s="51" t="s">
        <v>206</v>
      </c>
      <c r="E853" s="51">
        <v>612</v>
      </c>
      <c r="F853" s="73" t="s">
        <v>339</v>
      </c>
      <c r="G853" s="52"/>
      <c r="H853" s="52"/>
      <c r="I853" s="52"/>
      <c r="J853" s="52"/>
      <c r="K853" s="52"/>
      <c r="L853" s="52"/>
      <c r="M853" s="52"/>
      <c r="N853" s="52"/>
      <c r="O853" s="52">
        <v>3833333</v>
      </c>
      <c r="P853" s="52"/>
      <c r="Q853" s="52">
        <v>3833333</v>
      </c>
      <c r="R853" s="51"/>
    </row>
    <row r="854" spans="1:18" s="103" customFormat="1" ht="14.45" customHeight="1" outlineLevel="1" collapsed="1" x14ac:dyDescent="0.25">
      <c r="A854" s="51"/>
      <c r="B854" s="51"/>
      <c r="C854" s="69" t="s">
        <v>496</v>
      </c>
      <c r="D854" s="51"/>
      <c r="E854" s="51"/>
      <c r="F854" s="73"/>
      <c r="G854" s="52">
        <f t="shared" ref="G854:R854" si="114">SUBTOTAL(9,G850:G853)</f>
        <v>0</v>
      </c>
      <c r="H854" s="52">
        <f t="shared" si="114"/>
        <v>0</v>
      </c>
      <c r="I854" s="52">
        <f t="shared" si="114"/>
        <v>0</v>
      </c>
      <c r="J854" s="52">
        <f t="shared" si="114"/>
        <v>0</v>
      </c>
      <c r="K854" s="52">
        <f t="shared" si="114"/>
        <v>0</v>
      </c>
      <c r="L854" s="52">
        <f t="shared" si="114"/>
        <v>450951</v>
      </c>
      <c r="M854" s="52">
        <f t="shared" si="114"/>
        <v>0</v>
      </c>
      <c r="N854" s="52">
        <f t="shared" si="114"/>
        <v>3000000</v>
      </c>
      <c r="O854" s="52">
        <f t="shared" si="114"/>
        <v>3833333</v>
      </c>
      <c r="P854" s="52">
        <f t="shared" si="114"/>
        <v>0</v>
      </c>
      <c r="Q854" s="52">
        <f t="shared" si="114"/>
        <v>7284284</v>
      </c>
      <c r="R854" s="51">
        <f t="shared" si="114"/>
        <v>0</v>
      </c>
    </row>
    <row r="855" spans="1:18" s="103" customFormat="1" ht="14.45" hidden="1" customHeight="1" outlineLevel="2" x14ac:dyDescent="0.25">
      <c r="A855" s="51">
        <v>27</v>
      </c>
      <c r="B855" s="51" t="s">
        <v>169</v>
      </c>
      <c r="C855" s="51">
        <v>613</v>
      </c>
      <c r="D855" s="51" t="s">
        <v>203</v>
      </c>
      <c r="E855" s="51">
        <v>613</v>
      </c>
      <c r="F855" s="51" t="s">
        <v>123</v>
      </c>
      <c r="G855" s="52">
        <v>0</v>
      </c>
      <c r="H855" s="51"/>
      <c r="I855" s="52">
        <v>0</v>
      </c>
      <c r="J855" s="52">
        <v>0</v>
      </c>
      <c r="K855" s="52">
        <v>0</v>
      </c>
      <c r="L855" s="52">
        <v>0</v>
      </c>
      <c r="M855" s="52">
        <v>0</v>
      </c>
      <c r="N855" s="52"/>
      <c r="O855" s="52">
        <v>0</v>
      </c>
      <c r="P855" s="52">
        <v>0</v>
      </c>
      <c r="Q855" s="52">
        <v>0</v>
      </c>
      <c r="R855" s="51"/>
    </row>
    <row r="856" spans="1:18" s="103" customFormat="1" ht="14.45" hidden="1" customHeight="1" outlineLevel="2" x14ac:dyDescent="0.25">
      <c r="A856" s="51">
        <v>1278</v>
      </c>
      <c r="B856" s="51" t="s">
        <v>169</v>
      </c>
      <c r="C856" s="51">
        <v>613</v>
      </c>
      <c r="D856" s="51" t="s">
        <v>206</v>
      </c>
      <c r="E856" s="51">
        <v>613</v>
      </c>
      <c r="F856" s="73" t="s">
        <v>327</v>
      </c>
      <c r="G856" s="52"/>
      <c r="H856" s="52"/>
      <c r="I856" s="52">
        <v>325000</v>
      </c>
      <c r="J856" s="52"/>
      <c r="K856" s="52"/>
      <c r="L856" s="52"/>
      <c r="M856" s="52"/>
      <c r="N856" s="52"/>
      <c r="O856" s="52"/>
      <c r="P856" s="52"/>
      <c r="Q856" s="52">
        <v>325000</v>
      </c>
      <c r="R856" s="51"/>
    </row>
    <row r="857" spans="1:18" s="103" customFormat="1" ht="14.45" hidden="1" customHeight="1" outlineLevel="2" x14ac:dyDescent="0.25">
      <c r="A857" s="51">
        <v>1279</v>
      </c>
      <c r="B857" s="51" t="s">
        <v>169</v>
      </c>
      <c r="C857" s="51">
        <v>613</v>
      </c>
      <c r="D857" s="51" t="s">
        <v>206</v>
      </c>
      <c r="E857" s="51">
        <v>613</v>
      </c>
      <c r="F857" s="73" t="s">
        <v>328</v>
      </c>
      <c r="G857" s="52"/>
      <c r="H857" s="52"/>
      <c r="I857" s="52">
        <v>180000</v>
      </c>
      <c r="J857" s="52"/>
      <c r="K857" s="52"/>
      <c r="L857" s="52"/>
      <c r="M857" s="52"/>
      <c r="N857" s="52"/>
      <c r="O857" s="52"/>
      <c r="P857" s="52"/>
      <c r="Q857" s="52">
        <v>180000</v>
      </c>
      <c r="R857" s="51"/>
    </row>
    <row r="858" spans="1:18" s="103" customFormat="1" ht="14.45" hidden="1" customHeight="1" outlineLevel="2" x14ac:dyDescent="0.25">
      <c r="A858" s="51">
        <v>1280</v>
      </c>
      <c r="B858" s="51" t="s">
        <v>169</v>
      </c>
      <c r="C858" s="51">
        <v>613</v>
      </c>
      <c r="D858" s="51" t="s">
        <v>206</v>
      </c>
      <c r="E858" s="51">
        <v>613</v>
      </c>
      <c r="F858" s="73" t="s">
        <v>329</v>
      </c>
      <c r="G858" s="52"/>
      <c r="H858" s="52"/>
      <c r="I858" s="52">
        <v>300000</v>
      </c>
      <c r="J858" s="52"/>
      <c r="K858" s="52"/>
      <c r="L858" s="52"/>
      <c r="M858" s="52"/>
      <c r="N858" s="52"/>
      <c r="O858" s="52"/>
      <c r="P858" s="52"/>
      <c r="Q858" s="52">
        <v>300000</v>
      </c>
      <c r="R858" s="51"/>
    </row>
    <row r="859" spans="1:18" s="103" customFormat="1" ht="14.45" hidden="1" customHeight="1" outlineLevel="2" x14ac:dyDescent="0.25">
      <c r="A859" s="51">
        <v>1281</v>
      </c>
      <c r="B859" s="51" t="s">
        <v>169</v>
      </c>
      <c r="C859" s="51">
        <v>613</v>
      </c>
      <c r="D859" s="51" t="s">
        <v>206</v>
      </c>
      <c r="E859" s="51">
        <v>613</v>
      </c>
      <c r="F859" s="73" t="s">
        <v>330</v>
      </c>
      <c r="G859" s="52"/>
      <c r="H859" s="52"/>
      <c r="I859" s="52">
        <v>250000</v>
      </c>
      <c r="J859" s="52"/>
      <c r="K859" s="52"/>
      <c r="L859" s="52"/>
      <c r="M859" s="52"/>
      <c r="N859" s="52"/>
      <c r="O859" s="52"/>
      <c r="P859" s="52"/>
      <c r="Q859" s="52">
        <v>250000</v>
      </c>
      <c r="R859" s="51"/>
    </row>
    <row r="860" spans="1:18" s="103" customFormat="1" ht="14.45" hidden="1" customHeight="1" outlineLevel="2" x14ac:dyDescent="0.25">
      <c r="A860" s="51">
        <v>1282</v>
      </c>
      <c r="B860" s="51" t="s">
        <v>169</v>
      </c>
      <c r="C860" s="51">
        <v>613</v>
      </c>
      <c r="D860" s="51" t="s">
        <v>206</v>
      </c>
      <c r="E860" s="51">
        <v>613</v>
      </c>
      <c r="F860" s="73" t="s">
        <v>331</v>
      </c>
      <c r="G860" s="52"/>
      <c r="H860" s="52"/>
      <c r="I860" s="52">
        <v>500000</v>
      </c>
      <c r="J860" s="52"/>
      <c r="K860" s="52"/>
      <c r="L860" s="52"/>
      <c r="M860" s="52"/>
      <c r="N860" s="52"/>
      <c r="O860" s="52"/>
      <c r="P860" s="52"/>
      <c r="Q860" s="52">
        <v>500000</v>
      </c>
      <c r="R860" s="51"/>
    </row>
    <row r="861" spans="1:18" s="103" customFormat="1" ht="14.45" hidden="1" customHeight="1" outlineLevel="2" x14ac:dyDescent="0.25">
      <c r="A861" s="51">
        <v>1289</v>
      </c>
      <c r="B861" s="51" t="s">
        <v>169</v>
      </c>
      <c r="C861" s="51">
        <v>613</v>
      </c>
      <c r="D861" s="51" t="s">
        <v>206</v>
      </c>
      <c r="E861" s="51">
        <v>613</v>
      </c>
      <c r="F861" s="73" t="s">
        <v>338</v>
      </c>
      <c r="G861" s="52"/>
      <c r="H861" s="52"/>
      <c r="I861" s="52"/>
      <c r="J861" s="52"/>
      <c r="K861" s="52"/>
      <c r="L861" s="52"/>
      <c r="M861" s="52"/>
      <c r="N861" s="52"/>
      <c r="O861" s="52">
        <v>1666667</v>
      </c>
      <c r="P861" s="52"/>
      <c r="Q861" s="52">
        <v>1666667</v>
      </c>
      <c r="R861" s="51"/>
    </row>
    <row r="862" spans="1:18" s="103" customFormat="1" ht="14.45" customHeight="1" outlineLevel="1" collapsed="1" x14ac:dyDescent="0.25">
      <c r="A862" s="51"/>
      <c r="B862" s="51"/>
      <c r="C862" s="69" t="s">
        <v>497</v>
      </c>
      <c r="D862" s="51"/>
      <c r="E862" s="51"/>
      <c r="F862" s="73"/>
      <c r="G862" s="52">
        <f t="shared" ref="G862:R862" si="115">SUBTOTAL(9,G855:G861)</f>
        <v>0</v>
      </c>
      <c r="H862" s="52">
        <f t="shared" si="115"/>
        <v>0</v>
      </c>
      <c r="I862" s="52">
        <f t="shared" si="115"/>
        <v>1555000</v>
      </c>
      <c r="J862" s="52">
        <f t="shared" si="115"/>
        <v>0</v>
      </c>
      <c r="K862" s="52">
        <f t="shared" si="115"/>
        <v>0</v>
      </c>
      <c r="L862" s="52">
        <f t="shared" si="115"/>
        <v>0</v>
      </c>
      <c r="M862" s="52">
        <f t="shared" si="115"/>
        <v>0</v>
      </c>
      <c r="N862" s="52">
        <f t="shared" si="115"/>
        <v>0</v>
      </c>
      <c r="O862" s="52">
        <f t="shared" si="115"/>
        <v>1666667</v>
      </c>
      <c r="P862" s="52">
        <f t="shared" si="115"/>
        <v>0</v>
      </c>
      <c r="Q862" s="52">
        <f t="shared" si="115"/>
        <v>3221667</v>
      </c>
      <c r="R862" s="51">
        <f t="shared" si="115"/>
        <v>0</v>
      </c>
    </row>
    <row r="863" spans="1:18" s="103" customFormat="1" ht="14.45" hidden="1" customHeight="1" outlineLevel="2" x14ac:dyDescent="0.25">
      <c r="A863" s="51">
        <v>1276</v>
      </c>
      <c r="B863" s="51" t="s">
        <v>169</v>
      </c>
      <c r="C863" s="51">
        <v>615</v>
      </c>
      <c r="D863" s="51" t="s">
        <v>206</v>
      </c>
      <c r="E863" s="51">
        <v>615</v>
      </c>
      <c r="F863" s="73" t="s">
        <v>325</v>
      </c>
      <c r="G863" s="52"/>
      <c r="H863" s="52"/>
      <c r="I863" s="74">
        <v>650000</v>
      </c>
      <c r="J863" s="52"/>
      <c r="K863" s="52"/>
      <c r="L863" s="52"/>
      <c r="M863" s="52"/>
      <c r="N863" s="52"/>
      <c r="O863" s="52"/>
      <c r="P863" s="52"/>
      <c r="Q863" s="52">
        <v>650000</v>
      </c>
      <c r="R863" s="51"/>
    </row>
    <row r="864" spans="1:18" s="103" customFormat="1" ht="14.45" customHeight="1" outlineLevel="1" collapsed="1" x14ac:dyDescent="0.25">
      <c r="A864" s="51"/>
      <c r="B864" s="51"/>
      <c r="C864" s="69" t="s">
        <v>498</v>
      </c>
      <c r="D864" s="51"/>
      <c r="E864" s="51"/>
      <c r="F864" s="73"/>
      <c r="G864" s="52">
        <f t="shared" ref="G864:R864" si="116">SUBTOTAL(9,G863:G863)</f>
        <v>0</v>
      </c>
      <c r="H864" s="52">
        <f t="shared" si="116"/>
        <v>0</v>
      </c>
      <c r="I864" s="74">
        <f t="shared" si="116"/>
        <v>650000</v>
      </c>
      <c r="J864" s="52">
        <f t="shared" si="116"/>
        <v>0</v>
      </c>
      <c r="K864" s="52">
        <f t="shared" si="116"/>
        <v>0</v>
      </c>
      <c r="L864" s="52">
        <f t="shared" si="116"/>
        <v>0</v>
      </c>
      <c r="M864" s="52">
        <f t="shared" si="116"/>
        <v>0</v>
      </c>
      <c r="N864" s="52">
        <f t="shared" si="116"/>
        <v>0</v>
      </c>
      <c r="O864" s="52">
        <f t="shared" si="116"/>
        <v>0</v>
      </c>
      <c r="P864" s="52">
        <f t="shared" si="116"/>
        <v>0</v>
      </c>
      <c r="Q864" s="52">
        <f t="shared" si="116"/>
        <v>650000</v>
      </c>
      <c r="R864" s="51">
        <f t="shared" si="116"/>
        <v>0</v>
      </c>
    </row>
    <row r="865" spans="1:18" s="103" customFormat="1" ht="14.45" hidden="1" customHeight="1" outlineLevel="2" x14ac:dyDescent="0.25">
      <c r="A865" s="51">
        <v>1286</v>
      </c>
      <c r="B865" s="51" t="s">
        <v>169</v>
      </c>
      <c r="C865" s="51">
        <v>616</v>
      </c>
      <c r="D865" s="51" t="s">
        <v>206</v>
      </c>
      <c r="E865" s="51">
        <v>616</v>
      </c>
      <c r="F865" s="73" t="s">
        <v>335</v>
      </c>
      <c r="G865" s="52"/>
      <c r="H865" s="52"/>
      <c r="I865" s="52">
        <v>1074281</v>
      </c>
      <c r="J865" s="52"/>
      <c r="K865" s="52"/>
      <c r="L865" s="52"/>
      <c r="M865" s="52"/>
      <c r="N865" s="52"/>
      <c r="O865" s="52"/>
      <c r="P865" s="52"/>
      <c r="Q865" s="52">
        <v>1074281</v>
      </c>
      <c r="R865" s="51"/>
    </row>
    <row r="866" spans="1:18" s="103" customFormat="1" ht="14.45" hidden="1" customHeight="1" outlineLevel="2" x14ac:dyDescent="0.25">
      <c r="A866" s="51">
        <v>1287</v>
      </c>
      <c r="B866" s="51" t="s">
        <v>169</v>
      </c>
      <c r="C866" s="51">
        <v>616</v>
      </c>
      <c r="D866" s="51" t="s">
        <v>206</v>
      </c>
      <c r="E866" s="51">
        <v>616</v>
      </c>
      <c r="F866" s="73" t="s">
        <v>336</v>
      </c>
      <c r="G866" s="99"/>
      <c r="H866" s="52"/>
      <c r="I866" s="52"/>
      <c r="J866" s="52"/>
      <c r="K866" s="52"/>
      <c r="L866" s="52"/>
      <c r="M866" s="52"/>
      <c r="N866" s="52"/>
      <c r="O866" s="52"/>
      <c r="P866" s="52"/>
      <c r="Q866" s="52">
        <v>0</v>
      </c>
      <c r="R866" s="51"/>
    </row>
    <row r="867" spans="1:18" s="103" customFormat="1" ht="14.45" customHeight="1" outlineLevel="1" collapsed="1" x14ac:dyDescent="0.25">
      <c r="A867" s="51"/>
      <c r="B867" s="51"/>
      <c r="C867" s="69" t="s">
        <v>499</v>
      </c>
      <c r="D867" s="51"/>
      <c r="E867" s="51"/>
      <c r="F867" s="73"/>
      <c r="G867" s="99">
        <f t="shared" ref="G867:R867" si="117">SUBTOTAL(9,G865:G866)</f>
        <v>0</v>
      </c>
      <c r="H867" s="52">
        <f t="shared" si="117"/>
        <v>0</v>
      </c>
      <c r="I867" s="52">
        <f t="shared" si="117"/>
        <v>1074281</v>
      </c>
      <c r="J867" s="52">
        <f t="shared" si="117"/>
        <v>0</v>
      </c>
      <c r="K867" s="52">
        <f t="shared" si="117"/>
        <v>0</v>
      </c>
      <c r="L867" s="52">
        <f t="shared" si="117"/>
        <v>0</v>
      </c>
      <c r="M867" s="52">
        <f t="shared" si="117"/>
        <v>0</v>
      </c>
      <c r="N867" s="52">
        <f t="shared" si="117"/>
        <v>0</v>
      </c>
      <c r="O867" s="52">
        <f t="shared" si="117"/>
        <v>0</v>
      </c>
      <c r="P867" s="52">
        <f t="shared" si="117"/>
        <v>0</v>
      </c>
      <c r="Q867" s="52">
        <f t="shared" si="117"/>
        <v>1074281</v>
      </c>
      <c r="R867" s="51">
        <f t="shared" si="117"/>
        <v>0</v>
      </c>
    </row>
    <row r="868" spans="1:18" s="103" customFormat="1" ht="14.45" hidden="1" customHeight="1" outlineLevel="2" x14ac:dyDescent="0.25">
      <c r="A868" s="51">
        <v>1291</v>
      </c>
      <c r="B868" s="51" t="s">
        <v>169</v>
      </c>
      <c r="C868" s="51">
        <v>619</v>
      </c>
      <c r="D868" s="51" t="s">
        <v>206</v>
      </c>
      <c r="E868" s="51">
        <v>619</v>
      </c>
      <c r="F868" s="73" t="s">
        <v>340</v>
      </c>
      <c r="G868" s="52"/>
      <c r="H868" s="52"/>
      <c r="I868" s="52"/>
      <c r="J868" s="52"/>
      <c r="K868" s="52"/>
      <c r="L868" s="52"/>
      <c r="M868" s="52"/>
      <c r="N868" s="52"/>
      <c r="O868" s="52">
        <v>1000000</v>
      </c>
      <c r="P868" s="52"/>
      <c r="Q868" s="52">
        <v>1000000</v>
      </c>
      <c r="R868" s="51"/>
    </row>
    <row r="869" spans="1:18" s="103" customFormat="1" ht="14.45" customHeight="1" outlineLevel="1" collapsed="1" x14ac:dyDescent="0.25">
      <c r="A869" s="51"/>
      <c r="B869" s="51"/>
      <c r="C869" s="69" t="s">
        <v>500</v>
      </c>
      <c r="D869" s="51"/>
      <c r="E869" s="51"/>
      <c r="F869" s="73"/>
      <c r="G869" s="52">
        <f t="shared" ref="G869:R869" si="118">SUBTOTAL(9,G868:G868)</f>
        <v>0</v>
      </c>
      <c r="H869" s="52">
        <f t="shared" si="118"/>
        <v>0</v>
      </c>
      <c r="I869" s="52">
        <f t="shared" si="118"/>
        <v>0</v>
      </c>
      <c r="J869" s="52">
        <f t="shared" si="118"/>
        <v>0</v>
      </c>
      <c r="K869" s="52">
        <f t="shared" si="118"/>
        <v>0</v>
      </c>
      <c r="L869" s="52">
        <f t="shared" si="118"/>
        <v>0</v>
      </c>
      <c r="M869" s="52">
        <f t="shared" si="118"/>
        <v>0</v>
      </c>
      <c r="N869" s="52">
        <f t="shared" si="118"/>
        <v>0</v>
      </c>
      <c r="O869" s="52">
        <f t="shared" si="118"/>
        <v>1000000</v>
      </c>
      <c r="P869" s="52">
        <f t="shared" si="118"/>
        <v>0</v>
      </c>
      <c r="Q869" s="52">
        <f t="shared" si="118"/>
        <v>1000000</v>
      </c>
      <c r="R869" s="51">
        <f t="shared" si="118"/>
        <v>0</v>
      </c>
    </row>
    <row r="870" spans="1:18" s="103" customFormat="1" ht="14.45" hidden="1" customHeight="1" outlineLevel="2" x14ac:dyDescent="0.25">
      <c r="A870" s="51">
        <v>501</v>
      </c>
      <c r="B870" s="51" t="s">
        <v>169</v>
      </c>
      <c r="C870" s="51">
        <v>629</v>
      </c>
      <c r="D870" s="51" t="s">
        <v>217</v>
      </c>
      <c r="E870" s="51">
        <v>629</v>
      </c>
      <c r="F870" s="51" t="s">
        <v>124</v>
      </c>
      <c r="G870" s="52">
        <v>0</v>
      </c>
      <c r="H870" s="51"/>
      <c r="I870" s="52">
        <v>0</v>
      </c>
      <c r="J870" s="52">
        <v>0</v>
      </c>
      <c r="K870" s="52">
        <v>0</v>
      </c>
      <c r="L870" s="52">
        <v>0</v>
      </c>
      <c r="M870" s="52">
        <v>0</v>
      </c>
      <c r="N870" s="52">
        <v>0</v>
      </c>
      <c r="O870" s="52">
        <v>0</v>
      </c>
      <c r="P870" s="52">
        <v>0</v>
      </c>
      <c r="Q870" s="52">
        <v>0</v>
      </c>
      <c r="R870" s="51"/>
    </row>
    <row r="871" spans="1:18" s="103" customFormat="1" ht="14.45" customHeight="1" outlineLevel="1" collapsed="1" x14ac:dyDescent="0.25">
      <c r="A871" s="51"/>
      <c r="B871" s="51"/>
      <c r="C871" s="69" t="s">
        <v>501</v>
      </c>
      <c r="D871" s="51"/>
      <c r="E871" s="51"/>
      <c r="F871" s="51"/>
      <c r="G871" s="52">
        <f t="shared" ref="G871:R871" si="119">SUBTOTAL(9,G870:G870)</f>
        <v>0</v>
      </c>
      <c r="H871" s="51">
        <f t="shared" si="119"/>
        <v>0</v>
      </c>
      <c r="I871" s="52">
        <f t="shared" si="119"/>
        <v>0</v>
      </c>
      <c r="J871" s="52">
        <f t="shared" si="119"/>
        <v>0</v>
      </c>
      <c r="K871" s="52">
        <f t="shared" si="119"/>
        <v>0</v>
      </c>
      <c r="L871" s="52">
        <f t="shared" si="119"/>
        <v>0</v>
      </c>
      <c r="M871" s="52">
        <f t="shared" si="119"/>
        <v>0</v>
      </c>
      <c r="N871" s="52">
        <f t="shared" si="119"/>
        <v>0</v>
      </c>
      <c r="O871" s="52">
        <f t="shared" si="119"/>
        <v>0</v>
      </c>
      <c r="P871" s="52">
        <f t="shared" si="119"/>
        <v>0</v>
      </c>
      <c r="Q871" s="52">
        <f t="shared" si="119"/>
        <v>0</v>
      </c>
      <c r="R871" s="51">
        <f t="shared" si="119"/>
        <v>0</v>
      </c>
    </row>
    <row r="872" spans="1:18" s="103" customFormat="1" ht="14.45" hidden="1" customHeight="1" outlineLevel="2" x14ac:dyDescent="0.25">
      <c r="A872" s="68">
        <v>1207</v>
      </c>
      <c r="B872" s="51" t="s">
        <v>170</v>
      </c>
      <c r="C872" s="51">
        <v>911</v>
      </c>
      <c r="D872" s="68" t="s">
        <v>192</v>
      </c>
      <c r="E872" s="51">
        <v>911</v>
      </c>
      <c r="F872" s="51" t="s">
        <v>315</v>
      </c>
      <c r="G872" s="90"/>
      <c r="H872" s="52"/>
      <c r="I872" s="52"/>
      <c r="J872" s="52">
        <v>1059322.0799999998</v>
      </c>
      <c r="K872" s="52"/>
      <c r="L872" s="52"/>
      <c r="M872" s="52"/>
      <c r="N872" s="52"/>
      <c r="O872" s="52"/>
      <c r="P872" s="52"/>
      <c r="Q872" s="52">
        <v>1059322.0799999998</v>
      </c>
      <c r="R872" s="51" t="s">
        <v>317</v>
      </c>
    </row>
    <row r="873" spans="1:18" s="103" customFormat="1" ht="14.45" customHeight="1" outlineLevel="1" collapsed="1" x14ac:dyDescent="0.25">
      <c r="A873" s="68"/>
      <c r="B873" s="51"/>
      <c r="C873" s="69" t="s">
        <v>502</v>
      </c>
      <c r="D873" s="68"/>
      <c r="E873" s="51"/>
      <c r="F873" s="51"/>
      <c r="G873" s="90">
        <f t="shared" ref="G873:R873" si="120">SUBTOTAL(9,G872:G872)</f>
        <v>0</v>
      </c>
      <c r="H873" s="52">
        <f t="shared" si="120"/>
        <v>0</v>
      </c>
      <c r="I873" s="52">
        <f t="shared" si="120"/>
        <v>0</v>
      </c>
      <c r="J873" s="52">
        <f t="shared" si="120"/>
        <v>1059322.0799999998</v>
      </c>
      <c r="K873" s="52">
        <f t="shared" si="120"/>
        <v>0</v>
      </c>
      <c r="L873" s="52">
        <f t="shared" si="120"/>
        <v>0</v>
      </c>
      <c r="M873" s="52">
        <f t="shared" si="120"/>
        <v>0</v>
      </c>
      <c r="N873" s="52">
        <f t="shared" si="120"/>
        <v>0</v>
      </c>
      <c r="O873" s="52">
        <f t="shared" si="120"/>
        <v>0</v>
      </c>
      <c r="P873" s="52">
        <f t="shared" si="120"/>
        <v>0</v>
      </c>
      <c r="Q873" s="52">
        <f t="shared" si="120"/>
        <v>1059322.0799999998</v>
      </c>
      <c r="R873" s="51">
        <f t="shared" si="120"/>
        <v>0</v>
      </c>
    </row>
    <row r="874" spans="1:18" s="103" customFormat="1" ht="14.45" hidden="1" customHeight="1" outlineLevel="2" x14ac:dyDescent="0.25">
      <c r="A874" s="68">
        <v>1208</v>
      </c>
      <c r="B874" s="51" t="s">
        <v>170</v>
      </c>
      <c r="C874" s="51">
        <v>921</v>
      </c>
      <c r="D874" s="68" t="s">
        <v>192</v>
      </c>
      <c r="E874" s="51">
        <v>921</v>
      </c>
      <c r="F874" s="51" t="s">
        <v>316</v>
      </c>
      <c r="G874" s="90"/>
      <c r="H874" s="52"/>
      <c r="I874" s="52"/>
      <c r="J874" s="52">
        <v>161034.13</v>
      </c>
      <c r="K874" s="52"/>
      <c r="L874" s="52"/>
      <c r="M874" s="52"/>
      <c r="N874" s="52"/>
      <c r="O874" s="52"/>
      <c r="P874" s="52"/>
      <c r="Q874" s="52">
        <v>161034.13</v>
      </c>
      <c r="R874" s="51" t="s">
        <v>317</v>
      </c>
    </row>
    <row r="875" spans="1:18" s="103" customFormat="1" ht="14.45" customHeight="1" outlineLevel="1" collapsed="1" x14ac:dyDescent="0.25">
      <c r="A875" s="68"/>
      <c r="B875" s="51"/>
      <c r="C875" s="69" t="s">
        <v>503</v>
      </c>
      <c r="D875" s="68"/>
      <c r="E875" s="51"/>
      <c r="F875" s="51"/>
      <c r="G875" s="90">
        <f t="shared" ref="G875:R875" si="121">SUBTOTAL(9,G874:G874)</f>
        <v>0</v>
      </c>
      <c r="H875" s="52">
        <f t="shared" si="121"/>
        <v>0</v>
      </c>
      <c r="I875" s="52">
        <f t="shared" si="121"/>
        <v>0</v>
      </c>
      <c r="J875" s="52">
        <f t="shared" si="121"/>
        <v>161034.13</v>
      </c>
      <c r="K875" s="52">
        <f t="shared" si="121"/>
        <v>0</v>
      </c>
      <c r="L875" s="52">
        <f t="shared" si="121"/>
        <v>0</v>
      </c>
      <c r="M875" s="52">
        <f t="shared" si="121"/>
        <v>0</v>
      </c>
      <c r="N875" s="52">
        <f t="shared" si="121"/>
        <v>0</v>
      </c>
      <c r="O875" s="52">
        <f t="shared" si="121"/>
        <v>0</v>
      </c>
      <c r="P875" s="52">
        <f t="shared" si="121"/>
        <v>0</v>
      </c>
      <c r="Q875" s="52">
        <f t="shared" si="121"/>
        <v>161034.13</v>
      </c>
      <c r="R875" s="51">
        <f t="shared" si="121"/>
        <v>0</v>
      </c>
    </row>
    <row r="876" spans="1:18" s="103" customFormat="1" ht="14.45" hidden="1" customHeight="1" outlineLevel="2" x14ac:dyDescent="0.25">
      <c r="A876" s="68">
        <v>1209</v>
      </c>
      <c r="B876" s="51" t="s">
        <v>170</v>
      </c>
      <c r="C876" s="51">
        <v>991</v>
      </c>
      <c r="D876" s="68" t="s">
        <v>192</v>
      </c>
      <c r="E876" s="51">
        <v>991</v>
      </c>
      <c r="F876" s="51" t="s">
        <v>125</v>
      </c>
      <c r="G876" s="52">
        <v>786271.51</v>
      </c>
      <c r="H876" s="52"/>
      <c r="I876" s="52"/>
      <c r="J876" s="52"/>
      <c r="K876" s="52"/>
      <c r="L876" s="52"/>
      <c r="M876" s="52"/>
      <c r="N876" s="52"/>
      <c r="O876" s="52"/>
      <c r="P876" s="52"/>
      <c r="Q876" s="52">
        <v>786271.51</v>
      </c>
      <c r="R876" s="51" t="s">
        <v>317</v>
      </c>
    </row>
    <row r="877" spans="1:18" s="103" customFormat="1" ht="14.45" customHeight="1" outlineLevel="1" collapsed="1" x14ac:dyDescent="0.25">
      <c r="A877" s="4"/>
      <c r="B877" s="12"/>
      <c r="C877" s="109" t="s">
        <v>504</v>
      </c>
      <c r="D877" s="4"/>
      <c r="E877" s="12"/>
      <c r="F877" s="107"/>
      <c r="G877" s="108">
        <f t="shared" ref="G877:R877" si="122">SUBTOTAL(9,G876:G876)</f>
        <v>786271.51</v>
      </c>
      <c r="H877" s="108">
        <f t="shared" si="122"/>
        <v>0</v>
      </c>
      <c r="I877" s="108">
        <f t="shared" si="122"/>
        <v>0</v>
      </c>
      <c r="J877" s="108">
        <f t="shared" si="122"/>
        <v>0</v>
      </c>
      <c r="K877" s="108">
        <f t="shared" si="122"/>
        <v>0</v>
      </c>
      <c r="L877" s="108">
        <f t="shared" si="122"/>
        <v>0</v>
      </c>
      <c r="M877" s="108">
        <f t="shared" si="122"/>
        <v>0</v>
      </c>
      <c r="N877" s="108">
        <f t="shared" si="122"/>
        <v>0</v>
      </c>
      <c r="O877" s="108">
        <f t="shared" si="122"/>
        <v>0</v>
      </c>
      <c r="P877" s="108">
        <f t="shared" si="122"/>
        <v>0</v>
      </c>
      <c r="Q877" s="108">
        <f t="shared" si="122"/>
        <v>786271.51</v>
      </c>
      <c r="R877" s="12">
        <f t="shared" si="122"/>
        <v>0</v>
      </c>
    </row>
    <row r="878" spans="1:18" s="103" customFormat="1" ht="14.45" customHeight="1" x14ac:dyDescent="0.25">
      <c r="A878" s="4"/>
      <c r="B878" s="12"/>
      <c r="C878" s="109" t="s">
        <v>260</v>
      </c>
      <c r="D878" s="4"/>
      <c r="E878" s="12"/>
      <c r="F878" s="107"/>
      <c r="G878" s="108">
        <f t="shared" ref="G878:R878" si="123">SUBTOTAL(9,G4:G876)</f>
        <v>51022603.160328016</v>
      </c>
      <c r="H878" s="108">
        <f t="shared" si="123"/>
        <v>0</v>
      </c>
      <c r="I878" s="108">
        <f t="shared" si="123"/>
        <v>4395281</v>
      </c>
      <c r="J878" s="108">
        <f t="shared" si="123"/>
        <v>7670594.3735766998</v>
      </c>
      <c r="K878" s="108">
        <f t="shared" si="123"/>
        <v>0</v>
      </c>
      <c r="L878" s="108">
        <f t="shared" si="123"/>
        <v>450951</v>
      </c>
      <c r="M878" s="108">
        <f t="shared" si="123"/>
        <v>0</v>
      </c>
      <c r="N878" s="108">
        <f t="shared" si="123"/>
        <v>3000000</v>
      </c>
      <c r="O878" s="108">
        <f t="shared" si="123"/>
        <v>6500000</v>
      </c>
      <c r="P878" s="108">
        <f t="shared" si="123"/>
        <v>0</v>
      </c>
      <c r="Q878" s="108">
        <f t="shared" si="123"/>
        <v>72506827.215999991</v>
      </c>
      <c r="R878" s="12">
        <f t="shared" si="123"/>
        <v>0</v>
      </c>
    </row>
    <row r="879" spans="1:18" ht="14.45" customHeight="1" x14ac:dyDescent="0.25">
      <c r="A879" s="12"/>
      <c r="D879" t="s">
        <v>199</v>
      </c>
      <c r="F879" s="66" t="s">
        <v>139</v>
      </c>
      <c r="G879" s="67">
        <v>51022603.160328016</v>
      </c>
      <c r="H879" s="67">
        <v>0</v>
      </c>
      <c r="I879" s="67">
        <v>4395281</v>
      </c>
      <c r="J879" s="67">
        <v>7670594.3735767007</v>
      </c>
      <c r="K879" s="67">
        <v>0</v>
      </c>
      <c r="L879" s="67">
        <v>450951</v>
      </c>
      <c r="M879" s="67">
        <v>0</v>
      </c>
      <c r="N879" s="67">
        <v>3000000</v>
      </c>
      <c r="O879" s="67">
        <v>6500000</v>
      </c>
      <c r="P879" s="67">
        <v>0</v>
      </c>
      <c r="Q879" s="67">
        <v>72506827.216000006</v>
      </c>
    </row>
    <row r="881" spans="7:18" x14ac:dyDescent="0.25"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</row>
    <row r="882" spans="7:18" x14ac:dyDescent="0.25">
      <c r="Q882" s="34">
        <v>41852639.035671979</v>
      </c>
      <c r="R882" s="34"/>
    </row>
    <row r="883" spans="7:18" x14ac:dyDescent="0.25">
      <c r="Q883" s="100"/>
    </row>
    <row r="884" spans="7:18" x14ac:dyDescent="0.25">
      <c r="Q884" s="34"/>
    </row>
  </sheetData>
  <mergeCells count="10">
    <mergeCell ref="O3:O4"/>
    <mergeCell ref="P3:P4"/>
    <mergeCell ref="Q3:Q4"/>
    <mergeCell ref="R3:R4"/>
    <mergeCell ref="D3:D4"/>
    <mergeCell ref="E3:E4"/>
    <mergeCell ref="F3:F4"/>
    <mergeCell ref="G3:G4"/>
    <mergeCell ref="H3:H4"/>
    <mergeCell ref="I3:L3"/>
  </mergeCells>
  <pageMargins left="0.70866141732283472" right="0.70866141732283472" top="0.41" bottom="0.41" header="0.31496062992125984" footer="0.31496062992125984"/>
  <pageSetup paperSize="190" scale="92" fitToHeight="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R760"/>
  <sheetViews>
    <sheetView topLeftCell="F3" zoomScale="90" zoomScaleNormal="90" workbookViewId="0">
      <selection activeCell="G194" sqref="G194"/>
    </sheetView>
  </sheetViews>
  <sheetFormatPr baseColWidth="10" defaultRowHeight="15" x14ac:dyDescent="0.25"/>
  <cols>
    <col min="1" max="1" width="4.85546875" customWidth="1"/>
    <col min="2" max="2" width="2.140625" customWidth="1"/>
    <col min="3" max="3" width="10" customWidth="1"/>
    <col min="4" max="4" width="20.5703125" customWidth="1"/>
    <col min="5" max="5" width="7.140625" customWidth="1"/>
    <col min="6" max="6" width="45" customWidth="1"/>
    <col min="7" max="7" width="13.85546875" customWidth="1"/>
    <col min="8" max="8" width="12.5703125" bestFit="1" customWidth="1"/>
    <col min="9" max="9" width="14.28515625" customWidth="1"/>
    <col min="10" max="10" width="14.85546875" customWidth="1"/>
    <col min="11" max="11" width="16.42578125" hidden="1" customWidth="1"/>
    <col min="12" max="12" width="12.5703125" customWidth="1"/>
    <col min="13" max="13" width="15.42578125" hidden="1" customWidth="1"/>
    <col min="14" max="14" width="12.5703125" customWidth="1"/>
    <col min="15" max="15" width="16.42578125" customWidth="1"/>
    <col min="16" max="16" width="13.85546875" hidden="1" customWidth="1"/>
    <col min="17" max="17" width="13.5703125" customWidth="1"/>
    <col min="18" max="18" width="30.7109375" customWidth="1"/>
  </cols>
  <sheetData>
    <row r="1" spans="1:18" ht="18.75" hidden="1" x14ac:dyDescent="0.3">
      <c r="A1" s="50" t="s">
        <v>273</v>
      </c>
    </row>
    <row r="2" spans="1:18" ht="18.75" hidden="1" x14ac:dyDescent="0.3">
      <c r="A2" s="50" t="s">
        <v>274</v>
      </c>
    </row>
    <row r="3" spans="1:18" ht="15.6" customHeight="1" x14ac:dyDescent="0.25">
      <c r="A3" s="47"/>
      <c r="B3" s="47"/>
      <c r="C3" s="47"/>
      <c r="D3" s="413" t="s">
        <v>204</v>
      </c>
      <c r="E3" s="413" t="s">
        <v>126</v>
      </c>
      <c r="F3" s="413" t="s">
        <v>0</v>
      </c>
      <c r="G3" s="412" t="s">
        <v>145</v>
      </c>
      <c r="H3" s="412" t="s">
        <v>4</v>
      </c>
      <c r="I3" s="412" t="s">
        <v>127</v>
      </c>
      <c r="J3" s="412"/>
      <c r="K3" s="412"/>
      <c r="L3" s="412"/>
      <c r="M3" s="48" t="s">
        <v>5</v>
      </c>
      <c r="N3" s="48"/>
      <c r="O3" s="412" t="s">
        <v>3</v>
      </c>
      <c r="P3" s="412" t="s">
        <v>141</v>
      </c>
      <c r="Q3" s="412" t="s">
        <v>129</v>
      </c>
      <c r="R3" s="412" t="s">
        <v>314</v>
      </c>
    </row>
    <row r="4" spans="1:18" ht="48" x14ac:dyDescent="0.25">
      <c r="A4" s="47" t="s">
        <v>224</v>
      </c>
      <c r="B4" s="47"/>
      <c r="C4" s="47"/>
      <c r="D4" s="413"/>
      <c r="E4" s="413"/>
      <c r="F4" s="413"/>
      <c r="G4" s="412"/>
      <c r="H4" s="412"/>
      <c r="I4" s="65" t="s">
        <v>162</v>
      </c>
      <c r="J4" s="65" t="s">
        <v>163</v>
      </c>
      <c r="K4" s="48" t="s">
        <v>130</v>
      </c>
      <c r="L4" s="48" t="s">
        <v>9</v>
      </c>
      <c r="M4" s="48" t="s">
        <v>140</v>
      </c>
      <c r="N4" s="48" t="s">
        <v>9</v>
      </c>
      <c r="O4" s="412"/>
      <c r="P4" s="412"/>
      <c r="Q4" s="412"/>
      <c r="R4" s="412" t="s">
        <v>314</v>
      </c>
    </row>
    <row r="5" spans="1:18" ht="14.45" hidden="1" customHeight="1" x14ac:dyDescent="0.25">
      <c r="A5" s="51">
        <v>1061</v>
      </c>
      <c r="B5" s="51" t="s">
        <v>167</v>
      </c>
      <c r="C5" s="51">
        <v>111</v>
      </c>
      <c r="D5" s="51" t="s">
        <v>225</v>
      </c>
      <c r="E5" s="51">
        <v>111</v>
      </c>
      <c r="F5" s="51" t="s">
        <v>10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>
        <v>0</v>
      </c>
      <c r="R5" s="51"/>
    </row>
    <row r="6" spans="1:18" ht="14.45" hidden="1" customHeight="1" x14ac:dyDescent="0.25">
      <c r="A6" s="51">
        <v>1132</v>
      </c>
      <c r="B6" s="51" t="s">
        <v>167</v>
      </c>
      <c r="C6" s="51">
        <v>111</v>
      </c>
      <c r="D6" s="51" t="s">
        <v>310</v>
      </c>
      <c r="E6" s="51">
        <v>111</v>
      </c>
      <c r="F6" s="51" t="s">
        <v>11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>
        <v>0</v>
      </c>
      <c r="R6" s="51"/>
    </row>
    <row r="7" spans="1:18" ht="14.45" hidden="1" customHeight="1" x14ac:dyDescent="0.25">
      <c r="A7" s="101"/>
      <c r="B7" s="101">
        <v>1</v>
      </c>
      <c r="C7" s="101">
        <v>111</v>
      </c>
      <c r="D7" s="101" t="s">
        <v>310</v>
      </c>
      <c r="E7" s="51">
        <v>111</v>
      </c>
      <c r="F7" s="101"/>
      <c r="G7" s="102">
        <v>1420416</v>
      </c>
      <c r="H7" s="102"/>
      <c r="I7" s="102"/>
      <c r="J7" s="102"/>
      <c r="K7" s="102"/>
      <c r="L7" s="102"/>
      <c r="M7" s="102"/>
      <c r="N7" s="102"/>
      <c r="O7" s="102"/>
      <c r="P7" s="102"/>
      <c r="Q7" s="52">
        <v>1420416</v>
      </c>
      <c r="R7" s="101"/>
    </row>
    <row r="8" spans="1:18" ht="14.45" hidden="1" customHeight="1" x14ac:dyDescent="0.25">
      <c r="A8" s="51">
        <v>113</v>
      </c>
      <c r="B8" s="51" t="s">
        <v>167</v>
      </c>
      <c r="C8" s="51">
        <v>113</v>
      </c>
      <c r="D8" s="51" t="s">
        <v>207</v>
      </c>
      <c r="E8" s="51">
        <v>111</v>
      </c>
      <c r="F8" s="51" t="s">
        <v>11</v>
      </c>
      <c r="G8" s="52">
        <v>0</v>
      </c>
      <c r="H8" s="52"/>
      <c r="I8" s="52"/>
      <c r="J8" s="52"/>
      <c r="K8" s="52"/>
      <c r="L8" s="52"/>
      <c r="M8" s="52"/>
      <c r="N8" s="52"/>
      <c r="O8" s="52"/>
      <c r="P8" s="52"/>
      <c r="Q8" s="52">
        <v>0</v>
      </c>
      <c r="R8" s="51"/>
    </row>
    <row r="9" spans="1:18" ht="14.45" hidden="1" customHeight="1" x14ac:dyDescent="0.25">
      <c r="A9" s="51">
        <v>142</v>
      </c>
      <c r="B9" s="51" t="s">
        <v>167</v>
      </c>
      <c r="C9" s="51">
        <v>113</v>
      </c>
      <c r="D9" s="51" t="s">
        <v>208</v>
      </c>
      <c r="E9" s="51">
        <v>111</v>
      </c>
      <c r="F9" s="51" t="s">
        <v>11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>
        <v>0</v>
      </c>
      <c r="R9" s="51"/>
    </row>
    <row r="10" spans="1:18" ht="14.45" hidden="1" customHeight="1" x14ac:dyDescent="0.25">
      <c r="A10" s="51">
        <v>757</v>
      </c>
      <c r="B10" s="51" t="s">
        <v>167</v>
      </c>
      <c r="C10" s="51">
        <v>113</v>
      </c>
      <c r="D10" s="51" t="s">
        <v>226</v>
      </c>
      <c r="E10" s="51">
        <v>111</v>
      </c>
      <c r="F10" s="51" t="s">
        <v>11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>
        <v>0</v>
      </c>
      <c r="R10" s="51"/>
    </row>
    <row r="11" spans="1:18" ht="14.45" hidden="1" customHeight="1" x14ac:dyDescent="0.25">
      <c r="A11" s="51">
        <v>1114</v>
      </c>
      <c r="B11" s="51" t="s">
        <v>167</v>
      </c>
      <c r="C11" s="68">
        <v>113</v>
      </c>
      <c r="D11" s="51" t="s">
        <v>307</v>
      </c>
      <c r="E11" s="68">
        <v>8</v>
      </c>
      <c r="F11" s="51" t="s">
        <v>11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>
        <v>0</v>
      </c>
      <c r="R11" s="51"/>
    </row>
    <row r="12" spans="1:18" ht="14.45" hidden="1" customHeight="1" x14ac:dyDescent="0.25">
      <c r="A12" s="51">
        <v>1115</v>
      </c>
      <c r="B12" s="51" t="s">
        <v>167</v>
      </c>
      <c r="C12" s="51">
        <v>113</v>
      </c>
      <c r="D12" s="51" t="s">
        <v>191</v>
      </c>
      <c r="E12" s="51">
        <v>113</v>
      </c>
      <c r="F12" s="51" t="s">
        <v>11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>
        <v>0</v>
      </c>
      <c r="R12" s="51"/>
    </row>
    <row r="13" spans="1:18" ht="14.45" hidden="1" customHeight="1" x14ac:dyDescent="0.25">
      <c r="A13" s="51">
        <v>1116</v>
      </c>
      <c r="B13" s="51" t="s">
        <v>167</v>
      </c>
      <c r="C13" s="51">
        <v>113</v>
      </c>
      <c r="D13" s="51" t="s">
        <v>194</v>
      </c>
      <c r="E13" s="51">
        <v>113</v>
      </c>
      <c r="F13" s="51" t="s">
        <v>11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v>0</v>
      </c>
      <c r="R13" s="51"/>
    </row>
    <row r="14" spans="1:18" ht="14.45" hidden="1" customHeight="1" x14ac:dyDescent="0.25">
      <c r="A14" s="51">
        <v>1117</v>
      </c>
      <c r="B14" s="51" t="s">
        <v>167</v>
      </c>
      <c r="C14" s="51">
        <v>113</v>
      </c>
      <c r="D14" s="51" t="s">
        <v>308</v>
      </c>
      <c r="E14" s="51">
        <v>113</v>
      </c>
      <c r="F14" s="51" t="s">
        <v>11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>
        <v>0</v>
      </c>
      <c r="R14" s="51"/>
    </row>
    <row r="15" spans="1:18" ht="14.45" hidden="1" customHeight="1" x14ac:dyDescent="0.25">
      <c r="A15" s="51">
        <v>1118</v>
      </c>
      <c r="B15" s="51" t="s">
        <v>167</v>
      </c>
      <c r="C15" s="51">
        <v>113</v>
      </c>
      <c r="D15" s="51" t="s">
        <v>309</v>
      </c>
      <c r="E15" s="51">
        <v>113</v>
      </c>
      <c r="F15" s="51" t="s">
        <v>11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>
        <v>0</v>
      </c>
      <c r="R15" s="51"/>
    </row>
    <row r="16" spans="1:18" ht="14.45" hidden="1" customHeight="1" x14ac:dyDescent="0.25">
      <c r="A16" s="51">
        <v>1119</v>
      </c>
      <c r="B16" s="51" t="s">
        <v>167</v>
      </c>
      <c r="C16" s="51">
        <v>113</v>
      </c>
      <c r="D16" s="51" t="s">
        <v>201</v>
      </c>
      <c r="E16" s="51">
        <v>113</v>
      </c>
      <c r="F16" s="51" t="s">
        <v>11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>
        <v>0</v>
      </c>
      <c r="R16" s="51"/>
    </row>
    <row r="17" spans="1:18" ht="14.45" hidden="1" customHeight="1" x14ac:dyDescent="0.25">
      <c r="A17" s="51">
        <v>1120</v>
      </c>
      <c r="B17" s="51" t="s">
        <v>167</v>
      </c>
      <c r="C17" s="51">
        <v>113</v>
      </c>
      <c r="D17" s="51" t="s">
        <v>197</v>
      </c>
      <c r="E17" s="51">
        <v>113</v>
      </c>
      <c r="F17" s="51" t="s">
        <v>11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>
        <v>0</v>
      </c>
      <c r="R17" s="51"/>
    </row>
    <row r="18" spans="1:18" ht="14.45" hidden="1" customHeight="1" x14ac:dyDescent="0.25">
      <c r="A18" s="51">
        <v>1121</v>
      </c>
      <c r="B18" s="51" t="s">
        <v>167</v>
      </c>
      <c r="C18" s="51">
        <v>113</v>
      </c>
      <c r="D18" s="51" t="s">
        <v>302</v>
      </c>
      <c r="E18" s="51">
        <v>113</v>
      </c>
      <c r="F18" s="51" t="s">
        <v>11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>
        <v>0</v>
      </c>
      <c r="R18" s="51"/>
    </row>
    <row r="19" spans="1:18" ht="14.45" hidden="1" customHeight="1" x14ac:dyDescent="0.25">
      <c r="A19" s="51">
        <v>1122</v>
      </c>
      <c r="B19" s="51" t="s">
        <v>167</v>
      </c>
      <c r="C19" s="51">
        <v>113</v>
      </c>
      <c r="D19" s="51" t="s">
        <v>192</v>
      </c>
      <c r="E19" s="51">
        <v>113</v>
      </c>
      <c r="F19" s="51" t="s">
        <v>11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0</v>
      </c>
      <c r="R19" s="51"/>
    </row>
    <row r="20" spans="1:18" ht="14.45" hidden="1" customHeight="1" x14ac:dyDescent="0.25">
      <c r="A20" s="51">
        <v>1123</v>
      </c>
      <c r="B20" s="51" t="s">
        <v>167</v>
      </c>
      <c r="C20" s="51">
        <v>113</v>
      </c>
      <c r="D20" s="51" t="s">
        <v>199</v>
      </c>
      <c r="E20" s="51">
        <v>113</v>
      </c>
      <c r="F20" s="51" t="s">
        <v>11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>
        <v>0</v>
      </c>
      <c r="R20" s="51"/>
    </row>
    <row r="21" spans="1:18" ht="14.45" hidden="1" customHeight="1" x14ac:dyDescent="0.25">
      <c r="A21" s="51">
        <v>1124</v>
      </c>
      <c r="B21" s="51" t="s">
        <v>167</v>
      </c>
      <c r="C21" s="51">
        <v>113</v>
      </c>
      <c r="D21" s="51" t="s">
        <v>198</v>
      </c>
      <c r="E21" s="51">
        <v>113</v>
      </c>
      <c r="F21" s="51" t="s">
        <v>11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>
        <v>0</v>
      </c>
      <c r="R21" s="51"/>
    </row>
    <row r="22" spans="1:18" ht="14.45" hidden="1" customHeight="1" x14ac:dyDescent="0.25">
      <c r="A22" s="51">
        <v>1125</v>
      </c>
      <c r="B22" s="51" t="s">
        <v>167</v>
      </c>
      <c r="C22" s="51">
        <v>113</v>
      </c>
      <c r="D22" s="51" t="s">
        <v>303</v>
      </c>
      <c r="E22" s="51">
        <v>113</v>
      </c>
      <c r="F22" s="51" t="s">
        <v>11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>
        <v>0</v>
      </c>
      <c r="R22" s="51"/>
    </row>
    <row r="23" spans="1:18" ht="14.45" hidden="1" customHeight="1" x14ac:dyDescent="0.25">
      <c r="A23" s="51">
        <v>1126</v>
      </c>
      <c r="B23" s="51" t="s">
        <v>167</v>
      </c>
      <c r="C23" s="51">
        <v>113</v>
      </c>
      <c r="D23" s="51" t="s">
        <v>304</v>
      </c>
      <c r="E23" s="51">
        <v>113</v>
      </c>
      <c r="F23" s="51" t="s">
        <v>11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>
        <v>0</v>
      </c>
      <c r="R23" s="51"/>
    </row>
    <row r="24" spans="1:18" ht="14.45" hidden="1" customHeight="1" x14ac:dyDescent="0.25">
      <c r="A24" s="51">
        <v>1127</v>
      </c>
      <c r="B24" s="51" t="s">
        <v>167</v>
      </c>
      <c r="C24" s="51">
        <v>113</v>
      </c>
      <c r="D24" s="51" t="s">
        <v>305</v>
      </c>
      <c r="E24" s="51">
        <v>113</v>
      </c>
      <c r="F24" s="51" t="s">
        <v>11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>
        <v>0</v>
      </c>
      <c r="R24" s="51"/>
    </row>
    <row r="25" spans="1:18" ht="14.45" hidden="1" customHeight="1" x14ac:dyDescent="0.25">
      <c r="A25" s="51">
        <v>1128</v>
      </c>
      <c r="B25" s="51" t="s">
        <v>167</v>
      </c>
      <c r="C25" s="51">
        <v>113</v>
      </c>
      <c r="D25" s="51" t="s">
        <v>306</v>
      </c>
      <c r="E25" s="51">
        <v>113</v>
      </c>
      <c r="F25" s="51" t="s">
        <v>11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>
        <v>0</v>
      </c>
      <c r="R25" s="51"/>
    </row>
    <row r="26" spans="1:18" ht="14.45" hidden="1" customHeight="1" x14ac:dyDescent="0.25">
      <c r="A26" s="51">
        <v>1129</v>
      </c>
      <c r="B26" s="51" t="s">
        <v>167</v>
      </c>
      <c r="C26" s="51">
        <v>113</v>
      </c>
      <c r="D26" s="51" t="s">
        <v>195</v>
      </c>
      <c r="E26" s="51">
        <v>113</v>
      </c>
      <c r="F26" s="51" t="s">
        <v>11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v>0</v>
      </c>
      <c r="R26" s="51"/>
    </row>
    <row r="27" spans="1:18" ht="14.45" hidden="1" customHeight="1" x14ac:dyDescent="0.25">
      <c r="A27" s="51">
        <v>1130</v>
      </c>
      <c r="B27" s="51" t="s">
        <v>167</v>
      </c>
      <c r="C27" s="51">
        <v>113</v>
      </c>
      <c r="D27" s="51" t="s">
        <v>190</v>
      </c>
      <c r="E27" s="51">
        <v>113</v>
      </c>
      <c r="F27" s="51" t="s">
        <v>11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0</v>
      </c>
      <c r="R27" s="51"/>
    </row>
    <row r="28" spans="1:18" ht="14.45" hidden="1" customHeight="1" x14ac:dyDescent="0.25">
      <c r="A28" s="51">
        <v>1131</v>
      </c>
      <c r="B28" s="51" t="s">
        <v>167</v>
      </c>
      <c r="C28" s="51">
        <v>113</v>
      </c>
      <c r="D28" s="51" t="s">
        <v>193</v>
      </c>
      <c r="E28" s="51">
        <v>113</v>
      </c>
      <c r="F28" s="51" t="s">
        <v>11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>
        <v>0</v>
      </c>
      <c r="R28" s="51"/>
    </row>
    <row r="29" spans="1:18" ht="14.45" hidden="1" customHeight="1" x14ac:dyDescent="0.25">
      <c r="A29" s="51">
        <v>1133</v>
      </c>
      <c r="B29" s="51" t="s">
        <v>167</v>
      </c>
      <c r="C29" s="51">
        <v>113</v>
      </c>
      <c r="D29" s="51" t="s">
        <v>189</v>
      </c>
      <c r="E29" s="51">
        <v>113</v>
      </c>
      <c r="F29" s="51" t="s">
        <v>11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>
        <v>0</v>
      </c>
      <c r="R29" s="51"/>
    </row>
    <row r="30" spans="1:18" ht="14.45" customHeight="1" x14ac:dyDescent="0.25">
      <c r="A30" s="51">
        <v>1134</v>
      </c>
      <c r="B30" s="51" t="s">
        <v>167</v>
      </c>
      <c r="C30" s="51">
        <v>113</v>
      </c>
      <c r="D30" s="51" t="s">
        <v>144</v>
      </c>
      <c r="E30" s="51">
        <v>113</v>
      </c>
      <c r="F30" s="51" t="s">
        <v>11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>
        <v>0</v>
      </c>
      <c r="R30" s="51"/>
    </row>
    <row r="31" spans="1:18" ht="14.45" hidden="1" customHeight="1" x14ac:dyDescent="0.25">
      <c r="A31" s="51">
        <v>1135</v>
      </c>
      <c r="B31" s="51" t="s">
        <v>167</v>
      </c>
      <c r="C31" s="51">
        <v>113</v>
      </c>
      <c r="D31" s="51" t="s">
        <v>143</v>
      </c>
      <c r="E31" s="51">
        <v>113</v>
      </c>
      <c r="F31" s="51" t="s">
        <v>11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>
        <v>0</v>
      </c>
      <c r="R31" s="51"/>
    </row>
    <row r="32" spans="1:18" ht="14.45" hidden="1" customHeight="1" x14ac:dyDescent="0.25">
      <c r="A32" s="51">
        <v>1136</v>
      </c>
      <c r="B32" s="51" t="s">
        <v>167</v>
      </c>
      <c r="C32" s="51">
        <v>113</v>
      </c>
      <c r="D32" s="51" t="s">
        <v>311</v>
      </c>
      <c r="E32" s="51">
        <v>113</v>
      </c>
      <c r="F32" s="51" t="s">
        <v>11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>
        <v>0</v>
      </c>
      <c r="R32" s="51"/>
    </row>
    <row r="33" spans="1:18" ht="14.45" hidden="1" customHeight="1" x14ac:dyDescent="0.25">
      <c r="A33" s="51">
        <v>1160</v>
      </c>
      <c r="B33" s="51" t="s">
        <v>167</v>
      </c>
      <c r="C33" s="68">
        <v>113</v>
      </c>
      <c r="D33" s="68" t="s">
        <v>219</v>
      </c>
      <c r="E33" s="68">
        <v>113</v>
      </c>
      <c r="F33" s="51" t="s">
        <v>11</v>
      </c>
      <c r="G33" s="52"/>
      <c r="H33" s="52"/>
      <c r="I33" s="52"/>
      <c r="J33" s="102">
        <v>3651713.2644000007</v>
      </c>
      <c r="K33" s="52"/>
      <c r="L33" s="52"/>
      <c r="M33" s="52"/>
      <c r="N33" s="52"/>
      <c r="O33" s="52"/>
      <c r="P33" s="52"/>
      <c r="Q33" s="52">
        <v>3651713.2644000007</v>
      </c>
      <c r="R33" s="51"/>
    </row>
    <row r="34" spans="1:18" ht="14.45" hidden="1" customHeight="1" x14ac:dyDescent="0.25">
      <c r="A34" s="68">
        <v>1162</v>
      </c>
      <c r="B34" s="51" t="s">
        <v>167</v>
      </c>
      <c r="C34" s="68">
        <v>113</v>
      </c>
      <c r="D34" s="68" t="s">
        <v>206</v>
      </c>
      <c r="E34" s="51">
        <v>113</v>
      </c>
      <c r="F34" s="51" t="s">
        <v>11</v>
      </c>
      <c r="G34" s="52">
        <v>0</v>
      </c>
      <c r="H34" s="52"/>
      <c r="I34" s="52"/>
      <c r="J34" s="52"/>
      <c r="K34" s="52"/>
      <c r="L34" s="52"/>
      <c r="M34" s="52"/>
      <c r="N34" s="52"/>
      <c r="O34" s="52"/>
      <c r="P34" s="52"/>
      <c r="Q34" s="52">
        <v>0</v>
      </c>
      <c r="R34" s="51"/>
    </row>
    <row r="35" spans="1:18" ht="14.45" hidden="1" customHeight="1" x14ac:dyDescent="0.25">
      <c r="A35" s="68">
        <v>1163</v>
      </c>
      <c r="B35" s="51" t="s">
        <v>167</v>
      </c>
      <c r="C35" s="68">
        <v>113</v>
      </c>
      <c r="D35" s="68" t="s">
        <v>306</v>
      </c>
      <c r="E35" s="51">
        <v>113</v>
      </c>
      <c r="F35" s="51" t="s">
        <v>11</v>
      </c>
      <c r="G35" s="52">
        <v>0</v>
      </c>
      <c r="H35" s="52"/>
      <c r="I35" s="52"/>
      <c r="J35" s="52"/>
      <c r="K35" s="52"/>
      <c r="L35" s="52"/>
      <c r="M35" s="52"/>
      <c r="N35" s="52"/>
      <c r="O35" s="52"/>
      <c r="P35" s="52"/>
      <c r="Q35" s="52">
        <v>0</v>
      </c>
      <c r="R35" s="51"/>
    </row>
    <row r="36" spans="1:18" ht="14.45" hidden="1" customHeight="1" x14ac:dyDescent="0.25">
      <c r="A36" s="101"/>
      <c r="B36" s="101">
        <v>1</v>
      </c>
      <c r="C36" s="101">
        <v>113</v>
      </c>
      <c r="D36" s="101" t="s">
        <v>307</v>
      </c>
      <c r="E36" s="101">
        <v>113</v>
      </c>
      <c r="F36" s="101"/>
      <c r="G36" s="102">
        <v>909515.00399999996</v>
      </c>
      <c r="H36" s="102"/>
      <c r="I36" s="102"/>
      <c r="J36" s="102"/>
      <c r="K36" s="102"/>
      <c r="L36" s="102"/>
      <c r="M36" s="102"/>
      <c r="N36" s="102"/>
      <c r="O36" s="102"/>
      <c r="P36" s="102"/>
      <c r="Q36" s="52">
        <v>909515.00399999996</v>
      </c>
      <c r="R36" s="101"/>
    </row>
    <row r="37" spans="1:18" ht="14.45" hidden="1" customHeight="1" x14ac:dyDescent="0.25">
      <c r="A37" s="101"/>
      <c r="B37" s="101">
        <v>1</v>
      </c>
      <c r="C37" s="101">
        <v>113</v>
      </c>
      <c r="D37" s="101" t="s">
        <v>191</v>
      </c>
      <c r="E37" s="101">
        <v>113</v>
      </c>
      <c r="F37" s="101"/>
      <c r="G37" s="102">
        <v>437754.41519999999</v>
      </c>
      <c r="H37" s="102"/>
      <c r="I37" s="102"/>
      <c r="J37" s="102"/>
      <c r="K37" s="102"/>
      <c r="L37" s="102"/>
      <c r="M37" s="102"/>
      <c r="N37" s="102"/>
      <c r="O37" s="102"/>
      <c r="P37" s="102"/>
      <c r="Q37" s="52">
        <v>437754.41519999999</v>
      </c>
      <c r="R37" s="101"/>
    </row>
    <row r="38" spans="1:18" ht="14.45" hidden="1" customHeight="1" x14ac:dyDescent="0.25">
      <c r="A38" s="101"/>
      <c r="B38" s="101">
        <v>1</v>
      </c>
      <c r="C38" s="101">
        <v>113</v>
      </c>
      <c r="D38" s="101" t="s">
        <v>194</v>
      </c>
      <c r="E38" s="101">
        <v>113</v>
      </c>
      <c r="F38" s="101"/>
      <c r="G38" s="102">
        <v>661210.00559999992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52">
        <v>661210.00559999992</v>
      </c>
      <c r="R38" s="101"/>
    </row>
    <row r="39" spans="1:18" ht="14.45" hidden="1" customHeight="1" x14ac:dyDescent="0.25">
      <c r="A39" s="101"/>
      <c r="B39" s="101">
        <v>1</v>
      </c>
      <c r="C39" s="101">
        <v>113</v>
      </c>
      <c r="D39" s="101" t="s">
        <v>308</v>
      </c>
      <c r="E39" s="101">
        <v>113</v>
      </c>
      <c r="F39" s="101"/>
      <c r="G39" s="102">
        <v>275184.00480000005</v>
      </c>
      <c r="H39" s="102"/>
      <c r="I39" s="102"/>
      <c r="J39" s="102"/>
      <c r="K39" s="102"/>
      <c r="L39" s="102"/>
      <c r="M39" s="102"/>
      <c r="N39" s="102"/>
      <c r="O39" s="102"/>
      <c r="P39" s="102"/>
      <c r="Q39" s="52">
        <v>275184.00480000005</v>
      </c>
      <c r="R39" s="101"/>
    </row>
    <row r="40" spans="1:18" ht="14.45" hidden="1" customHeight="1" x14ac:dyDescent="0.25">
      <c r="A40" s="101"/>
      <c r="B40" s="101">
        <v>1</v>
      </c>
      <c r="C40" s="101">
        <v>113</v>
      </c>
      <c r="D40" s="101" t="s">
        <v>309</v>
      </c>
      <c r="E40" s="101">
        <v>113</v>
      </c>
      <c r="F40" s="101"/>
      <c r="G40" s="102">
        <v>105924.024</v>
      </c>
      <c r="H40" s="102"/>
      <c r="I40" s="102"/>
      <c r="J40" s="102"/>
      <c r="K40" s="102"/>
      <c r="L40" s="102"/>
      <c r="M40" s="102"/>
      <c r="N40" s="102"/>
      <c r="O40" s="102"/>
      <c r="P40" s="102"/>
      <c r="Q40" s="52">
        <v>105924.024</v>
      </c>
      <c r="R40" s="101"/>
    </row>
    <row r="41" spans="1:18" ht="14.45" hidden="1" customHeight="1" x14ac:dyDescent="0.25">
      <c r="A41" s="101"/>
      <c r="B41" s="101">
        <v>1</v>
      </c>
      <c r="C41" s="101">
        <v>113</v>
      </c>
      <c r="D41" s="101" t="s">
        <v>201</v>
      </c>
      <c r="E41" s="101">
        <v>113</v>
      </c>
      <c r="F41" s="101"/>
      <c r="G41" s="102">
        <v>179916.01199999999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52">
        <v>179916.01199999999</v>
      </c>
      <c r="R41" s="101"/>
    </row>
    <row r="42" spans="1:18" ht="14.45" hidden="1" customHeight="1" x14ac:dyDescent="0.25">
      <c r="A42" s="101"/>
      <c r="B42" s="101">
        <v>1</v>
      </c>
      <c r="C42" s="101">
        <v>113</v>
      </c>
      <c r="D42" s="101" t="s">
        <v>197</v>
      </c>
      <c r="E42" s="101">
        <v>113</v>
      </c>
      <c r="F42" s="101"/>
      <c r="G42" s="102">
        <v>283256.00160000002</v>
      </c>
      <c r="H42" s="102"/>
      <c r="I42" s="102"/>
      <c r="J42" s="102"/>
      <c r="K42" s="102"/>
      <c r="L42" s="102"/>
      <c r="M42" s="102"/>
      <c r="N42" s="102"/>
      <c r="O42" s="102"/>
      <c r="P42" s="102"/>
      <c r="Q42" s="52">
        <v>283256.00160000002</v>
      </c>
      <c r="R42" s="101"/>
    </row>
    <row r="43" spans="1:18" ht="14.45" hidden="1" customHeight="1" x14ac:dyDescent="0.25">
      <c r="A43" s="101"/>
      <c r="B43" s="101">
        <v>1</v>
      </c>
      <c r="C43" s="101">
        <v>113</v>
      </c>
      <c r="D43" s="101" t="s">
        <v>302</v>
      </c>
      <c r="E43" s="101">
        <v>113</v>
      </c>
      <c r="F43" s="101"/>
      <c r="G43" s="102">
        <v>761338.26984000008</v>
      </c>
      <c r="H43" s="102"/>
      <c r="I43" s="102"/>
      <c r="J43" s="102"/>
      <c r="K43" s="102"/>
      <c r="L43" s="102"/>
      <c r="M43" s="102"/>
      <c r="N43" s="102"/>
      <c r="O43" s="102"/>
      <c r="P43" s="102"/>
      <c r="Q43" s="52">
        <v>761338.26984000008</v>
      </c>
      <c r="R43" s="101"/>
    </row>
    <row r="44" spans="1:18" ht="14.45" hidden="1" customHeight="1" x14ac:dyDescent="0.25">
      <c r="A44" s="101"/>
      <c r="B44" s="101">
        <v>1</v>
      </c>
      <c r="C44" s="101">
        <v>113</v>
      </c>
      <c r="D44" s="101" t="s">
        <v>192</v>
      </c>
      <c r="E44" s="101">
        <v>113</v>
      </c>
      <c r="F44" s="101"/>
      <c r="G44" s="102">
        <v>1162164.1703999999</v>
      </c>
      <c r="H44" s="102"/>
      <c r="I44" s="102"/>
      <c r="J44" s="102"/>
      <c r="K44" s="102"/>
      <c r="L44" s="102"/>
      <c r="M44" s="102"/>
      <c r="N44" s="102"/>
      <c r="O44" s="102"/>
      <c r="P44" s="102"/>
      <c r="Q44" s="52">
        <v>1162164.1703999999</v>
      </c>
      <c r="R44" s="101"/>
    </row>
    <row r="45" spans="1:18" ht="14.45" hidden="1" customHeight="1" x14ac:dyDescent="0.25">
      <c r="A45" s="101"/>
      <c r="B45" s="101">
        <v>1</v>
      </c>
      <c r="C45" s="101">
        <v>113</v>
      </c>
      <c r="D45" s="101" t="s">
        <v>199</v>
      </c>
      <c r="E45" s="101">
        <v>113</v>
      </c>
      <c r="F45" s="101"/>
      <c r="G45" s="102">
        <v>67176</v>
      </c>
      <c r="H45" s="102"/>
      <c r="I45" s="102"/>
      <c r="J45" s="102"/>
      <c r="K45" s="102"/>
      <c r="L45" s="102"/>
      <c r="M45" s="102"/>
      <c r="N45" s="102"/>
      <c r="O45" s="102"/>
      <c r="P45" s="102"/>
      <c r="Q45" s="52">
        <v>67176</v>
      </c>
      <c r="R45" s="101"/>
    </row>
    <row r="46" spans="1:18" ht="14.45" hidden="1" customHeight="1" x14ac:dyDescent="0.25">
      <c r="A46" s="101"/>
      <c r="B46" s="101">
        <v>1</v>
      </c>
      <c r="C46" s="101">
        <v>113</v>
      </c>
      <c r="D46" s="101" t="s">
        <v>198</v>
      </c>
      <c r="E46" s="101">
        <v>113</v>
      </c>
      <c r="F46" s="101"/>
      <c r="G46" s="102">
        <v>196716.024</v>
      </c>
      <c r="H46" s="102"/>
      <c r="I46" s="102"/>
      <c r="J46" s="102"/>
      <c r="K46" s="102"/>
      <c r="L46" s="102"/>
      <c r="M46" s="102"/>
      <c r="N46" s="102"/>
      <c r="O46" s="102"/>
      <c r="P46" s="102"/>
      <c r="Q46" s="52">
        <v>196716.024</v>
      </c>
      <c r="R46" s="101"/>
    </row>
    <row r="47" spans="1:18" ht="14.45" hidden="1" customHeight="1" x14ac:dyDescent="0.25">
      <c r="A47" s="101"/>
      <c r="B47" s="101">
        <v>1</v>
      </c>
      <c r="C47" s="101">
        <v>113</v>
      </c>
      <c r="D47" s="101" t="s">
        <v>303</v>
      </c>
      <c r="E47" s="101">
        <v>113</v>
      </c>
      <c r="F47" s="101"/>
      <c r="G47" s="102">
        <v>3947781.3096000007</v>
      </c>
      <c r="H47" s="102"/>
      <c r="I47" s="102"/>
      <c r="J47" s="102"/>
      <c r="K47" s="102"/>
      <c r="L47" s="102"/>
      <c r="M47" s="102"/>
      <c r="N47" s="102"/>
      <c r="O47" s="102"/>
      <c r="P47" s="102"/>
      <c r="Q47" s="52">
        <v>3947781.3096000007</v>
      </c>
      <c r="R47" s="101"/>
    </row>
    <row r="48" spans="1:18" ht="14.45" hidden="1" customHeight="1" x14ac:dyDescent="0.25">
      <c r="A48" s="101"/>
      <c r="B48" s="101">
        <v>1</v>
      </c>
      <c r="C48" s="101">
        <v>113</v>
      </c>
      <c r="D48" s="101" t="s">
        <v>304</v>
      </c>
      <c r="E48" s="101">
        <v>113</v>
      </c>
      <c r="F48" s="101"/>
      <c r="G48" s="102">
        <v>3524698.9224</v>
      </c>
      <c r="H48" s="102"/>
      <c r="I48" s="102"/>
      <c r="J48" s="102"/>
      <c r="K48" s="102"/>
      <c r="L48" s="102"/>
      <c r="M48" s="102"/>
      <c r="N48" s="102"/>
      <c r="O48" s="102"/>
      <c r="P48" s="102"/>
      <c r="Q48" s="52">
        <v>3524698.9224</v>
      </c>
      <c r="R48" s="101"/>
    </row>
    <row r="49" spans="1:18" ht="14.45" hidden="1" customHeight="1" x14ac:dyDescent="0.25">
      <c r="A49" s="101"/>
      <c r="B49" s="101">
        <v>1</v>
      </c>
      <c r="C49" s="101">
        <v>113</v>
      </c>
      <c r="D49" s="101" t="s">
        <v>305</v>
      </c>
      <c r="E49" s="101">
        <v>113</v>
      </c>
      <c r="F49" s="101"/>
      <c r="G49" s="102">
        <v>877032.14400000009</v>
      </c>
      <c r="H49" s="102"/>
      <c r="I49" s="102"/>
      <c r="J49" s="102"/>
      <c r="K49" s="102"/>
      <c r="L49" s="102"/>
      <c r="M49" s="102"/>
      <c r="N49" s="102"/>
      <c r="O49" s="102"/>
      <c r="P49" s="102"/>
      <c r="Q49" s="52">
        <v>877032.14400000009</v>
      </c>
      <c r="R49" s="101"/>
    </row>
    <row r="50" spans="1:18" ht="14.45" hidden="1" customHeight="1" x14ac:dyDescent="0.25">
      <c r="A50" s="101"/>
      <c r="B50" s="101">
        <v>1</v>
      </c>
      <c r="C50" s="101">
        <v>113</v>
      </c>
      <c r="D50" s="101" t="s">
        <v>306</v>
      </c>
      <c r="E50" s="101">
        <v>113</v>
      </c>
      <c r="F50" s="101"/>
      <c r="G50" s="102">
        <v>1396472.9087999999</v>
      </c>
      <c r="H50" s="102"/>
      <c r="I50" s="102"/>
      <c r="J50" s="102"/>
      <c r="K50" s="102"/>
      <c r="L50" s="102"/>
      <c r="M50" s="102"/>
      <c r="N50" s="102"/>
      <c r="O50" s="102"/>
      <c r="P50" s="102"/>
      <c r="Q50" s="52">
        <v>1396472.9087999999</v>
      </c>
      <c r="R50" s="101"/>
    </row>
    <row r="51" spans="1:18" ht="14.45" hidden="1" customHeight="1" x14ac:dyDescent="0.25">
      <c r="A51" s="101"/>
      <c r="B51" s="101">
        <v>1</v>
      </c>
      <c r="C51" s="101">
        <v>113</v>
      </c>
      <c r="D51" s="101" t="s">
        <v>195</v>
      </c>
      <c r="E51" s="101">
        <v>113</v>
      </c>
      <c r="F51" s="101"/>
      <c r="G51" s="102">
        <v>1780479.0072000001</v>
      </c>
      <c r="H51" s="102"/>
      <c r="I51" s="102"/>
      <c r="J51" s="102"/>
      <c r="K51" s="102"/>
      <c r="L51" s="102"/>
      <c r="M51" s="102"/>
      <c r="N51" s="102"/>
      <c r="O51" s="102"/>
      <c r="P51" s="102"/>
      <c r="Q51" s="52">
        <v>1780479.0072000001</v>
      </c>
      <c r="R51" s="101"/>
    </row>
    <row r="52" spans="1:18" ht="14.45" hidden="1" customHeight="1" x14ac:dyDescent="0.25">
      <c r="A52" s="101"/>
      <c r="B52" s="101">
        <v>1</v>
      </c>
      <c r="C52" s="101">
        <v>113</v>
      </c>
      <c r="D52" s="101" t="s">
        <v>190</v>
      </c>
      <c r="E52" s="101">
        <v>113</v>
      </c>
      <c r="F52" s="101"/>
      <c r="G52" s="102">
        <v>506591.00640000007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52">
        <v>506591.00640000007</v>
      </c>
      <c r="R52" s="101"/>
    </row>
    <row r="53" spans="1:18" ht="14.45" hidden="1" customHeight="1" x14ac:dyDescent="0.25">
      <c r="A53" s="101"/>
      <c r="B53" s="101">
        <v>1</v>
      </c>
      <c r="C53" s="101">
        <v>113</v>
      </c>
      <c r="D53" s="101" t="s">
        <v>193</v>
      </c>
      <c r="E53" s="101">
        <v>113</v>
      </c>
      <c r="F53" s="101"/>
      <c r="G53" s="102">
        <v>423089.00160000002</v>
      </c>
      <c r="H53" s="102"/>
      <c r="I53" s="102"/>
      <c r="J53" s="102"/>
      <c r="K53" s="102"/>
      <c r="L53" s="102"/>
      <c r="M53" s="102"/>
      <c r="N53" s="102"/>
      <c r="O53" s="102"/>
      <c r="P53" s="102"/>
      <c r="Q53" s="52">
        <v>423089.00160000002</v>
      </c>
      <c r="R53" s="101"/>
    </row>
    <row r="54" spans="1:18" ht="14.45" hidden="1" customHeight="1" x14ac:dyDescent="0.25">
      <c r="A54" s="101"/>
      <c r="B54" s="101">
        <v>1</v>
      </c>
      <c r="C54" s="101">
        <v>113</v>
      </c>
      <c r="D54" s="101" t="s">
        <v>189</v>
      </c>
      <c r="E54" s="101">
        <v>113</v>
      </c>
      <c r="F54" s="101"/>
      <c r="G54" s="102">
        <v>467860.00320000004</v>
      </c>
      <c r="H54" s="102"/>
      <c r="I54" s="102"/>
      <c r="J54" s="102"/>
      <c r="K54" s="102"/>
      <c r="L54" s="102"/>
      <c r="M54" s="102"/>
      <c r="N54" s="102"/>
      <c r="O54" s="102"/>
      <c r="P54" s="102"/>
      <c r="Q54" s="52">
        <v>467860.00320000004</v>
      </c>
      <c r="R54" s="101"/>
    </row>
    <row r="55" spans="1:18" ht="14.45" customHeight="1" x14ac:dyDescent="0.25">
      <c r="A55" s="101"/>
      <c r="B55" s="101">
        <v>1</v>
      </c>
      <c r="C55" s="101">
        <v>113</v>
      </c>
      <c r="D55" s="101" t="s">
        <v>144</v>
      </c>
      <c r="E55" s="101">
        <v>113</v>
      </c>
      <c r="F55" s="101"/>
      <c r="G55" s="102">
        <v>415288.00079999998</v>
      </c>
      <c r="H55" s="102"/>
      <c r="I55" s="102"/>
      <c r="J55" s="102"/>
      <c r="K55" s="102"/>
      <c r="L55" s="102"/>
      <c r="M55" s="102"/>
      <c r="N55" s="102"/>
      <c r="O55" s="102"/>
      <c r="P55" s="102"/>
      <c r="Q55" s="52">
        <v>415288.00079999998</v>
      </c>
      <c r="R55" s="101"/>
    </row>
    <row r="56" spans="1:18" ht="14.45" hidden="1" customHeight="1" x14ac:dyDescent="0.25">
      <c r="A56" s="101"/>
      <c r="B56" s="101">
        <v>1</v>
      </c>
      <c r="C56" s="101">
        <v>113</v>
      </c>
      <c r="D56" s="101" t="s">
        <v>143</v>
      </c>
      <c r="E56" s="101">
        <v>113</v>
      </c>
      <c r="F56" s="101"/>
      <c r="G56" s="102">
        <v>246537.65999999997</v>
      </c>
      <c r="H56" s="102"/>
      <c r="I56" s="102"/>
      <c r="J56" s="102"/>
      <c r="K56" s="102"/>
      <c r="L56" s="102"/>
      <c r="M56" s="102"/>
      <c r="N56" s="102"/>
      <c r="O56" s="102"/>
      <c r="P56" s="102"/>
      <c r="Q56" s="52">
        <v>246537.65999999997</v>
      </c>
      <c r="R56" s="101"/>
    </row>
    <row r="57" spans="1:18" ht="14.45" hidden="1" customHeight="1" x14ac:dyDescent="0.25">
      <c r="A57" s="101"/>
      <c r="B57" s="101">
        <v>1</v>
      </c>
      <c r="C57" s="101">
        <v>113</v>
      </c>
      <c r="D57" s="101" t="s">
        <v>311</v>
      </c>
      <c r="E57" s="101">
        <v>113</v>
      </c>
      <c r="F57" s="101"/>
      <c r="G57" s="102">
        <v>108388.75200000001</v>
      </c>
      <c r="H57" s="102"/>
      <c r="I57" s="102"/>
      <c r="J57" s="102"/>
      <c r="K57" s="102"/>
      <c r="L57" s="102"/>
      <c r="M57" s="102"/>
      <c r="N57" s="102"/>
      <c r="O57" s="102"/>
      <c r="P57" s="102"/>
      <c r="Q57" s="52">
        <v>108388.75200000001</v>
      </c>
      <c r="R57" s="101"/>
    </row>
    <row r="58" spans="1:18" ht="14.45" hidden="1" customHeight="1" x14ac:dyDescent="0.25">
      <c r="A58" s="101"/>
      <c r="B58" s="101">
        <v>1</v>
      </c>
      <c r="C58" s="101">
        <v>113</v>
      </c>
      <c r="D58" s="101" t="s">
        <v>377</v>
      </c>
      <c r="E58" s="101">
        <v>113</v>
      </c>
      <c r="F58" s="101"/>
      <c r="G58" s="102">
        <v>769151</v>
      </c>
      <c r="H58" s="102"/>
      <c r="I58" s="102"/>
      <c r="J58" s="102"/>
      <c r="K58" s="102"/>
      <c r="L58" s="102"/>
      <c r="M58" s="102"/>
      <c r="N58" s="102"/>
      <c r="O58" s="102"/>
      <c r="P58" s="102"/>
      <c r="Q58" s="52">
        <v>769151</v>
      </c>
      <c r="R58" s="101"/>
    </row>
    <row r="59" spans="1:18" ht="14.45" hidden="1" customHeight="1" x14ac:dyDescent="0.25">
      <c r="A59" s="101"/>
      <c r="B59" s="101">
        <v>1</v>
      </c>
      <c r="C59" s="101">
        <v>113</v>
      </c>
      <c r="D59" s="101" t="s">
        <v>306</v>
      </c>
      <c r="E59" s="101">
        <v>113</v>
      </c>
      <c r="F59" s="101"/>
      <c r="G59" s="102">
        <v>121361</v>
      </c>
      <c r="H59" s="102"/>
      <c r="I59" s="102"/>
      <c r="J59" s="102"/>
      <c r="K59" s="102"/>
      <c r="L59" s="102"/>
      <c r="M59" s="102"/>
      <c r="N59" s="102"/>
      <c r="O59" s="102"/>
      <c r="P59" s="102"/>
      <c r="Q59" s="52">
        <v>121361</v>
      </c>
      <c r="R59" s="101"/>
    </row>
    <row r="60" spans="1:18" ht="14.45" hidden="1" customHeight="1" x14ac:dyDescent="0.25">
      <c r="A60" s="51">
        <v>302</v>
      </c>
      <c r="B60" s="51" t="s">
        <v>167</v>
      </c>
      <c r="C60" s="51">
        <v>122</v>
      </c>
      <c r="D60" s="51" t="s">
        <v>212</v>
      </c>
      <c r="E60" s="51">
        <v>122</v>
      </c>
      <c r="F60" s="51" t="s">
        <v>12</v>
      </c>
      <c r="G60" s="52"/>
      <c r="H60" s="51"/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1"/>
    </row>
    <row r="61" spans="1:18" ht="14.45" hidden="1" customHeight="1" x14ac:dyDescent="0.25">
      <c r="A61" s="51">
        <v>337</v>
      </c>
      <c r="B61" s="51" t="s">
        <v>167</v>
      </c>
      <c r="C61" s="51">
        <v>122</v>
      </c>
      <c r="D61" s="51" t="s">
        <v>213</v>
      </c>
      <c r="E61" s="51">
        <v>122</v>
      </c>
      <c r="F61" s="51" t="s">
        <v>12</v>
      </c>
      <c r="G61" s="52"/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1"/>
    </row>
    <row r="62" spans="1:18" ht="14.45" hidden="1" customHeight="1" x14ac:dyDescent="0.25">
      <c r="A62" s="51">
        <v>382</v>
      </c>
      <c r="B62" s="51" t="s">
        <v>167</v>
      </c>
      <c r="C62" s="51">
        <v>122</v>
      </c>
      <c r="D62" s="51" t="s">
        <v>214</v>
      </c>
      <c r="E62" s="51">
        <v>122</v>
      </c>
      <c r="F62" s="51" t="s">
        <v>12</v>
      </c>
      <c r="G62" s="52"/>
      <c r="H62" s="51"/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1"/>
    </row>
    <row r="63" spans="1:18" ht="14.45" hidden="1" customHeight="1" x14ac:dyDescent="0.25">
      <c r="A63" s="51">
        <v>441</v>
      </c>
      <c r="B63" s="51" t="s">
        <v>167</v>
      </c>
      <c r="C63" s="51">
        <v>122</v>
      </c>
      <c r="D63" s="51" t="s">
        <v>216</v>
      </c>
      <c r="E63" s="51">
        <v>122</v>
      </c>
      <c r="F63" s="51" t="s">
        <v>12</v>
      </c>
      <c r="G63" s="52"/>
      <c r="H63" s="51"/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1"/>
    </row>
    <row r="64" spans="1:18" ht="14.45" hidden="1" customHeight="1" x14ac:dyDescent="0.25">
      <c r="A64" s="51">
        <v>469</v>
      </c>
      <c r="B64" s="51" t="s">
        <v>167</v>
      </c>
      <c r="C64" s="51">
        <v>122</v>
      </c>
      <c r="D64" s="51" t="s">
        <v>217</v>
      </c>
      <c r="E64" s="51">
        <v>122</v>
      </c>
      <c r="F64" s="51" t="s">
        <v>12</v>
      </c>
      <c r="G64" s="52"/>
      <c r="H64" s="51"/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1"/>
    </row>
    <row r="65" spans="1:18" ht="14.45" hidden="1" customHeight="1" x14ac:dyDescent="0.25">
      <c r="A65" s="51">
        <v>504</v>
      </c>
      <c r="B65" s="51" t="s">
        <v>167</v>
      </c>
      <c r="C65" s="51">
        <v>122</v>
      </c>
      <c r="D65" s="51" t="s">
        <v>218</v>
      </c>
      <c r="E65" s="51">
        <v>122</v>
      </c>
      <c r="F65" s="51" t="s">
        <v>12</v>
      </c>
      <c r="G65" s="52"/>
      <c r="H65" s="51"/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1"/>
    </row>
    <row r="66" spans="1:18" ht="14.45" hidden="1" customHeight="1" x14ac:dyDescent="0.25">
      <c r="A66" s="51">
        <v>606</v>
      </c>
      <c r="B66" s="51" t="s">
        <v>167</v>
      </c>
      <c r="C66" s="51">
        <v>122</v>
      </c>
      <c r="D66" s="51" t="s">
        <v>221</v>
      </c>
      <c r="E66" s="51">
        <v>122</v>
      </c>
      <c r="F66" s="51" t="s">
        <v>12</v>
      </c>
      <c r="G66" s="52"/>
      <c r="H66" s="51"/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1"/>
    </row>
    <row r="67" spans="1:18" ht="14.45" hidden="1" customHeight="1" x14ac:dyDescent="0.25">
      <c r="A67" s="51">
        <v>641</v>
      </c>
      <c r="B67" s="51" t="s">
        <v>167</v>
      </c>
      <c r="C67" s="51">
        <v>122</v>
      </c>
      <c r="D67" s="51" t="s">
        <v>142</v>
      </c>
      <c r="E67" s="51">
        <v>122</v>
      </c>
      <c r="F67" s="51" t="s">
        <v>12</v>
      </c>
      <c r="G67" s="52"/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1"/>
    </row>
    <row r="68" spans="1:18" ht="14.45" hidden="1" customHeight="1" x14ac:dyDescent="0.25">
      <c r="A68" s="51">
        <v>679</v>
      </c>
      <c r="B68" s="51" t="s">
        <v>167</v>
      </c>
      <c r="C68" s="51">
        <v>122</v>
      </c>
      <c r="D68" s="51" t="s">
        <v>222</v>
      </c>
      <c r="E68" s="51">
        <v>122</v>
      </c>
      <c r="F68" s="51" t="s">
        <v>12</v>
      </c>
      <c r="G68" s="52"/>
      <c r="H68" s="52"/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1"/>
    </row>
    <row r="69" spans="1:18" ht="14.45" hidden="1" customHeight="1" x14ac:dyDescent="0.25">
      <c r="A69" s="51">
        <v>709</v>
      </c>
      <c r="B69" s="51" t="s">
        <v>167</v>
      </c>
      <c r="C69" s="51">
        <v>122</v>
      </c>
      <c r="D69" s="51" t="s">
        <v>223</v>
      </c>
      <c r="E69" s="51">
        <v>122</v>
      </c>
      <c r="F69" s="51" t="s">
        <v>12</v>
      </c>
      <c r="G69" s="52"/>
      <c r="H69" s="52"/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1"/>
    </row>
    <row r="70" spans="1:18" ht="14.45" hidden="1" customHeight="1" x14ac:dyDescent="0.25">
      <c r="A70" s="51">
        <v>1082</v>
      </c>
      <c r="B70" s="51" t="s">
        <v>167</v>
      </c>
      <c r="C70" s="51">
        <v>122</v>
      </c>
      <c r="D70" s="51" t="s">
        <v>191</v>
      </c>
      <c r="E70" s="51">
        <v>122</v>
      </c>
      <c r="F70" s="51" t="s">
        <v>12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>
        <v>0</v>
      </c>
      <c r="R70" s="51"/>
    </row>
    <row r="71" spans="1:18" ht="14.45" hidden="1" customHeight="1" x14ac:dyDescent="0.25">
      <c r="A71" s="51">
        <v>1083</v>
      </c>
      <c r="B71" s="51" t="s">
        <v>167</v>
      </c>
      <c r="C71" s="51">
        <v>122</v>
      </c>
      <c r="D71" s="51" t="s">
        <v>301</v>
      </c>
      <c r="E71" s="51">
        <v>122</v>
      </c>
      <c r="F71" s="51" t="s">
        <v>12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>
        <v>0</v>
      </c>
      <c r="R71" s="51"/>
    </row>
    <row r="72" spans="1:18" ht="14.45" hidden="1" customHeight="1" x14ac:dyDescent="0.25">
      <c r="A72" s="51">
        <v>1084</v>
      </c>
      <c r="B72" s="51" t="s">
        <v>167</v>
      </c>
      <c r="C72" s="51">
        <v>122</v>
      </c>
      <c r="D72" s="51" t="s">
        <v>201</v>
      </c>
      <c r="E72" s="51">
        <v>122</v>
      </c>
      <c r="F72" s="51" t="s">
        <v>12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v>0</v>
      </c>
      <c r="R72" s="51"/>
    </row>
    <row r="73" spans="1:18" ht="14.45" hidden="1" customHeight="1" x14ac:dyDescent="0.25">
      <c r="A73" s="51">
        <v>1085</v>
      </c>
      <c r="B73" s="51" t="s">
        <v>167</v>
      </c>
      <c r="C73" s="51">
        <v>122</v>
      </c>
      <c r="D73" s="51" t="s">
        <v>197</v>
      </c>
      <c r="E73" s="51">
        <v>122</v>
      </c>
      <c r="F73" s="51" t="s">
        <v>12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>
        <v>0</v>
      </c>
      <c r="R73" s="51"/>
    </row>
    <row r="74" spans="1:18" ht="14.45" hidden="1" customHeight="1" x14ac:dyDescent="0.25">
      <c r="A74" s="51">
        <v>1086</v>
      </c>
      <c r="B74" s="51" t="s">
        <v>167</v>
      </c>
      <c r="C74" s="51">
        <v>122</v>
      </c>
      <c r="D74" s="51" t="s">
        <v>302</v>
      </c>
      <c r="E74" s="51">
        <v>122</v>
      </c>
      <c r="F74" s="51" t="s">
        <v>12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>
        <v>0</v>
      </c>
      <c r="R74" s="51"/>
    </row>
    <row r="75" spans="1:18" ht="14.45" hidden="1" customHeight="1" x14ac:dyDescent="0.25">
      <c r="A75" s="51">
        <v>1087</v>
      </c>
      <c r="B75" s="51" t="s">
        <v>167</v>
      </c>
      <c r="C75" s="51">
        <v>122</v>
      </c>
      <c r="D75" s="51" t="s">
        <v>192</v>
      </c>
      <c r="E75" s="51">
        <v>122</v>
      </c>
      <c r="F75" s="51" t="s">
        <v>12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>
        <v>0</v>
      </c>
      <c r="R75" s="51"/>
    </row>
    <row r="76" spans="1:18" ht="14.45" hidden="1" customHeight="1" x14ac:dyDescent="0.25">
      <c r="A76" s="51">
        <v>1088</v>
      </c>
      <c r="B76" s="51" t="s">
        <v>167</v>
      </c>
      <c r="C76" s="51">
        <v>122</v>
      </c>
      <c r="D76" s="51" t="s">
        <v>199</v>
      </c>
      <c r="E76" s="51">
        <v>122</v>
      </c>
      <c r="F76" s="51" t="s">
        <v>12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v>0</v>
      </c>
      <c r="R76" s="51"/>
    </row>
    <row r="77" spans="1:18" ht="14.45" hidden="1" customHeight="1" x14ac:dyDescent="0.25">
      <c r="A77" s="51">
        <v>1089</v>
      </c>
      <c r="B77" s="51" t="s">
        <v>167</v>
      </c>
      <c r="C77" s="51">
        <v>122</v>
      </c>
      <c r="D77" s="51" t="s">
        <v>198</v>
      </c>
      <c r="E77" s="51">
        <v>122</v>
      </c>
      <c r="F77" s="51" t="s">
        <v>12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v>0</v>
      </c>
      <c r="R77" s="51"/>
    </row>
    <row r="78" spans="1:18" ht="14.45" hidden="1" customHeight="1" x14ac:dyDescent="0.25">
      <c r="A78" s="51">
        <v>1090</v>
      </c>
      <c r="B78" s="51" t="s">
        <v>167</v>
      </c>
      <c r="C78" s="51">
        <v>122</v>
      </c>
      <c r="D78" s="51" t="s">
        <v>303</v>
      </c>
      <c r="E78" s="51">
        <v>122</v>
      </c>
      <c r="F78" s="51" t="s">
        <v>12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>
        <v>0</v>
      </c>
      <c r="R78" s="51"/>
    </row>
    <row r="79" spans="1:18" ht="14.45" hidden="1" customHeight="1" x14ac:dyDescent="0.25">
      <c r="A79" s="51">
        <v>1091</v>
      </c>
      <c r="B79" s="51" t="s">
        <v>167</v>
      </c>
      <c r="C79" s="51">
        <v>122</v>
      </c>
      <c r="D79" s="51" t="s">
        <v>304</v>
      </c>
      <c r="E79" s="51">
        <v>122</v>
      </c>
      <c r="F79" s="51" t="s">
        <v>12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>
        <v>0</v>
      </c>
      <c r="R79" s="51"/>
    </row>
    <row r="80" spans="1:18" ht="14.45" hidden="1" customHeight="1" x14ac:dyDescent="0.25">
      <c r="A80" s="51">
        <v>1092</v>
      </c>
      <c r="B80" s="51" t="s">
        <v>167</v>
      </c>
      <c r="C80" s="51">
        <v>122</v>
      </c>
      <c r="D80" s="51" t="s">
        <v>305</v>
      </c>
      <c r="E80" s="51">
        <v>122</v>
      </c>
      <c r="F80" s="51" t="s">
        <v>12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>
        <v>0</v>
      </c>
      <c r="R80" s="51"/>
    </row>
    <row r="81" spans="1:18" ht="14.45" hidden="1" customHeight="1" x14ac:dyDescent="0.25">
      <c r="A81" s="51">
        <v>1093</v>
      </c>
      <c r="B81" s="51" t="s">
        <v>167</v>
      </c>
      <c r="C81" s="51">
        <v>122</v>
      </c>
      <c r="D81" s="51" t="s">
        <v>306</v>
      </c>
      <c r="E81" s="51">
        <v>122</v>
      </c>
      <c r="F81" s="51" t="s">
        <v>12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>
        <v>0</v>
      </c>
      <c r="R81" s="51"/>
    </row>
    <row r="82" spans="1:18" ht="14.45" hidden="1" customHeight="1" x14ac:dyDescent="0.25">
      <c r="A82" s="51">
        <v>1094</v>
      </c>
      <c r="B82" s="51" t="s">
        <v>167</v>
      </c>
      <c r="C82" s="51">
        <v>122</v>
      </c>
      <c r="D82" s="51" t="s">
        <v>195</v>
      </c>
      <c r="E82" s="51">
        <v>122</v>
      </c>
      <c r="F82" s="51" t="s">
        <v>12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>
        <v>0</v>
      </c>
      <c r="R82" s="51"/>
    </row>
    <row r="83" spans="1:18" ht="14.45" hidden="1" customHeight="1" x14ac:dyDescent="0.25">
      <c r="A83" s="51">
        <v>1095</v>
      </c>
      <c r="B83" s="51" t="s">
        <v>167</v>
      </c>
      <c r="C83" s="51">
        <v>122</v>
      </c>
      <c r="D83" s="51" t="s">
        <v>193</v>
      </c>
      <c r="E83" s="51">
        <v>122</v>
      </c>
      <c r="F83" s="51" t="s">
        <v>12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>
        <v>0</v>
      </c>
      <c r="R83" s="51"/>
    </row>
    <row r="84" spans="1:18" ht="14.45" hidden="1" customHeight="1" x14ac:dyDescent="0.25">
      <c r="A84" s="51">
        <v>1096</v>
      </c>
      <c r="B84" s="51" t="s">
        <v>167</v>
      </c>
      <c r="C84" s="51">
        <v>122</v>
      </c>
      <c r="D84" s="51" t="s">
        <v>200</v>
      </c>
      <c r="E84" s="51">
        <v>122</v>
      </c>
      <c r="F84" s="51" t="s">
        <v>12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>
        <v>0</v>
      </c>
      <c r="R84" s="51"/>
    </row>
    <row r="85" spans="1:18" ht="14.45" customHeight="1" x14ac:dyDescent="0.25">
      <c r="A85" s="51">
        <v>1097</v>
      </c>
      <c r="B85" s="51" t="s">
        <v>167</v>
      </c>
      <c r="C85" s="51">
        <v>122</v>
      </c>
      <c r="D85" s="51" t="s">
        <v>144</v>
      </c>
      <c r="E85" s="51">
        <v>122</v>
      </c>
      <c r="F85" s="51" t="s">
        <v>12</v>
      </c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>
        <v>0</v>
      </c>
      <c r="R85" s="51"/>
    </row>
    <row r="86" spans="1:18" ht="14.45" hidden="1" customHeight="1" x14ac:dyDescent="0.25">
      <c r="A86" s="68">
        <v>1210</v>
      </c>
      <c r="B86" s="51" t="s">
        <v>167</v>
      </c>
      <c r="C86" s="51">
        <v>122</v>
      </c>
      <c r="D86" s="51" t="s">
        <v>304</v>
      </c>
      <c r="E86" s="51">
        <v>122</v>
      </c>
      <c r="F86" s="51" t="s">
        <v>12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>
        <v>0</v>
      </c>
      <c r="R86" s="51"/>
    </row>
    <row r="87" spans="1:18" ht="14.45" hidden="1" customHeight="1" x14ac:dyDescent="0.25">
      <c r="A87" s="101"/>
      <c r="B87" s="101">
        <v>1</v>
      </c>
      <c r="C87" s="101">
        <v>122</v>
      </c>
      <c r="D87" s="101" t="s">
        <v>191</v>
      </c>
      <c r="E87" s="101">
        <v>122</v>
      </c>
      <c r="F87" s="101"/>
      <c r="G87" s="102">
        <v>214891.92720000001</v>
      </c>
      <c r="H87" s="102"/>
      <c r="I87" s="102"/>
      <c r="J87" s="102"/>
      <c r="K87" s="102"/>
      <c r="L87" s="102"/>
      <c r="M87" s="102"/>
      <c r="N87" s="102"/>
      <c r="O87" s="102"/>
      <c r="P87" s="102"/>
      <c r="Q87" s="52">
        <v>214891.92720000001</v>
      </c>
      <c r="R87" s="101"/>
    </row>
    <row r="88" spans="1:18" ht="14.45" hidden="1" customHeight="1" x14ac:dyDescent="0.25">
      <c r="A88" s="101"/>
      <c r="B88" s="101">
        <v>1</v>
      </c>
      <c r="C88" s="101">
        <v>122</v>
      </c>
      <c r="D88" s="101" t="s">
        <v>301</v>
      </c>
      <c r="E88" s="101">
        <v>122</v>
      </c>
      <c r="F88" s="101"/>
      <c r="G88" s="102">
        <v>299034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52">
        <v>299034</v>
      </c>
      <c r="R88" s="101"/>
    </row>
    <row r="89" spans="1:18" ht="14.45" hidden="1" customHeight="1" x14ac:dyDescent="0.25">
      <c r="A89" s="101"/>
      <c r="B89" s="101">
        <v>1</v>
      </c>
      <c r="C89" s="101">
        <v>122</v>
      </c>
      <c r="D89" s="101" t="s">
        <v>201</v>
      </c>
      <c r="E89" s="101">
        <v>122</v>
      </c>
      <c r="F89" s="101"/>
      <c r="G89" s="102">
        <v>151536.50400000002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52">
        <v>151536.50400000002</v>
      </c>
      <c r="R89" s="101"/>
    </row>
    <row r="90" spans="1:18" ht="14.45" hidden="1" customHeight="1" x14ac:dyDescent="0.25">
      <c r="A90" s="101"/>
      <c r="B90" s="101">
        <v>1</v>
      </c>
      <c r="C90" s="101">
        <v>122</v>
      </c>
      <c r="D90" s="101" t="s">
        <v>197</v>
      </c>
      <c r="E90" s="101">
        <v>122</v>
      </c>
      <c r="F90" s="101"/>
      <c r="G90" s="102">
        <v>173340</v>
      </c>
      <c r="H90" s="102"/>
      <c r="I90" s="102"/>
      <c r="J90" s="102"/>
      <c r="K90" s="102"/>
      <c r="L90" s="102"/>
      <c r="M90" s="102"/>
      <c r="N90" s="102"/>
      <c r="O90" s="102"/>
      <c r="P90" s="102"/>
      <c r="Q90" s="52">
        <v>173340</v>
      </c>
      <c r="R90" s="101"/>
    </row>
    <row r="91" spans="1:18" ht="14.45" hidden="1" customHeight="1" x14ac:dyDescent="0.25">
      <c r="A91" s="101"/>
      <c r="B91" s="101">
        <v>1</v>
      </c>
      <c r="C91" s="101">
        <v>122</v>
      </c>
      <c r="D91" s="101" t="s">
        <v>192</v>
      </c>
      <c r="E91" s="101">
        <v>122</v>
      </c>
      <c r="F91" s="101"/>
      <c r="G91" s="102">
        <v>314667.20160000003</v>
      </c>
      <c r="H91" s="102"/>
      <c r="I91" s="102"/>
      <c r="J91" s="102"/>
      <c r="K91" s="102"/>
      <c r="L91" s="102"/>
      <c r="M91" s="102"/>
      <c r="N91" s="102"/>
      <c r="O91" s="102"/>
      <c r="P91" s="102"/>
      <c r="Q91" s="52">
        <v>314667.20160000003</v>
      </c>
      <c r="R91" s="101"/>
    </row>
    <row r="92" spans="1:18" ht="14.45" hidden="1" customHeight="1" x14ac:dyDescent="0.25">
      <c r="A92" s="101"/>
      <c r="B92" s="101">
        <v>1</v>
      </c>
      <c r="C92" s="101">
        <v>122</v>
      </c>
      <c r="D92" s="101" t="s">
        <v>199</v>
      </c>
      <c r="E92" s="101">
        <v>122</v>
      </c>
      <c r="F92" s="101"/>
      <c r="G92" s="102">
        <v>28566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52">
        <v>28566</v>
      </c>
      <c r="R92" s="101"/>
    </row>
    <row r="93" spans="1:18" ht="14.45" hidden="1" customHeight="1" x14ac:dyDescent="0.25">
      <c r="A93" s="101"/>
      <c r="B93" s="101">
        <v>1</v>
      </c>
      <c r="C93" s="101">
        <v>122</v>
      </c>
      <c r="D93" s="101" t="s">
        <v>198</v>
      </c>
      <c r="E93" s="101">
        <v>122</v>
      </c>
      <c r="F93" s="101"/>
      <c r="G93" s="102">
        <v>100254.444</v>
      </c>
      <c r="H93" s="102"/>
      <c r="I93" s="102"/>
      <c r="J93" s="102"/>
      <c r="K93" s="102"/>
      <c r="L93" s="102"/>
      <c r="M93" s="102"/>
      <c r="N93" s="102"/>
      <c r="O93" s="102"/>
      <c r="P93" s="102"/>
      <c r="Q93" s="52">
        <v>100254.444</v>
      </c>
      <c r="R93" s="101"/>
    </row>
    <row r="94" spans="1:18" ht="14.45" hidden="1" customHeight="1" x14ac:dyDescent="0.25">
      <c r="A94" s="101"/>
      <c r="B94" s="101">
        <v>1</v>
      </c>
      <c r="C94" s="101">
        <v>122</v>
      </c>
      <c r="D94" s="101" t="s">
        <v>303</v>
      </c>
      <c r="E94" s="101">
        <v>122</v>
      </c>
      <c r="F94" s="101"/>
      <c r="G94" s="102">
        <v>238395.8676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52">
        <v>238395.8676</v>
      </c>
      <c r="R94" s="101"/>
    </row>
    <row r="95" spans="1:18" ht="14.45" hidden="1" customHeight="1" x14ac:dyDescent="0.25">
      <c r="A95" s="101"/>
      <c r="B95" s="101">
        <v>1</v>
      </c>
      <c r="C95" s="101">
        <v>122</v>
      </c>
      <c r="D95" s="101" t="s">
        <v>304</v>
      </c>
      <c r="E95" s="101">
        <v>122</v>
      </c>
      <c r="F95" s="101"/>
      <c r="G95" s="99">
        <v>216320.54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52">
        <v>216320.54</v>
      </c>
      <c r="R95" s="101"/>
    </row>
    <row r="96" spans="1:18" ht="14.45" hidden="1" customHeight="1" x14ac:dyDescent="0.25">
      <c r="A96" s="101"/>
      <c r="B96" s="101">
        <v>1</v>
      </c>
      <c r="C96" s="101">
        <v>122</v>
      </c>
      <c r="D96" s="101" t="s">
        <v>305</v>
      </c>
      <c r="E96" s="101">
        <v>122</v>
      </c>
      <c r="F96" s="101"/>
      <c r="G96" s="102">
        <v>186379.46400000001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52">
        <v>186379.46400000001</v>
      </c>
      <c r="R96" s="101"/>
    </row>
    <row r="97" spans="1:18" ht="14.45" hidden="1" customHeight="1" x14ac:dyDescent="0.25">
      <c r="A97" s="101"/>
      <c r="B97" s="101">
        <v>1</v>
      </c>
      <c r="C97" s="101">
        <v>122</v>
      </c>
      <c r="D97" s="101" t="s">
        <v>306</v>
      </c>
      <c r="E97" s="101">
        <v>122</v>
      </c>
      <c r="F97" s="101"/>
      <c r="G97" s="102">
        <v>109422.45000000001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52">
        <v>109422.45000000001</v>
      </c>
      <c r="R97" s="101"/>
    </row>
    <row r="98" spans="1:18" ht="14.45" hidden="1" customHeight="1" x14ac:dyDescent="0.25">
      <c r="A98" s="101"/>
      <c r="B98" s="101">
        <v>1</v>
      </c>
      <c r="C98" s="101">
        <v>122</v>
      </c>
      <c r="D98" s="101" t="s">
        <v>195</v>
      </c>
      <c r="E98" s="101">
        <v>122</v>
      </c>
      <c r="F98" s="101"/>
      <c r="G98" s="102">
        <v>109422.45000000001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52">
        <v>109422.45000000001</v>
      </c>
      <c r="R98" s="101"/>
    </row>
    <row r="99" spans="1:18" ht="14.45" hidden="1" customHeight="1" x14ac:dyDescent="0.25">
      <c r="A99" s="101"/>
      <c r="B99" s="101">
        <v>1</v>
      </c>
      <c r="C99" s="101">
        <v>122</v>
      </c>
      <c r="D99" s="101" t="s">
        <v>193</v>
      </c>
      <c r="E99" s="101">
        <v>122</v>
      </c>
      <c r="F99" s="101"/>
      <c r="G99" s="102">
        <v>71676.024000000005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52">
        <v>71676.024000000005</v>
      </c>
      <c r="R99" s="101"/>
    </row>
    <row r="100" spans="1:18" ht="14.45" hidden="1" customHeight="1" x14ac:dyDescent="0.25">
      <c r="A100" s="101"/>
      <c r="B100" s="101">
        <v>1</v>
      </c>
      <c r="C100" s="101">
        <v>122</v>
      </c>
      <c r="D100" s="101" t="s">
        <v>200</v>
      </c>
      <c r="E100" s="101">
        <v>122</v>
      </c>
      <c r="F100" s="101"/>
      <c r="G100" s="102">
        <v>321202.20959999994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52">
        <v>321202.20959999994</v>
      </c>
      <c r="R100" s="101"/>
    </row>
    <row r="101" spans="1:18" ht="14.45" customHeight="1" x14ac:dyDescent="0.25">
      <c r="A101" s="101"/>
      <c r="B101" s="101">
        <v>1</v>
      </c>
      <c r="C101" s="101">
        <v>122</v>
      </c>
      <c r="D101" s="101" t="s">
        <v>144</v>
      </c>
      <c r="E101" s="101">
        <v>122</v>
      </c>
      <c r="F101" s="101"/>
      <c r="G101" s="102">
        <v>178849.902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52">
        <v>178849.902</v>
      </c>
      <c r="R101" s="101"/>
    </row>
    <row r="102" spans="1:18" ht="14.45" hidden="1" customHeight="1" x14ac:dyDescent="0.25">
      <c r="A102" s="51">
        <v>115</v>
      </c>
      <c r="B102" s="51" t="s">
        <v>167</v>
      </c>
      <c r="C102" s="51">
        <v>132</v>
      </c>
      <c r="D102" s="51" t="s">
        <v>207</v>
      </c>
      <c r="E102" s="51">
        <v>132</v>
      </c>
      <c r="F102" s="51" t="s">
        <v>13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>
        <v>0</v>
      </c>
      <c r="R102" s="51"/>
    </row>
    <row r="103" spans="1:18" ht="14.45" hidden="1" customHeight="1" x14ac:dyDescent="0.25">
      <c r="A103" s="51">
        <v>144</v>
      </c>
      <c r="B103" s="51" t="s">
        <v>167</v>
      </c>
      <c r="C103" s="51">
        <v>132</v>
      </c>
      <c r="D103" s="51" t="s">
        <v>208</v>
      </c>
      <c r="E103" s="51">
        <v>132</v>
      </c>
      <c r="F103" s="51" t="s">
        <v>13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>
        <v>0</v>
      </c>
      <c r="R103" s="51"/>
    </row>
    <row r="104" spans="1:18" ht="14.45" hidden="1" customHeight="1" x14ac:dyDescent="0.25">
      <c r="A104" s="51">
        <v>766</v>
      </c>
      <c r="B104" s="51" t="s">
        <v>167</v>
      </c>
      <c r="C104" s="51">
        <v>132</v>
      </c>
      <c r="D104" s="51" t="s">
        <v>226</v>
      </c>
      <c r="E104" s="51">
        <v>132</v>
      </c>
      <c r="F104" s="51" t="s">
        <v>13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>
        <v>0</v>
      </c>
      <c r="R104" s="51"/>
    </row>
    <row r="105" spans="1:18" ht="14.45" hidden="1" customHeight="1" x14ac:dyDescent="0.25">
      <c r="A105" s="51">
        <v>1063</v>
      </c>
      <c r="B105" s="51" t="s">
        <v>167</v>
      </c>
      <c r="C105" s="51">
        <v>132</v>
      </c>
      <c r="D105" s="51" t="s">
        <v>225</v>
      </c>
      <c r="E105" s="51">
        <v>132</v>
      </c>
      <c r="F105" s="51" t="s">
        <v>13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>
        <v>0</v>
      </c>
      <c r="R105" s="51"/>
    </row>
    <row r="106" spans="1:18" ht="14.45" hidden="1" customHeight="1" x14ac:dyDescent="0.25">
      <c r="A106" s="51">
        <v>1098</v>
      </c>
      <c r="B106" s="51" t="s">
        <v>167</v>
      </c>
      <c r="C106" s="51">
        <v>132</v>
      </c>
      <c r="D106" s="51" t="s">
        <v>191</v>
      </c>
      <c r="E106" s="51">
        <v>132</v>
      </c>
      <c r="F106" s="51" t="s">
        <v>13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>
        <v>0</v>
      </c>
      <c r="R106" s="51"/>
    </row>
    <row r="107" spans="1:18" ht="14.45" hidden="1" customHeight="1" x14ac:dyDescent="0.25">
      <c r="A107" s="51">
        <v>1099</v>
      </c>
      <c r="B107" s="51" t="s">
        <v>167</v>
      </c>
      <c r="C107" s="51">
        <v>132</v>
      </c>
      <c r="D107" s="51" t="s">
        <v>301</v>
      </c>
      <c r="E107" s="51">
        <v>132</v>
      </c>
      <c r="F107" s="51" t="s">
        <v>13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>
        <v>0</v>
      </c>
      <c r="R107" s="51"/>
    </row>
    <row r="108" spans="1:18" ht="14.45" hidden="1" customHeight="1" x14ac:dyDescent="0.25">
      <c r="A108" s="51">
        <v>1100</v>
      </c>
      <c r="B108" s="51" t="s">
        <v>167</v>
      </c>
      <c r="C108" s="51">
        <v>132</v>
      </c>
      <c r="D108" s="51" t="s">
        <v>201</v>
      </c>
      <c r="E108" s="51">
        <v>132</v>
      </c>
      <c r="F108" s="51" t="s">
        <v>13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>
        <v>0</v>
      </c>
      <c r="R108" s="51"/>
    </row>
    <row r="109" spans="1:18" ht="14.45" hidden="1" customHeight="1" x14ac:dyDescent="0.25">
      <c r="A109" s="51">
        <v>1101</v>
      </c>
      <c r="B109" s="51" t="s">
        <v>167</v>
      </c>
      <c r="C109" s="51">
        <v>132</v>
      </c>
      <c r="D109" s="51" t="s">
        <v>197</v>
      </c>
      <c r="E109" s="51">
        <v>132</v>
      </c>
      <c r="F109" s="51" t="s">
        <v>13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>
        <v>0</v>
      </c>
      <c r="R109" s="51"/>
    </row>
    <row r="110" spans="1:18" ht="14.45" hidden="1" customHeight="1" x14ac:dyDescent="0.25">
      <c r="A110" s="51">
        <v>1102</v>
      </c>
      <c r="B110" s="51" t="s">
        <v>167</v>
      </c>
      <c r="C110" s="51">
        <v>132</v>
      </c>
      <c r="D110" s="51" t="s">
        <v>302</v>
      </c>
      <c r="E110" s="51">
        <v>132</v>
      </c>
      <c r="F110" s="51" t="s">
        <v>13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>
        <v>0</v>
      </c>
      <c r="R110" s="51"/>
    </row>
    <row r="111" spans="1:18" ht="14.45" hidden="1" customHeight="1" x14ac:dyDescent="0.25">
      <c r="A111" s="51">
        <v>1103</v>
      </c>
      <c r="B111" s="51" t="s">
        <v>167</v>
      </c>
      <c r="C111" s="51">
        <v>132</v>
      </c>
      <c r="D111" s="51" t="s">
        <v>192</v>
      </c>
      <c r="E111" s="51">
        <v>132</v>
      </c>
      <c r="F111" s="51" t="s">
        <v>13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>
        <v>0</v>
      </c>
      <c r="R111" s="51"/>
    </row>
    <row r="112" spans="1:18" ht="14.45" hidden="1" customHeight="1" x14ac:dyDescent="0.25">
      <c r="A112" s="51">
        <v>1104</v>
      </c>
      <c r="B112" s="51" t="s">
        <v>167</v>
      </c>
      <c r="C112" s="51">
        <v>132</v>
      </c>
      <c r="D112" s="51" t="s">
        <v>199</v>
      </c>
      <c r="E112" s="51">
        <v>132</v>
      </c>
      <c r="F112" s="51" t="s">
        <v>13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>
        <v>0</v>
      </c>
      <c r="R112" s="51"/>
    </row>
    <row r="113" spans="1:18" ht="14.45" hidden="1" customHeight="1" x14ac:dyDescent="0.25">
      <c r="A113" s="51">
        <v>1105</v>
      </c>
      <c r="B113" s="51" t="s">
        <v>167</v>
      </c>
      <c r="C113" s="51">
        <v>132</v>
      </c>
      <c r="D113" s="51" t="s">
        <v>198</v>
      </c>
      <c r="E113" s="51">
        <v>132</v>
      </c>
      <c r="F113" s="51" t="s">
        <v>13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>
        <v>0</v>
      </c>
      <c r="R113" s="51"/>
    </row>
    <row r="114" spans="1:18" ht="14.45" hidden="1" customHeight="1" x14ac:dyDescent="0.25">
      <c r="A114" s="51">
        <v>1106</v>
      </c>
      <c r="B114" s="51" t="s">
        <v>167</v>
      </c>
      <c r="C114" s="51">
        <v>132</v>
      </c>
      <c r="D114" s="51" t="s">
        <v>303</v>
      </c>
      <c r="E114" s="51">
        <v>132</v>
      </c>
      <c r="F114" s="51" t="s">
        <v>13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>
        <v>0</v>
      </c>
      <c r="R114" s="51"/>
    </row>
    <row r="115" spans="1:18" ht="14.45" hidden="1" customHeight="1" x14ac:dyDescent="0.25">
      <c r="A115" s="51">
        <v>1107</v>
      </c>
      <c r="B115" s="51" t="s">
        <v>167</v>
      </c>
      <c r="C115" s="51">
        <v>132</v>
      </c>
      <c r="D115" s="51" t="s">
        <v>304</v>
      </c>
      <c r="E115" s="51">
        <v>132</v>
      </c>
      <c r="F115" s="51" t="s">
        <v>13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>
        <v>0</v>
      </c>
      <c r="R115" s="51"/>
    </row>
    <row r="116" spans="1:18" ht="14.45" hidden="1" customHeight="1" x14ac:dyDescent="0.25">
      <c r="A116" s="51">
        <v>1108</v>
      </c>
      <c r="B116" s="51" t="s">
        <v>167</v>
      </c>
      <c r="C116" s="51">
        <v>132</v>
      </c>
      <c r="D116" s="51" t="s">
        <v>305</v>
      </c>
      <c r="E116" s="51">
        <v>132</v>
      </c>
      <c r="F116" s="51" t="s">
        <v>13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>
        <v>0</v>
      </c>
      <c r="R116" s="51"/>
    </row>
    <row r="117" spans="1:18" ht="14.45" hidden="1" customHeight="1" x14ac:dyDescent="0.25">
      <c r="A117" s="51">
        <v>1109</v>
      </c>
      <c r="B117" s="51" t="s">
        <v>167</v>
      </c>
      <c r="C117" s="51">
        <v>132</v>
      </c>
      <c r="D117" s="51" t="s">
        <v>306</v>
      </c>
      <c r="E117" s="51">
        <v>132</v>
      </c>
      <c r="F117" s="51" t="s">
        <v>13</v>
      </c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>
        <v>0</v>
      </c>
      <c r="R117" s="51"/>
    </row>
    <row r="118" spans="1:18" ht="14.45" hidden="1" customHeight="1" x14ac:dyDescent="0.25">
      <c r="A118" s="51">
        <v>1110</v>
      </c>
      <c r="B118" s="51" t="s">
        <v>167</v>
      </c>
      <c r="C118" s="51">
        <v>132</v>
      </c>
      <c r="D118" s="51" t="s">
        <v>195</v>
      </c>
      <c r="E118" s="51">
        <v>132</v>
      </c>
      <c r="F118" s="51" t="s">
        <v>13</v>
      </c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>
        <v>0</v>
      </c>
      <c r="R118" s="51"/>
    </row>
    <row r="119" spans="1:18" ht="14.45" hidden="1" customHeight="1" x14ac:dyDescent="0.25">
      <c r="A119" s="51">
        <v>1111</v>
      </c>
      <c r="B119" s="51" t="s">
        <v>167</v>
      </c>
      <c r="C119" s="51">
        <v>132</v>
      </c>
      <c r="D119" s="51" t="s">
        <v>193</v>
      </c>
      <c r="E119" s="51">
        <v>132</v>
      </c>
      <c r="F119" s="51" t="s">
        <v>13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>
        <v>0</v>
      </c>
      <c r="R119" s="51"/>
    </row>
    <row r="120" spans="1:18" ht="14.45" hidden="1" customHeight="1" x14ac:dyDescent="0.25">
      <c r="A120" s="51">
        <v>1112</v>
      </c>
      <c r="B120" s="51" t="s">
        <v>167</v>
      </c>
      <c r="C120" s="51">
        <v>132</v>
      </c>
      <c r="D120" s="51" t="s">
        <v>200</v>
      </c>
      <c r="E120" s="51">
        <v>132</v>
      </c>
      <c r="F120" s="51" t="s">
        <v>13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>
        <v>0</v>
      </c>
      <c r="R120" s="51"/>
    </row>
    <row r="121" spans="1:18" ht="14.45" customHeight="1" x14ac:dyDescent="0.25">
      <c r="A121" s="51">
        <v>1113</v>
      </c>
      <c r="B121" s="51" t="s">
        <v>167</v>
      </c>
      <c r="C121" s="51">
        <v>132</v>
      </c>
      <c r="D121" s="51" t="s">
        <v>144</v>
      </c>
      <c r="E121" s="51">
        <v>132</v>
      </c>
      <c r="F121" s="51" t="s">
        <v>13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>
        <v>0</v>
      </c>
      <c r="R121" s="51"/>
    </row>
    <row r="122" spans="1:18" ht="14.45" hidden="1" customHeight="1" x14ac:dyDescent="0.25">
      <c r="A122" s="51">
        <v>1137</v>
      </c>
      <c r="B122" s="51" t="s">
        <v>167</v>
      </c>
      <c r="C122" s="68">
        <v>132</v>
      </c>
      <c r="D122" s="51" t="s">
        <v>307</v>
      </c>
      <c r="E122" s="68">
        <v>132</v>
      </c>
      <c r="F122" s="51" t="s">
        <v>13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>
        <v>0</v>
      </c>
      <c r="R122" s="51"/>
    </row>
    <row r="123" spans="1:18" ht="14.45" hidden="1" customHeight="1" x14ac:dyDescent="0.25">
      <c r="A123" s="51">
        <v>1138</v>
      </c>
      <c r="B123" s="51" t="s">
        <v>167</v>
      </c>
      <c r="C123" s="68">
        <v>132</v>
      </c>
      <c r="D123" s="51" t="s">
        <v>191</v>
      </c>
      <c r="E123" s="68">
        <v>132</v>
      </c>
      <c r="F123" s="51" t="s">
        <v>13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>
        <v>0</v>
      </c>
      <c r="R123" s="51"/>
    </row>
    <row r="124" spans="1:18" ht="14.45" hidden="1" customHeight="1" x14ac:dyDescent="0.25">
      <c r="A124" s="51">
        <v>1139</v>
      </c>
      <c r="B124" s="51" t="s">
        <v>167</v>
      </c>
      <c r="C124" s="68">
        <v>132</v>
      </c>
      <c r="D124" s="51" t="s">
        <v>194</v>
      </c>
      <c r="E124" s="68">
        <v>132</v>
      </c>
      <c r="F124" s="51" t="s">
        <v>13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>
        <v>0</v>
      </c>
      <c r="R124" s="51"/>
    </row>
    <row r="125" spans="1:18" ht="14.45" hidden="1" customHeight="1" x14ac:dyDescent="0.25">
      <c r="A125" s="51">
        <v>1140</v>
      </c>
      <c r="B125" s="51" t="s">
        <v>167</v>
      </c>
      <c r="C125" s="68">
        <v>132</v>
      </c>
      <c r="D125" s="51" t="s">
        <v>308</v>
      </c>
      <c r="E125" s="68">
        <v>132</v>
      </c>
      <c r="F125" s="51" t="s">
        <v>13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>
        <v>0</v>
      </c>
      <c r="R125" s="51"/>
    </row>
    <row r="126" spans="1:18" ht="14.45" hidden="1" customHeight="1" x14ac:dyDescent="0.25">
      <c r="A126" s="51">
        <v>1141</v>
      </c>
      <c r="B126" s="51" t="s">
        <v>167</v>
      </c>
      <c r="C126" s="68">
        <v>132</v>
      </c>
      <c r="D126" s="51" t="s">
        <v>309</v>
      </c>
      <c r="E126" s="68">
        <v>132</v>
      </c>
      <c r="F126" s="51" t="s">
        <v>13</v>
      </c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>
        <v>0</v>
      </c>
      <c r="R126" s="51"/>
    </row>
    <row r="127" spans="1:18" ht="14.45" hidden="1" customHeight="1" x14ac:dyDescent="0.25">
      <c r="A127" s="51">
        <v>1142</v>
      </c>
      <c r="B127" s="51" t="s">
        <v>167</v>
      </c>
      <c r="C127" s="68">
        <v>132</v>
      </c>
      <c r="D127" s="51" t="s">
        <v>201</v>
      </c>
      <c r="E127" s="68">
        <v>132</v>
      </c>
      <c r="F127" s="51" t="s">
        <v>13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>
        <v>0</v>
      </c>
      <c r="R127" s="51"/>
    </row>
    <row r="128" spans="1:18" ht="14.45" hidden="1" customHeight="1" x14ac:dyDescent="0.25">
      <c r="A128" s="51">
        <v>1143</v>
      </c>
      <c r="B128" s="51" t="s">
        <v>167</v>
      </c>
      <c r="C128" s="68">
        <v>132</v>
      </c>
      <c r="D128" s="51" t="s">
        <v>197</v>
      </c>
      <c r="E128" s="68">
        <v>132</v>
      </c>
      <c r="F128" s="51" t="s">
        <v>13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>
        <v>0</v>
      </c>
      <c r="R128" s="51"/>
    </row>
    <row r="129" spans="1:18" ht="14.45" hidden="1" customHeight="1" x14ac:dyDescent="0.25">
      <c r="A129" s="51">
        <v>1144</v>
      </c>
      <c r="B129" s="51" t="s">
        <v>167</v>
      </c>
      <c r="C129" s="68">
        <v>132</v>
      </c>
      <c r="D129" s="51" t="s">
        <v>302</v>
      </c>
      <c r="E129" s="68">
        <v>132</v>
      </c>
      <c r="F129" s="51" t="s">
        <v>13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>
        <v>0</v>
      </c>
      <c r="R129" s="51"/>
    </row>
    <row r="130" spans="1:18" ht="14.45" hidden="1" customHeight="1" x14ac:dyDescent="0.25">
      <c r="A130" s="51">
        <v>1145</v>
      </c>
      <c r="B130" s="51" t="s">
        <v>167</v>
      </c>
      <c r="C130" s="68">
        <v>132</v>
      </c>
      <c r="D130" s="51" t="s">
        <v>192</v>
      </c>
      <c r="E130" s="68">
        <v>132</v>
      </c>
      <c r="F130" s="51" t="s">
        <v>13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>
        <v>0</v>
      </c>
      <c r="R130" s="51"/>
    </row>
    <row r="131" spans="1:18" ht="14.45" hidden="1" customHeight="1" x14ac:dyDescent="0.25">
      <c r="A131" s="51">
        <v>1146</v>
      </c>
      <c r="B131" s="51" t="s">
        <v>167</v>
      </c>
      <c r="C131" s="68">
        <v>132</v>
      </c>
      <c r="D131" s="51" t="s">
        <v>199</v>
      </c>
      <c r="E131" s="68">
        <v>132</v>
      </c>
      <c r="F131" s="51" t="s">
        <v>13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>
        <v>0</v>
      </c>
      <c r="R131" s="51"/>
    </row>
    <row r="132" spans="1:18" ht="14.45" hidden="1" customHeight="1" x14ac:dyDescent="0.25">
      <c r="A132" s="51">
        <v>1147</v>
      </c>
      <c r="B132" s="51" t="s">
        <v>167</v>
      </c>
      <c r="C132" s="68">
        <v>132</v>
      </c>
      <c r="D132" s="51" t="s">
        <v>198</v>
      </c>
      <c r="E132" s="68">
        <v>132</v>
      </c>
      <c r="F132" s="51" t="s">
        <v>13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>
        <v>0</v>
      </c>
      <c r="R132" s="51"/>
    </row>
    <row r="133" spans="1:18" ht="14.45" hidden="1" customHeight="1" x14ac:dyDescent="0.25">
      <c r="A133" s="51">
        <v>1148</v>
      </c>
      <c r="B133" s="51" t="s">
        <v>167</v>
      </c>
      <c r="C133" s="68">
        <v>132</v>
      </c>
      <c r="D133" s="51" t="s">
        <v>303</v>
      </c>
      <c r="E133" s="68">
        <v>132</v>
      </c>
      <c r="F133" s="51" t="s">
        <v>13</v>
      </c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>
        <v>0</v>
      </c>
      <c r="R133" s="51"/>
    </row>
    <row r="134" spans="1:18" ht="14.45" hidden="1" customHeight="1" x14ac:dyDescent="0.25">
      <c r="A134" s="51">
        <v>1149</v>
      </c>
      <c r="B134" s="51" t="s">
        <v>167</v>
      </c>
      <c r="C134" s="68">
        <v>132</v>
      </c>
      <c r="D134" s="51" t="s">
        <v>304</v>
      </c>
      <c r="E134" s="68">
        <v>132</v>
      </c>
      <c r="F134" s="51" t="s">
        <v>13</v>
      </c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>
        <v>0</v>
      </c>
      <c r="R134" s="51"/>
    </row>
    <row r="135" spans="1:18" ht="14.45" hidden="1" customHeight="1" x14ac:dyDescent="0.25">
      <c r="A135" s="51">
        <v>1150</v>
      </c>
      <c r="B135" s="51" t="s">
        <v>167</v>
      </c>
      <c r="C135" s="68">
        <v>132</v>
      </c>
      <c r="D135" s="51" t="s">
        <v>305</v>
      </c>
      <c r="E135" s="68">
        <v>132</v>
      </c>
      <c r="F135" s="51" t="s">
        <v>13</v>
      </c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>
        <v>0</v>
      </c>
      <c r="R135" s="51"/>
    </row>
    <row r="136" spans="1:18" ht="14.45" hidden="1" customHeight="1" x14ac:dyDescent="0.25">
      <c r="A136" s="51">
        <v>1151</v>
      </c>
      <c r="B136" s="51" t="s">
        <v>167</v>
      </c>
      <c r="C136" s="68">
        <v>132</v>
      </c>
      <c r="D136" s="51" t="s">
        <v>306</v>
      </c>
      <c r="E136" s="68">
        <v>132</v>
      </c>
      <c r="F136" s="51" t="s">
        <v>13</v>
      </c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>
        <v>0</v>
      </c>
      <c r="R136" s="51"/>
    </row>
    <row r="137" spans="1:18" ht="14.45" hidden="1" customHeight="1" x14ac:dyDescent="0.25">
      <c r="A137" s="51">
        <v>1152</v>
      </c>
      <c r="B137" s="51" t="s">
        <v>167</v>
      </c>
      <c r="C137" s="68">
        <v>132</v>
      </c>
      <c r="D137" s="51" t="s">
        <v>195</v>
      </c>
      <c r="E137" s="68">
        <v>132</v>
      </c>
      <c r="F137" s="51" t="s">
        <v>13</v>
      </c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>
        <v>0</v>
      </c>
      <c r="R137" s="51"/>
    </row>
    <row r="138" spans="1:18" ht="14.45" hidden="1" customHeight="1" x14ac:dyDescent="0.25">
      <c r="A138" s="51">
        <v>1153</v>
      </c>
      <c r="B138" s="51" t="s">
        <v>167</v>
      </c>
      <c r="C138" s="68">
        <v>132</v>
      </c>
      <c r="D138" s="51" t="s">
        <v>190</v>
      </c>
      <c r="E138" s="68">
        <v>132</v>
      </c>
      <c r="F138" s="51" t="s">
        <v>13</v>
      </c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>
        <v>0</v>
      </c>
      <c r="R138" s="51"/>
    </row>
    <row r="139" spans="1:18" ht="14.45" hidden="1" customHeight="1" x14ac:dyDescent="0.25">
      <c r="A139" s="51">
        <v>1154</v>
      </c>
      <c r="B139" s="51" t="s">
        <v>167</v>
      </c>
      <c r="C139" s="68">
        <v>132</v>
      </c>
      <c r="D139" s="51" t="s">
        <v>193</v>
      </c>
      <c r="E139" s="68">
        <v>132</v>
      </c>
      <c r="F139" s="51" t="s">
        <v>13</v>
      </c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>
        <v>0</v>
      </c>
      <c r="R139" s="51"/>
    </row>
    <row r="140" spans="1:18" ht="14.45" hidden="1" customHeight="1" x14ac:dyDescent="0.25">
      <c r="A140" s="51">
        <v>1155</v>
      </c>
      <c r="B140" s="51" t="s">
        <v>167</v>
      </c>
      <c r="C140" s="68">
        <v>132</v>
      </c>
      <c r="D140" s="51" t="s">
        <v>310</v>
      </c>
      <c r="E140" s="68">
        <v>132</v>
      </c>
      <c r="F140" s="51" t="s">
        <v>13</v>
      </c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>
        <v>0</v>
      </c>
      <c r="R140" s="51"/>
    </row>
    <row r="141" spans="1:18" ht="14.45" hidden="1" customHeight="1" x14ac:dyDescent="0.25">
      <c r="A141" s="51">
        <v>1156</v>
      </c>
      <c r="B141" s="51" t="s">
        <v>167</v>
      </c>
      <c r="C141" s="68">
        <v>132</v>
      </c>
      <c r="D141" s="51" t="s">
        <v>189</v>
      </c>
      <c r="E141" s="68">
        <v>132</v>
      </c>
      <c r="F141" s="51" t="s">
        <v>13</v>
      </c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>
        <v>0</v>
      </c>
      <c r="R141" s="51"/>
    </row>
    <row r="142" spans="1:18" ht="14.45" customHeight="1" x14ac:dyDescent="0.25">
      <c r="A142" s="51">
        <v>1157</v>
      </c>
      <c r="B142" s="51" t="s">
        <v>167</v>
      </c>
      <c r="C142" s="68">
        <v>132</v>
      </c>
      <c r="D142" s="51" t="s">
        <v>144</v>
      </c>
      <c r="E142" s="68">
        <v>132</v>
      </c>
      <c r="F142" s="51" t="s">
        <v>13</v>
      </c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>
        <v>0</v>
      </c>
      <c r="R142" s="51"/>
    </row>
    <row r="143" spans="1:18" ht="14.45" hidden="1" customHeight="1" x14ac:dyDescent="0.25">
      <c r="A143" s="51">
        <v>1158</v>
      </c>
      <c r="B143" s="51" t="s">
        <v>167</v>
      </c>
      <c r="C143" s="68">
        <v>132</v>
      </c>
      <c r="D143" s="51" t="s">
        <v>143</v>
      </c>
      <c r="E143" s="68">
        <v>132</v>
      </c>
      <c r="F143" s="51" t="s">
        <v>13</v>
      </c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>
        <v>0</v>
      </c>
      <c r="R143" s="51"/>
    </row>
    <row r="144" spans="1:18" ht="14.45" hidden="1" customHeight="1" x14ac:dyDescent="0.25">
      <c r="A144" s="51">
        <v>1159</v>
      </c>
      <c r="B144" s="51" t="s">
        <v>167</v>
      </c>
      <c r="C144" s="68">
        <v>132</v>
      </c>
      <c r="D144" s="51" t="s">
        <v>311</v>
      </c>
      <c r="E144" s="68">
        <v>132</v>
      </c>
      <c r="F144" s="51" t="s">
        <v>13</v>
      </c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>
        <v>0</v>
      </c>
      <c r="R144" s="51"/>
    </row>
    <row r="145" spans="1:18" ht="14.45" hidden="1" customHeight="1" x14ac:dyDescent="0.25">
      <c r="A145" s="51">
        <v>1161</v>
      </c>
      <c r="B145" s="51" t="s">
        <v>167</v>
      </c>
      <c r="C145" s="68">
        <v>132</v>
      </c>
      <c r="D145" s="68" t="s">
        <v>219</v>
      </c>
      <c r="E145" s="68">
        <v>132</v>
      </c>
      <c r="F145" s="51" t="s">
        <v>13</v>
      </c>
      <c r="G145" s="52"/>
      <c r="H145" s="52"/>
      <c r="I145" s="52"/>
      <c r="J145" s="102">
        <v>550259.36917669955</v>
      </c>
      <c r="K145" s="52"/>
      <c r="L145" s="52"/>
      <c r="M145" s="52"/>
      <c r="N145" s="52"/>
      <c r="O145" s="52"/>
      <c r="P145" s="52"/>
      <c r="Q145" s="52">
        <v>550259.36917669955</v>
      </c>
      <c r="R145" s="51"/>
    </row>
    <row r="146" spans="1:18" ht="14.45" hidden="1" customHeight="1" x14ac:dyDescent="0.25">
      <c r="A146" s="68">
        <v>1164</v>
      </c>
      <c r="B146" s="51" t="s">
        <v>167</v>
      </c>
      <c r="C146" s="68">
        <v>132</v>
      </c>
      <c r="D146" s="68" t="s">
        <v>206</v>
      </c>
      <c r="E146" s="51"/>
      <c r="F146" s="51" t="s">
        <v>13</v>
      </c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>
        <v>0</v>
      </c>
      <c r="R146" s="51"/>
    </row>
    <row r="147" spans="1:18" ht="14.45" hidden="1" customHeight="1" x14ac:dyDescent="0.25">
      <c r="A147" s="68">
        <v>1165</v>
      </c>
      <c r="B147" s="51" t="s">
        <v>167</v>
      </c>
      <c r="C147" s="68">
        <v>132</v>
      </c>
      <c r="D147" s="68" t="s">
        <v>306</v>
      </c>
      <c r="E147" s="51"/>
      <c r="F147" s="51" t="s">
        <v>13</v>
      </c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>
        <v>0</v>
      </c>
      <c r="R147" s="51"/>
    </row>
    <row r="148" spans="1:18" ht="14.45" hidden="1" customHeight="1" x14ac:dyDescent="0.25">
      <c r="A148" s="101"/>
      <c r="B148" s="101">
        <v>1</v>
      </c>
      <c r="C148" s="101">
        <v>132</v>
      </c>
      <c r="D148" s="101" t="s">
        <v>307</v>
      </c>
      <c r="E148" s="101"/>
      <c r="F148" s="101"/>
      <c r="G148" s="102">
        <v>137050.50646686347</v>
      </c>
      <c r="H148" s="102"/>
      <c r="I148" s="102"/>
      <c r="J148" s="102"/>
      <c r="K148" s="102"/>
      <c r="L148" s="102"/>
      <c r="M148" s="102"/>
      <c r="N148" s="102"/>
      <c r="O148" s="102"/>
      <c r="P148" s="102"/>
      <c r="Q148" s="52">
        <v>137050.50646686347</v>
      </c>
      <c r="R148" s="101"/>
    </row>
    <row r="149" spans="1:18" ht="14.45" hidden="1" customHeight="1" x14ac:dyDescent="0.25">
      <c r="A149" s="101"/>
      <c r="B149" s="101">
        <v>1</v>
      </c>
      <c r="C149" s="101">
        <v>132</v>
      </c>
      <c r="D149" s="101" t="s">
        <v>191</v>
      </c>
      <c r="E149" s="101">
        <v>132</v>
      </c>
      <c r="F149" s="101"/>
      <c r="G149" s="102">
        <v>65963.138647975124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52">
        <v>65963.138647975124</v>
      </c>
      <c r="R149" s="101"/>
    </row>
    <row r="150" spans="1:18" ht="14.45" hidden="1" customHeight="1" x14ac:dyDescent="0.25">
      <c r="A150" s="101"/>
      <c r="B150" s="101">
        <v>1</v>
      </c>
      <c r="C150" s="101">
        <v>132</v>
      </c>
      <c r="D150" s="101" t="s">
        <v>194</v>
      </c>
      <c r="E150" s="101">
        <v>132</v>
      </c>
      <c r="F150" s="101"/>
      <c r="G150" s="102">
        <v>99634.602782691029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52">
        <v>99634.602782691029</v>
      </c>
      <c r="R150" s="101"/>
    </row>
    <row r="151" spans="1:18" ht="14.45" hidden="1" customHeight="1" x14ac:dyDescent="0.25">
      <c r="A151" s="101"/>
      <c r="B151" s="101">
        <v>1</v>
      </c>
      <c r="C151" s="101">
        <v>132</v>
      </c>
      <c r="D151" s="101" t="s">
        <v>308</v>
      </c>
      <c r="E151" s="101">
        <v>132</v>
      </c>
      <c r="F151" s="101"/>
      <c r="G151" s="102">
        <v>41466.173799832992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52">
        <v>41466.173799832992</v>
      </c>
      <c r="R151" s="101"/>
    </row>
    <row r="152" spans="1:18" ht="14.45" hidden="1" customHeight="1" x14ac:dyDescent="0.25">
      <c r="A152" s="101"/>
      <c r="B152" s="101">
        <v>1</v>
      </c>
      <c r="C152" s="101">
        <v>132</v>
      </c>
      <c r="D152" s="101" t="s">
        <v>309</v>
      </c>
      <c r="E152" s="101">
        <v>132</v>
      </c>
      <c r="F152" s="101"/>
      <c r="G152" s="102">
        <v>15961.189284798433</v>
      </c>
      <c r="H152" s="102"/>
      <c r="I152" s="102"/>
      <c r="J152" s="102"/>
      <c r="K152" s="102"/>
      <c r="L152" s="102"/>
      <c r="M152" s="102"/>
      <c r="N152" s="102"/>
      <c r="O152" s="102"/>
      <c r="P152" s="102"/>
      <c r="Q152" s="52">
        <v>15961.189284798433</v>
      </c>
      <c r="R152" s="101"/>
    </row>
    <row r="153" spans="1:18" ht="14.45" hidden="1" customHeight="1" x14ac:dyDescent="0.25">
      <c r="A153" s="101"/>
      <c r="B153" s="101">
        <v>1</v>
      </c>
      <c r="C153" s="101">
        <v>132</v>
      </c>
      <c r="D153" s="101" t="s">
        <v>201</v>
      </c>
      <c r="E153" s="101">
        <v>132</v>
      </c>
      <c r="F153" s="101"/>
      <c r="G153" s="102">
        <v>27110.691365898885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52">
        <v>27110.691365898885</v>
      </c>
      <c r="R153" s="101"/>
    </row>
    <row r="154" spans="1:18" ht="14.45" hidden="1" customHeight="1" x14ac:dyDescent="0.25">
      <c r="A154" s="101"/>
      <c r="B154" s="101">
        <v>1</v>
      </c>
      <c r="C154" s="101">
        <v>132</v>
      </c>
      <c r="D154" s="101" t="s">
        <v>197</v>
      </c>
      <c r="E154" s="101">
        <v>132</v>
      </c>
      <c r="F154" s="101"/>
      <c r="G154" s="102">
        <v>42682.504750695341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52">
        <v>42682.504750695341</v>
      </c>
      <c r="R154" s="101"/>
    </row>
    <row r="155" spans="1:18" ht="14.45" hidden="1" customHeight="1" x14ac:dyDescent="0.25">
      <c r="A155" s="101"/>
      <c r="B155" s="101">
        <v>1</v>
      </c>
      <c r="C155" s="101">
        <v>132</v>
      </c>
      <c r="D155" s="101" t="s">
        <v>302</v>
      </c>
      <c r="E155" s="101">
        <v>132</v>
      </c>
      <c r="F155" s="101"/>
      <c r="G155" s="102">
        <v>114722.45649086355</v>
      </c>
      <c r="H155" s="102"/>
      <c r="I155" s="102"/>
      <c r="J155" s="102"/>
      <c r="K155" s="102"/>
      <c r="L155" s="102"/>
      <c r="M155" s="102"/>
      <c r="N155" s="102"/>
      <c r="O155" s="102"/>
      <c r="P155" s="102"/>
      <c r="Q155" s="52">
        <v>114722.45649086355</v>
      </c>
      <c r="R155" s="101"/>
    </row>
    <row r="156" spans="1:18" ht="14.45" hidden="1" customHeight="1" x14ac:dyDescent="0.25">
      <c r="A156" s="101"/>
      <c r="B156" s="101">
        <v>1</v>
      </c>
      <c r="C156" s="101">
        <v>132</v>
      </c>
      <c r="D156" s="101" t="s">
        <v>192</v>
      </c>
      <c r="E156" s="101">
        <v>132</v>
      </c>
      <c r="F156" s="101"/>
      <c r="G156" s="102">
        <v>175441.73417973521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52">
        <v>175441.73417973521</v>
      </c>
      <c r="R156" s="101"/>
    </row>
    <row r="157" spans="1:18" ht="14.45" hidden="1" customHeight="1" x14ac:dyDescent="0.25">
      <c r="A157" s="101"/>
      <c r="B157" s="101">
        <v>1</v>
      </c>
      <c r="C157" s="101">
        <v>132</v>
      </c>
      <c r="D157" s="101" t="s">
        <v>199</v>
      </c>
      <c r="E157" s="101">
        <v>132</v>
      </c>
      <c r="F157" s="101"/>
      <c r="G157" s="102">
        <v>10122.433145058949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52">
        <v>10122.433145058949</v>
      </c>
      <c r="R157" s="101"/>
    </row>
    <row r="158" spans="1:18" ht="14.45" hidden="1" customHeight="1" x14ac:dyDescent="0.25">
      <c r="A158" s="101"/>
      <c r="B158" s="101">
        <v>1</v>
      </c>
      <c r="C158" s="101">
        <v>132</v>
      </c>
      <c r="D158" s="101" t="s">
        <v>198</v>
      </c>
      <c r="E158" s="101">
        <v>132</v>
      </c>
      <c r="F158" s="101"/>
      <c r="G158" s="102">
        <v>29642.20557195742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52">
        <v>29642.20557195742</v>
      </c>
      <c r="R158" s="101"/>
    </row>
    <row r="159" spans="1:18" ht="14.45" hidden="1" customHeight="1" x14ac:dyDescent="0.25">
      <c r="A159" s="101"/>
      <c r="B159" s="101">
        <v>1</v>
      </c>
      <c r="C159" s="101">
        <v>132</v>
      </c>
      <c r="D159" s="101" t="s">
        <v>303</v>
      </c>
      <c r="E159" s="101">
        <v>132</v>
      </c>
      <c r="F159" s="101"/>
      <c r="G159" s="102">
        <v>594872.46007114532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52">
        <v>594872.46007114532</v>
      </c>
      <c r="R159" s="101"/>
    </row>
    <row r="160" spans="1:18" ht="14.45" hidden="1" customHeight="1" x14ac:dyDescent="0.25">
      <c r="A160" s="101"/>
      <c r="B160" s="101">
        <v>1</v>
      </c>
      <c r="C160" s="101">
        <v>132</v>
      </c>
      <c r="D160" s="101" t="s">
        <v>304</v>
      </c>
      <c r="E160" s="101">
        <v>132</v>
      </c>
      <c r="F160" s="101"/>
      <c r="G160" s="102">
        <v>531120.17980313383</v>
      </c>
      <c r="H160" s="102"/>
      <c r="I160" s="102"/>
      <c r="J160" s="102"/>
      <c r="K160" s="102"/>
      <c r="L160" s="102"/>
      <c r="M160" s="102"/>
      <c r="N160" s="102"/>
      <c r="O160" s="102"/>
      <c r="P160" s="102"/>
      <c r="Q160" s="52">
        <v>531120.17980313383</v>
      </c>
      <c r="R160" s="101"/>
    </row>
    <row r="161" spans="1:18" ht="14.45" hidden="1" customHeight="1" x14ac:dyDescent="0.25">
      <c r="A161" s="101"/>
      <c r="B161" s="101">
        <v>1</v>
      </c>
      <c r="C161" s="101">
        <v>132</v>
      </c>
      <c r="D161" s="101" t="s">
        <v>305</v>
      </c>
      <c r="E161" s="101">
        <v>132</v>
      </c>
      <c r="F161" s="101"/>
      <c r="G161" s="102">
        <v>83294.880427135184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52">
        <v>83294.880427135184</v>
      </c>
      <c r="R161" s="101"/>
    </row>
    <row r="162" spans="1:18" ht="14.45" hidden="1" customHeight="1" x14ac:dyDescent="0.25">
      <c r="A162" s="101"/>
      <c r="B162" s="101">
        <v>1</v>
      </c>
      <c r="C162" s="101">
        <v>132</v>
      </c>
      <c r="D162" s="101" t="s">
        <v>306</v>
      </c>
      <c r="E162" s="101">
        <v>132</v>
      </c>
      <c r="F162" s="101"/>
      <c r="G162" s="102">
        <v>210427.88582550321</v>
      </c>
      <c r="H162" s="102"/>
      <c r="I162" s="102"/>
      <c r="J162" s="102"/>
      <c r="K162" s="102"/>
      <c r="L162" s="102"/>
      <c r="M162" s="102"/>
      <c r="N162" s="102"/>
      <c r="O162" s="102"/>
      <c r="P162" s="102"/>
      <c r="Q162" s="52">
        <v>210427.88582550321</v>
      </c>
      <c r="R162" s="101"/>
    </row>
    <row r="163" spans="1:18" ht="14.45" hidden="1" customHeight="1" x14ac:dyDescent="0.25">
      <c r="A163" s="101"/>
      <c r="B163" s="101">
        <v>1</v>
      </c>
      <c r="C163" s="101">
        <v>132</v>
      </c>
      <c r="D163" s="101" t="s">
        <v>195</v>
      </c>
      <c r="E163" s="101">
        <v>132</v>
      </c>
      <c r="F163" s="101"/>
      <c r="G163" s="102">
        <v>268291.94528645545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52">
        <v>268291.94528645545</v>
      </c>
      <c r="R163" s="101"/>
    </row>
    <row r="164" spans="1:18" ht="14.45" hidden="1" customHeight="1" x14ac:dyDescent="0.25">
      <c r="A164" s="101"/>
      <c r="B164" s="101">
        <v>1</v>
      </c>
      <c r="C164" s="101">
        <v>132</v>
      </c>
      <c r="D164" s="101" t="s">
        <v>190</v>
      </c>
      <c r="E164" s="101">
        <v>132</v>
      </c>
      <c r="F164" s="101"/>
      <c r="G164" s="102">
        <v>76335.798412708857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52">
        <v>76335.798412708857</v>
      </c>
      <c r="R164" s="101"/>
    </row>
    <row r="165" spans="1:18" ht="14.45" hidden="1" customHeight="1" x14ac:dyDescent="0.25">
      <c r="A165" s="101"/>
      <c r="B165" s="101">
        <v>1</v>
      </c>
      <c r="C165" s="101">
        <v>132</v>
      </c>
      <c r="D165" s="101" t="s">
        <v>193</v>
      </c>
      <c r="E165" s="101">
        <v>132</v>
      </c>
      <c r="F165" s="101"/>
      <c r="G165" s="102">
        <v>63753.276960607036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52">
        <v>63753.276960607036</v>
      </c>
      <c r="R165" s="101"/>
    </row>
    <row r="166" spans="1:18" ht="14.45" hidden="1" customHeight="1" x14ac:dyDescent="0.25">
      <c r="A166" s="101"/>
      <c r="B166" s="101">
        <v>1</v>
      </c>
      <c r="C166" s="101">
        <v>132</v>
      </c>
      <c r="D166" s="101" t="s">
        <v>310</v>
      </c>
      <c r="E166" s="101">
        <v>132</v>
      </c>
      <c r="F166" s="101"/>
      <c r="G166" s="102">
        <v>214035.75679069984</v>
      </c>
      <c r="H166" s="102"/>
      <c r="I166" s="102"/>
      <c r="J166" s="102"/>
      <c r="K166" s="102"/>
      <c r="L166" s="102"/>
      <c r="M166" s="102"/>
      <c r="N166" s="102"/>
      <c r="O166" s="102"/>
      <c r="P166" s="102"/>
      <c r="Q166" s="52">
        <v>214035.75679069984</v>
      </c>
      <c r="R166" s="101"/>
    </row>
    <row r="167" spans="1:18" ht="14.45" hidden="1" customHeight="1" x14ac:dyDescent="0.25">
      <c r="A167" s="101"/>
      <c r="B167" s="101">
        <v>1</v>
      </c>
      <c r="C167" s="101">
        <v>132</v>
      </c>
      <c r="D167" s="101" t="s">
        <v>189</v>
      </c>
      <c r="E167" s="101">
        <v>132</v>
      </c>
      <c r="F167" s="101"/>
      <c r="G167" s="102">
        <v>70499.607056673005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52">
        <v>70499.607056673005</v>
      </c>
      <c r="R167" s="101"/>
    </row>
    <row r="168" spans="1:18" ht="14.45" customHeight="1" x14ac:dyDescent="0.25">
      <c r="A168" s="101"/>
      <c r="B168" s="101">
        <v>1</v>
      </c>
      <c r="C168" s="101">
        <v>132</v>
      </c>
      <c r="D168" s="101" t="s">
        <v>144</v>
      </c>
      <c r="E168" s="101">
        <v>132</v>
      </c>
      <c r="F168" s="101"/>
      <c r="G168" s="102">
        <v>62577.781112944911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52">
        <v>62577.781112944911</v>
      </c>
      <c r="R168" s="101"/>
    </row>
    <row r="169" spans="1:18" ht="14.45" hidden="1" customHeight="1" x14ac:dyDescent="0.25">
      <c r="A169" s="101"/>
      <c r="B169" s="101">
        <v>1</v>
      </c>
      <c r="C169" s="101">
        <v>132</v>
      </c>
      <c r="D169" s="101" t="s">
        <v>143</v>
      </c>
      <c r="E169" s="101">
        <v>132</v>
      </c>
      <c r="F169" s="101"/>
      <c r="G169" s="102">
        <v>37149.591834721832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52">
        <v>37149.591834721832</v>
      </c>
      <c r="R169" s="101"/>
    </row>
    <row r="170" spans="1:18" ht="14.45" hidden="1" customHeight="1" x14ac:dyDescent="0.25">
      <c r="A170" s="101"/>
      <c r="B170" s="101">
        <v>1</v>
      </c>
      <c r="C170" s="101">
        <v>132</v>
      </c>
      <c r="D170" s="101" t="s">
        <v>311</v>
      </c>
      <c r="E170" s="101">
        <v>132</v>
      </c>
      <c r="F170" s="101"/>
      <c r="G170" s="102">
        <v>16332.587468684866</v>
      </c>
      <c r="H170" s="102"/>
      <c r="I170" s="102"/>
      <c r="J170" s="102"/>
      <c r="K170" s="102"/>
      <c r="L170" s="102"/>
      <c r="M170" s="102"/>
      <c r="N170" s="102"/>
      <c r="O170" s="102"/>
      <c r="P170" s="102"/>
      <c r="Q170" s="52">
        <v>16332.587468684866</v>
      </c>
      <c r="R170" s="101"/>
    </row>
    <row r="171" spans="1:18" ht="14.45" hidden="1" customHeight="1" x14ac:dyDescent="0.25">
      <c r="A171" s="101"/>
      <c r="B171" s="101">
        <v>1</v>
      </c>
      <c r="C171" s="101">
        <v>132</v>
      </c>
      <c r="D171" s="101" t="s">
        <v>191</v>
      </c>
      <c r="E171" s="101">
        <v>132</v>
      </c>
      <c r="F171" s="101"/>
      <c r="G171" s="102">
        <v>32381.046303663134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52">
        <v>32381.046303663134</v>
      </c>
      <c r="R171" s="101"/>
    </row>
    <row r="172" spans="1:18" ht="14.45" hidden="1" customHeight="1" x14ac:dyDescent="0.25">
      <c r="A172" s="101"/>
      <c r="B172" s="101">
        <v>1</v>
      </c>
      <c r="C172" s="101">
        <v>132</v>
      </c>
      <c r="D172" s="101" t="s">
        <v>301</v>
      </c>
      <c r="E172" s="101">
        <v>132</v>
      </c>
      <c r="F172" s="101"/>
      <c r="G172" s="102">
        <v>45060.01656989933</v>
      </c>
      <c r="H172" s="102"/>
      <c r="I172" s="102"/>
      <c r="J172" s="102"/>
      <c r="K172" s="102"/>
      <c r="L172" s="102"/>
      <c r="M172" s="102"/>
      <c r="N172" s="102"/>
      <c r="O172" s="102"/>
      <c r="P172" s="102"/>
      <c r="Q172" s="52">
        <v>45060.01656989933</v>
      </c>
      <c r="R172" s="101"/>
    </row>
    <row r="173" spans="1:18" ht="14.45" hidden="1" customHeight="1" x14ac:dyDescent="0.25">
      <c r="A173" s="101"/>
      <c r="B173" s="101">
        <v>1</v>
      </c>
      <c r="C173" s="101">
        <v>132</v>
      </c>
      <c r="D173" s="101" t="s">
        <v>201</v>
      </c>
      <c r="E173" s="101">
        <v>132</v>
      </c>
      <c r="F173" s="101"/>
      <c r="G173" s="102">
        <v>22834.317773847175</v>
      </c>
      <c r="H173" s="102"/>
      <c r="I173" s="102"/>
      <c r="J173" s="102"/>
      <c r="K173" s="102"/>
      <c r="L173" s="102"/>
      <c r="M173" s="102"/>
      <c r="N173" s="102"/>
      <c r="O173" s="102"/>
      <c r="P173" s="102"/>
      <c r="Q173" s="52">
        <v>22834.317773847175</v>
      </c>
      <c r="R173" s="101"/>
    </row>
    <row r="174" spans="1:18" ht="14.45" hidden="1" customHeight="1" x14ac:dyDescent="0.25">
      <c r="A174" s="101"/>
      <c r="B174" s="101">
        <v>1</v>
      </c>
      <c r="C174" s="101">
        <v>132</v>
      </c>
      <c r="D174" s="101" t="s">
        <v>197</v>
      </c>
      <c r="E174" s="101">
        <v>132</v>
      </c>
      <c r="F174" s="101"/>
      <c r="G174" s="102">
        <v>26119.783276237318</v>
      </c>
      <c r="H174" s="102"/>
      <c r="I174" s="102"/>
      <c r="J174" s="102"/>
      <c r="K174" s="102"/>
      <c r="L174" s="102"/>
      <c r="M174" s="102"/>
      <c r="N174" s="102"/>
      <c r="O174" s="102"/>
      <c r="P174" s="102"/>
      <c r="Q174" s="52">
        <v>26119.783276237318</v>
      </c>
      <c r="R174" s="101"/>
    </row>
    <row r="175" spans="1:18" hidden="1" x14ac:dyDescent="0.25">
      <c r="A175" s="101"/>
      <c r="B175" s="101">
        <v>1</v>
      </c>
      <c r="C175" s="101">
        <v>132</v>
      </c>
      <c r="D175" s="101" t="s">
        <v>192</v>
      </c>
      <c r="E175" s="101">
        <v>132</v>
      </c>
      <c r="F175" s="101"/>
      <c r="G175" s="102">
        <v>47415.709645390998</v>
      </c>
      <c r="H175" s="102"/>
      <c r="I175" s="102"/>
      <c r="J175" s="102"/>
      <c r="K175" s="102"/>
      <c r="L175" s="102"/>
      <c r="M175" s="102"/>
      <c r="N175" s="102"/>
      <c r="O175" s="102"/>
      <c r="P175" s="102"/>
      <c r="Q175" s="52">
        <v>47415.709645390998</v>
      </c>
      <c r="R175" s="101"/>
    </row>
    <row r="176" spans="1:18" ht="14.45" hidden="1" customHeight="1" x14ac:dyDescent="0.25">
      <c r="A176" s="101"/>
      <c r="B176" s="101">
        <v>1</v>
      </c>
      <c r="C176" s="101">
        <v>132</v>
      </c>
      <c r="D176" s="101" t="s">
        <v>199</v>
      </c>
      <c r="E176" s="101">
        <v>132</v>
      </c>
      <c r="F176" s="101"/>
      <c r="G176" s="102">
        <v>4304.4751878908228</v>
      </c>
      <c r="H176" s="102"/>
      <c r="I176" s="102"/>
      <c r="J176" s="102"/>
      <c r="K176" s="102"/>
      <c r="L176" s="102"/>
      <c r="M176" s="102"/>
      <c r="N176" s="102"/>
      <c r="O176" s="102"/>
      <c r="P176" s="102"/>
      <c r="Q176" s="52">
        <v>4304.4751878908228</v>
      </c>
      <c r="R176" s="101"/>
    </row>
    <row r="177" spans="1:18" ht="14.45" hidden="1" customHeight="1" x14ac:dyDescent="0.25">
      <c r="A177" s="101"/>
      <c r="B177" s="101">
        <v>1</v>
      </c>
      <c r="C177" s="101">
        <v>132</v>
      </c>
      <c r="D177" s="101" t="s">
        <v>198</v>
      </c>
      <c r="E177" s="101">
        <v>132</v>
      </c>
      <c r="F177" s="101"/>
      <c r="G177" s="102">
        <v>15106.867138338934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52">
        <v>15106.867138338934</v>
      </c>
      <c r="R177" s="101"/>
    </row>
    <row r="178" spans="1:18" ht="14.45" hidden="1" customHeight="1" x14ac:dyDescent="0.25">
      <c r="A178" s="101"/>
      <c r="B178" s="101">
        <v>1</v>
      </c>
      <c r="C178" s="101">
        <v>132</v>
      </c>
      <c r="D178" s="101" t="s">
        <v>303</v>
      </c>
      <c r="E178" s="101">
        <v>132</v>
      </c>
      <c r="F178" s="101"/>
      <c r="G178" s="102">
        <v>35922.743715602664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52">
        <v>35922.743715602664</v>
      </c>
      <c r="R178" s="101"/>
    </row>
    <row r="179" spans="1:18" ht="14.45" hidden="1" customHeight="1" x14ac:dyDescent="0.25">
      <c r="A179" s="101"/>
      <c r="B179" s="101">
        <v>1</v>
      </c>
      <c r="C179" s="101">
        <v>132</v>
      </c>
      <c r="D179" s="101" t="s">
        <v>304</v>
      </c>
      <c r="E179" s="101">
        <v>132</v>
      </c>
      <c r="F179" s="101"/>
      <c r="G179" s="102">
        <v>190959.19859550378</v>
      </c>
      <c r="H179" s="102"/>
      <c r="I179" s="102"/>
      <c r="J179" s="102"/>
      <c r="K179" s="102"/>
      <c r="L179" s="102"/>
      <c r="M179" s="102"/>
      <c r="N179" s="102"/>
      <c r="O179" s="102"/>
      <c r="P179" s="102"/>
      <c r="Q179" s="52">
        <v>190959.19859550378</v>
      </c>
      <c r="R179" s="101"/>
    </row>
    <row r="180" spans="1:18" ht="14.45" hidden="1" customHeight="1" x14ac:dyDescent="0.25">
      <c r="A180" s="101"/>
      <c r="B180" s="101">
        <v>1</v>
      </c>
      <c r="C180" s="101">
        <v>132</v>
      </c>
      <c r="D180" s="101" t="s">
        <v>305</v>
      </c>
      <c r="E180" s="101">
        <v>132</v>
      </c>
      <c r="F180" s="101"/>
      <c r="G180" s="102">
        <v>28084.638322494953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52">
        <v>28084.638322494953</v>
      </c>
      <c r="R180" s="101"/>
    </row>
    <row r="181" spans="1:18" ht="14.45" hidden="1" customHeight="1" x14ac:dyDescent="0.25">
      <c r="A181" s="101"/>
      <c r="B181" s="101">
        <v>1</v>
      </c>
      <c r="C181" s="101">
        <v>132</v>
      </c>
      <c r="D181" s="101" t="s">
        <v>306</v>
      </c>
      <c r="E181" s="101">
        <v>132</v>
      </c>
      <c r="F181" s="101"/>
      <c r="G181" s="102">
        <v>16488.350522412104</v>
      </c>
      <c r="H181" s="102"/>
      <c r="I181" s="102"/>
      <c r="J181" s="102"/>
      <c r="K181" s="102"/>
      <c r="L181" s="102"/>
      <c r="M181" s="102"/>
      <c r="N181" s="102"/>
      <c r="O181" s="102"/>
      <c r="P181" s="102"/>
      <c r="Q181" s="52">
        <v>16488.350522412104</v>
      </c>
      <c r="R181" s="101"/>
    </row>
    <row r="182" spans="1:18" ht="14.45" hidden="1" customHeight="1" x14ac:dyDescent="0.25">
      <c r="A182" s="101"/>
      <c r="B182" s="101">
        <v>1</v>
      </c>
      <c r="C182" s="101">
        <v>132</v>
      </c>
      <c r="D182" s="101" t="s">
        <v>195</v>
      </c>
      <c r="E182" s="101">
        <v>132</v>
      </c>
      <c r="F182" s="101"/>
      <c r="G182" s="102">
        <v>16488.350522412104</v>
      </c>
      <c r="H182" s="102"/>
      <c r="I182" s="102"/>
      <c r="J182" s="102"/>
      <c r="K182" s="102"/>
      <c r="L182" s="102"/>
      <c r="M182" s="102"/>
      <c r="N182" s="102"/>
      <c r="O182" s="102"/>
      <c r="P182" s="102"/>
      <c r="Q182" s="52">
        <v>16488.350522412104</v>
      </c>
      <c r="R182" s="101"/>
    </row>
    <row r="183" spans="1:18" ht="14.45" hidden="1" customHeight="1" x14ac:dyDescent="0.25">
      <c r="A183" s="101"/>
      <c r="B183" s="101">
        <v>1</v>
      </c>
      <c r="C183" s="101">
        <v>132</v>
      </c>
      <c r="D183" s="101" t="s">
        <v>193</v>
      </c>
      <c r="E183" s="101">
        <v>132</v>
      </c>
      <c r="F183" s="101"/>
      <c r="G183" s="102">
        <v>10800.520439496855</v>
      </c>
      <c r="H183" s="102"/>
      <c r="I183" s="102"/>
      <c r="J183" s="102"/>
      <c r="K183" s="102"/>
      <c r="L183" s="102"/>
      <c r="M183" s="102"/>
      <c r="N183" s="102"/>
      <c r="O183" s="102"/>
      <c r="P183" s="102"/>
      <c r="Q183" s="52">
        <v>10800.520439496855</v>
      </c>
      <c r="R183" s="101"/>
    </row>
    <row r="184" spans="1:18" ht="14.45" hidden="1" customHeight="1" x14ac:dyDescent="0.25">
      <c r="A184" s="101"/>
      <c r="B184" s="101">
        <v>1</v>
      </c>
      <c r="C184" s="101">
        <v>132</v>
      </c>
      <c r="D184" s="101" t="s">
        <v>200</v>
      </c>
      <c r="E184" s="101">
        <v>132</v>
      </c>
      <c r="F184" s="101"/>
      <c r="G184" s="102">
        <v>48400.439036578711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52">
        <v>48400.439036578711</v>
      </c>
      <c r="R184" s="101"/>
    </row>
    <row r="185" spans="1:18" ht="14.45" customHeight="1" x14ac:dyDescent="0.25">
      <c r="A185" s="101"/>
      <c r="B185" s="101">
        <v>1</v>
      </c>
      <c r="C185" s="101">
        <v>132</v>
      </c>
      <c r="D185" s="101" t="s">
        <v>144</v>
      </c>
      <c r="E185" s="101">
        <v>132</v>
      </c>
      <c r="F185" s="101"/>
      <c r="G185" s="102">
        <v>26950.044301466962</v>
      </c>
      <c r="H185" s="102"/>
      <c r="I185" s="102"/>
      <c r="J185" s="102"/>
      <c r="K185" s="102"/>
      <c r="L185" s="102"/>
      <c r="M185" s="102"/>
      <c r="N185" s="102"/>
      <c r="O185" s="102"/>
      <c r="P185" s="102"/>
      <c r="Q185" s="52">
        <v>26950.044301466962</v>
      </c>
      <c r="R185" s="101"/>
    </row>
    <row r="186" spans="1:18" ht="14.45" hidden="1" customHeight="1" x14ac:dyDescent="0.25">
      <c r="A186" s="101"/>
      <c r="B186" s="101">
        <v>1</v>
      </c>
      <c r="C186" s="101">
        <v>132</v>
      </c>
      <c r="D186" s="101" t="s">
        <v>377</v>
      </c>
      <c r="E186" s="101">
        <v>132</v>
      </c>
      <c r="F186" s="101"/>
      <c r="G186" s="102">
        <v>115899.72</v>
      </c>
      <c r="H186" s="102"/>
      <c r="I186" s="102"/>
      <c r="J186" s="102"/>
      <c r="K186" s="102"/>
      <c r="L186" s="102"/>
      <c r="M186" s="102"/>
      <c r="N186" s="102"/>
      <c r="O186" s="102"/>
      <c r="P186" s="102"/>
      <c r="Q186" s="52">
        <v>115899.72</v>
      </c>
      <c r="R186" s="101"/>
    </row>
    <row r="187" spans="1:18" ht="14.45" hidden="1" customHeight="1" x14ac:dyDescent="0.25">
      <c r="A187" s="101"/>
      <c r="B187" s="101">
        <v>1</v>
      </c>
      <c r="C187" s="101">
        <v>132</v>
      </c>
      <c r="D187" s="101" t="s">
        <v>306</v>
      </c>
      <c r="E187" s="101">
        <v>132</v>
      </c>
      <c r="F187" s="101"/>
      <c r="G187" s="102">
        <v>18287.310000000001</v>
      </c>
      <c r="H187" s="102"/>
      <c r="I187" s="102"/>
      <c r="J187" s="102"/>
      <c r="K187" s="102"/>
      <c r="L187" s="102"/>
      <c r="M187" s="102"/>
      <c r="N187" s="102"/>
      <c r="O187" s="102"/>
      <c r="P187" s="102"/>
      <c r="Q187" s="52">
        <v>18287.310000000001</v>
      </c>
      <c r="R187" s="101"/>
    </row>
    <row r="188" spans="1:18" ht="14.45" hidden="1" customHeight="1" x14ac:dyDescent="0.25">
      <c r="A188" s="68">
        <v>1166</v>
      </c>
      <c r="B188" s="51" t="s">
        <v>167</v>
      </c>
      <c r="C188" s="68">
        <v>141</v>
      </c>
      <c r="D188" s="68" t="s">
        <v>371</v>
      </c>
      <c r="E188" s="51"/>
      <c r="F188" s="51" t="s">
        <v>15</v>
      </c>
      <c r="G188" s="52">
        <v>39173</v>
      </c>
      <c r="H188" s="52"/>
      <c r="I188" s="52"/>
      <c r="J188" s="52"/>
      <c r="K188" s="52"/>
      <c r="L188" s="52"/>
      <c r="M188" s="52"/>
      <c r="N188" s="52"/>
      <c r="O188" s="52"/>
      <c r="P188" s="52"/>
      <c r="Q188" s="52">
        <v>39173</v>
      </c>
      <c r="R188" s="51"/>
    </row>
    <row r="189" spans="1:18" ht="14.45" hidden="1" customHeight="1" x14ac:dyDescent="0.25">
      <c r="A189" s="68">
        <v>1169</v>
      </c>
      <c r="B189" s="51" t="s">
        <v>167</v>
      </c>
      <c r="C189" s="51">
        <v>141</v>
      </c>
      <c r="D189" s="68" t="s">
        <v>371</v>
      </c>
      <c r="E189" s="51"/>
      <c r="F189" s="51" t="s">
        <v>15</v>
      </c>
      <c r="G189" s="52">
        <v>248265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>
        <v>248265</v>
      </c>
      <c r="R189" s="51"/>
    </row>
    <row r="190" spans="1:18" ht="14.45" hidden="1" customHeight="1" x14ac:dyDescent="0.25">
      <c r="A190" s="68">
        <v>1167</v>
      </c>
      <c r="B190" s="51" t="s">
        <v>167</v>
      </c>
      <c r="C190" s="68">
        <v>142</v>
      </c>
      <c r="D190" s="68" t="s">
        <v>371</v>
      </c>
      <c r="E190" s="51"/>
      <c r="F190" s="51" t="s">
        <v>16</v>
      </c>
      <c r="G190" s="52">
        <v>6995</v>
      </c>
      <c r="H190" s="52"/>
      <c r="I190" s="52"/>
      <c r="J190" s="52"/>
      <c r="K190" s="52"/>
      <c r="L190" s="52"/>
      <c r="M190" s="52"/>
      <c r="N190" s="52"/>
      <c r="O190" s="52"/>
      <c r="P190" s="52"/>
      <c r="Q190" s="52">
        <v>6995</v>
      </c>
      <c r="R190" s="51"/>
    </row>
    <row r="191" spans="1:18" ht="14.45" hidden="1" customHeight="1" x14ac:dyDescent="0.25">
      <c r="A191" s="68">
        <v>1170</v>
      </c>
      <c r="B191" s="51" t="s">
        <v>167</v>
      </c>
      <c r="C191" s="51">
        <v>142</v>
      </c>
      <c r="D191" s="68" t="s">
        <v>372</v>
      </c>
      <c r="E191" s="51"/>
      <c r="F191" s="51" t="s">
        <v>16</v>
      </c>
      <c r="G191" s="52">
        <v>44333</v>
      </c>
      <c r="H191" s="52"/>
      <c r="I191" s="52"/>
      <c r="J191" s="52"/>
      <c r="K191" s="52"/>
      <c r="L191" s="52"/>
      <c r="M191" s="52"/>
      <c r="N191" s="52"/>
      <c r="O191" s="52"/>
      <c r="P191" s="52"/>
      <c r="Q191" s="52">
        <v>44333</v>
      </c>
      <c r="R191" s="51"/>
    </row>
    <row r="192" spans="1:18" ht="14.45" hidden="1" customHeight="1" x14ac:dyDescent="0.25">
      <c r="A192" s="68">
        <v>1168</v>
      </c>
      <c r="B192" s="51" t="s">
        <v>167</v>
      </c>
      <c r="C192" s="68">
        <v>143</v>
      </c>
      <c r="D192" s="68" t="s">
        <v>371</v>
      </c>
      <c r="E192" s="51"/>
      <c r="F192" s="51" t="s">
        <v>17</v>
      </c>
      <c r="G192" s="52">
        <v>2798</v>
      </c>
      <c r="H192" s="52"/>
      <c r="I192" s="52"/>
      <c r="J192" s="52"/>
      <c r="K192" s="52"/>
      <c r="L192" s="52"/>
      <c r="M192" s="52"/>
      <c r="N192" s="52"/>
      <c r="O192" s="52"/>
      <c r="P192" s="52"/>
      <c r="Q192" s="52">
        <v>2798</v>
      </c>
      <c r="R192" s="51"/>
    </row>
    <row r="193" spans="1:18" ht="14.45" hidden="1" customHeight="1" x14ac:dyDescent="0.25">
      <c r="A193" s="68">
        <v>1171</v>
      </c>
      <c r="B193" s="51" t="s">
        <v>167</v>
      </c>
      <c r="C193" s="51">
        <v>143</v>
      </c>
      <c r="D193" s="68" t="s">
        <v>372</v>
      </c>
      <c r="E193" s="51"/>
      <c r="F193" s="51" t="s">
        <v>17</v>
      </c>
      <c r="G193" s="52">
        <v>22133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>
        <v>22133</v>
      </c>
      <c r="R193" s="51"/>
    </row>
    <row r="194" spans="1:18" x14ac:dyDescent="0.25">
      <c r="A194" s="51">
        <v>561</v>
      </c>
      <c r="B194" s="51" t="s">
        <v>167</v>
      </c>
      <c r="C194" s="51">
        <v>152</v>
      </c>
      <c r="D194" s="51" t="s">
        <v>220</v>
      </c>
      <c r="E194" s="51">
        <v>152</v>
      </c>
      <c r="F194" s="51" t="s">
        <v>8</v>
      </c>
      <c r="G194" s="49">
        <v>1467398</v>
      </c>
      <c r="H194" s="51"/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49">
        <v>1467397.6820952743</v>
      </c>
      <c r="R194" s="51"/>
    </row>
    <row r="195" spans="1:18" ht="14.45" hidden="1" customHeight="1" x14ac:dyDescent="0.25">
      <c r="A195" s="51">
        <v>117</v>
      </c>
      <c r="B195" s="51" t="s">
        <v>167</v>
      </c>
      <c r="C195" s="51">
        <v>159</v>
      </c>
      <c r="D195" s="51" t="s">
        <v>207</v>
      </c>
      <c r="E195" s="51">
        <v>159</v>
      </c>
      <c r="F195" s="51" t="s">
        <v>18</v>
      </c>
      <c r="G195" s="52">
        <v>0</v>
      </c>
      <c r="H195" s="52"/>
      <c r="I195" s="52"/>
      <c r="J195" s="52"/>
      <c r="K195" s="52"/>
      <c r="L195" s="52"/>
      <c r="M195" s="52"/>
      <c r="N195" s="52"/>
      <c r="O195" s="52"/>
      <c r="P195" s="52"/>
      <c r="Q195" s="52">
        <v>0</v>
      </c>
      <c r="R195" s="51" t="s">
        <v>312</v>
      </c>
    </row>
    <row r="196" spans="1:18" ht="14.45" hidden="1" customHeight="1" x14ac:dyDescent="0.25">
      <c r="A196" s="51">
        <v>146</v>
      </c>
      <c r="B196" s="51" t="s">
        <v>167</v>
      </c>
      <c r="C196" s="51">
        <v>159</v>
      </c>
      <c r="D196" s="51" t="s">
        <v>208</v>
      </c>
      <c r="E196" s="51">
        <v>159</v>
      </c>
      <c r="F196" s="51" t="s">
        <v>18</v>
      </c>
      <c r="G196" s="52">
        <v>0</v>
      </c>
      <c r="H196" s="52"/>
      <c r="I196" s="52"/>
      <c r="J196" s="52"/>
      <c r="K196" s="52"/>
      <c r="L196" s="52"/>
      <c r="M196" s="52"/>
      <c r="N196" s="52"/>
      <c r="O196" s="52"/>
      <c r="P196" s="52"/>
      <c r="Q196" s="52">
        <v>0</v>
      </c>
      <c r="R196" s="51" t="s">
        <v>312</v>
      </c>
    </row>
    <row r="197" spans="1:18" ht="14.45" hidden="1" customHeight="1" x14ac:dyDescent="0.25">
      <c r="A197" s="51">
        <v>784</v>
      </c>
      <c r="B197" s="51" t="s">
        <v>167</v>
      </c>
      <c r="C197" s="51">
        <v>159</v>
      </c>
      <c r="D197" s="51" t="s">
        <v>226</v>
      </c>
      <c r="E197" s="51">
        <v>159</v>
      </c>
      <c r="F197" s="51" t="s">
        <v>18</v>
      </c>
      <c r="G197" s="52">
        <v>0</v>
      </c>
      <c r="H197" s="52"/>
      <c r="I197" s="52"/>
      <c r="J197" s="52"/>
      <c r="K197" s="52"/>
      <c r="L197" s="52"/>
      <c r="M197" s="52"/>
      <c r="N197" s="52"/>
      <c r="O197" s="52"/>
      <c r="P197" s="52"/>
      <c r="Q197" s="52">
        <v>0</v>
      </c>
      <c r="R197" s="51" t="s">
        <v>312</v>
      </c>
    </row>
    <row r="198" spans="1:18" ht="14.45" hidden="1" customHeight="1" x14ac:dyDescent="0.25">
      <c r="A198" s="51">
        <v>31</v>
      </c>
      <c r="B198" s="51" t="s">
        <v>164</v>
      </c>
      <c r="C198" s="51">
        <v>211</v>
      </c>
      <c r="D198" s="51" t="s">
        <v>205</v>
      </c>
      <c r="E198" s="51">
        <v>211</v>
      </c>
      <c r="F198" s="51" t="s">
        <v>19</v>
      </c>
      <c r="G198" s="52">
        <v>12000</v>
      </c>
      <c r="H198" s="51"/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12000</v>
      </c>
      <c r="R198" s="51"/>
    </row>
    <row r="199" spans="1:18" ht="14.45" hidden="1" customHeight="1" x14ac:dyDescent="0.25">
      <c r="A199" s="51">
        <v>67</v>
      </c>
      <c r="B199" s="51" t="s">
        <v>164</v>
      </c>
      <c r="C199" s="51">
        <v>211</v>
      </c>
      <c r="D199" s="51" t="s">
        <v>206</v>
      </c>
      <c r="E199" s="51">
        <v>211</v>
      </c>
      <c r="F199" s="51" t="s">
        <v>19</v>
      </c>
      <c r="G199" s="52">
        <v>0</v>
      </c>
      <c r="H199" s="51"/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1"/>
    </row>
    <row r="200" spans="1:18" ht="14.45" hidden="1" customHeight="1" x14ac:dyDescent="0.25">
      <c r="A200" s="51">
        <v>120</v>
      </c>
      <c r="B200" s="51" t="s">
        <v>164</v>
      </c>
      <c r="C200" s="51">
        <v>211</v>
      </c>
      <c r="D200" s="51" t="s">
        <v>207</v>
      </c>
      <c r="E200" s="51">
        <v>211</v>
      </c>
      <c r="F200" s="51" t="s">
        <v>19</v>
      </c>
      <c r="G200" s="52">
        <v>6000</v>
      </c>
      <c r="H200" s="52"/>
      <c r="I200" s="52"/>
      <c r="J200" s="52"/>
      <c r="K200" s="52"/>
      <c r="L200" s="52"/>
      <c r="M200" s="52"/>
      <c r="N200" s="52"/>
      <c r="O200" s="52"/>
      <c r="P200" s="52"/>
      <c r="Q200" s="52">
        <v>6000</v>
      </c>
      <c r="R200" s="51"/>
    </row>
    <row r="201" spans="1:18" ht="14.45" hidden="1" customHeight="1" x14ac:dyDescent="0.25">
      <c r="A201" s="51">
        <v>149</v>
      </c>
      <c r="B201" s="51" t="s">
        <v>164</v>
      </c>
      <c r="C201" s="51">
        <v>211</v>
      </c>
      <c r="D201" s="51" t="s">
        <v>208</v>
      </c>
      <c r="E201" s="51">
        <v>211</v>
      </c>
      <c r="F201" s="51" t="s">
        <v>19</v>
      </c>
      <c r="G201" s="52">
        <v>8000</v>
      </c>
      <c r="H201" s="52"/>
      <c r="I201" s="52"/>
      <c r="J201" s="52"/>
      <c r="K201" s="52"/>
      <c r="L201" s="52"/>
      <c r="M201" s="52"/>
      <c r="N201" s="52"/>
      <c r="O201" s="52"/>
      <c r="P201" s="52"/>
      <c r="Q201" s="52">
        <v>8000</v>
      </c>
      <c r="R201" s="51"/>
    </row>
    <row r="202" spans="1:18" ht="14.45" hidden="1" customHeight="1" x14ac:dyDescent="0.25">
      <c r="A202" s="51">
        <v>188</v>
      </c>
      <c r="B202" s="51" t="s">
        <v>164</v>
      </c>
      <c r="C202" s="51">
        <v>211</v>
      </c>
      <c r="D202" s="51" t="s">
        <v>209</v>
      </c>
      <c r="E202" s="51">
        <v>211</v>
      </c>
      <c r="F202" s="51" t="s">
        <v>19</v>
      </c>
      <c r="G202" s="52">
        <v>8000</v>
      </c>
      <c r="H202" s="51"/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8000</v>
      </c>
      <c r="R202" s="51"/>
    </row>
    <row r="203" spans="1:18" ht="14.45" hidden="1" customHeight="1" x14ac:dyDescent="0.25">
      <c r="A203" s="51">
        <v>239</v>
      </c>
      <c r="B203" s="51" t="s">
        <v>164</v>
      </c>
      <c r="C203" s="51">
        <v>211</v>
      </c>
      <c r="D203" s="51" t="s">
        <v>211</v>
      </c>
      <c r="E203" s="51">
        <v>211</v>
      </c>
      <c r="F203" s="51" t="s">
        <v>19</v>
      </c>
      <c r="G203" s="52">
        <v>7000</v>
      </c>
      <c r="H203" s="51"/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7000</v>
      </c>
      <c r="R203" s="51"/>
    </row>
    <row r="204" spans="1:18" ht="14.45" hidden="1" customHeight="1" x14ac:dyDescent="0.25">
      <c r="A204" s="51">
        <v>305</v>
      </c>
      <c r="B204" s="51" t="s">
        <v>164</v>
      </c>
      <c r="C204" s="51">
        <v>211</v>
      </c>
      <c r="D204" s="51" t="s">
        <v>212</v>
      </c>
      <c r="E204" s="51">
        <v>211</v>
      </c>
      <c r="F204" s="51" t="s">
        <v>19</v>
      </c>
      <c r="G204" s="52">
        <v>9960</v>
      </c>
      <c r="H204" s="51"/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9960</v>
      </c>
      <c r="R204" s="51"/>
    </row>
    <row r="205" spans="1:18" ht="14.45" hidden="1" customHeight="1" x14ac:dyDescent="0.25">
      <c r="A205" s="51">
        <v>340</v>
      </c>
      <c r="B205" s="51" t="s">
        <v>164</v>
      </c>
      <c r="C205" s="51">
        <v>211</v>
      </c>
      <c r="D205" s="51" t="s">
        <v>213</v>
      </c>
      <c r="E205" s="51">
        <v>211</v>
      </c>
      <c r="F205" s="51" t="s">
        <v>19</v>
      </c>
      <c r="G205" s="52">
        <v>6000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6000</v>
      </c>
      <c r="R205" s="51"/>
    </row>
    <row r="206" spans="1:18" ht="14.45" hidden="1" customHeight="1" x14ac:dyDescent="0.25">
      <c r="A206" s="51">
        <v>385</v>
      </c>
      <c r="B206" s="51" t="s">
        <v>164</v>
      </c>
      <c r="C206" s="51">
        <v>211</v>
      </c>
      <c r="D206" s="51" t="s">
        <v>214</v>
      </c>
      <c r="E206" s="51">
        <v>211</v>
      </c>
      <c r="F206" s="51" t="s">
        <v>19</v>
      </c>
      <c r="G206" s="52">
        <v>6000</v>
      </c>
      <c r="H206" s="51"/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6000</v>
      </c>
      <c r="R206" s="51"/>
    </row>
    <row r="207" spans="1:18" ht="14.45" hidden="1" customHeight="1" x14ac:dyDescent="0.25">
      <c r="A207" s="51">
        <v>444</v>
      </c>
      <c r="B207" s="51" t="s">
        <v>164</v>
      </c>
      <c r="C207" s="51">
        <v>211</v>
      </c>
      <c r="D207" s="51" t="s">
        <v>216</v>
      </c>
      <c r="E207" s="51">
        <v>211</v>
      </c>
      <c r="F207" s="51" t="s">
        <v>19</v>
      </c>
      <c r="G207" s="52">
        <v>6000</v>
      </c>
      <c r="H207" s="51"/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6000</v>
      </c>
      <c r="R207" s="51"/>
    </row>
    <row r="208" spans="1:18" ht="14.45" hidden="1" customHeight="1" x14ac:dyDescent="0.25">
      <c r="A208" s="51">
        <v>472</v>
      </c>
      <c r="B208" s="51" t="s">
        <v>164</v>
      </c>
      <c r="C208" s="51">
        <v>211</v>
      </c>
      <c r="D208" s="51" t="s">
        <v>217</v>
      </c>
      <c r="E208" s="51">
        <v>211</v>
      </c>
      <c r="F208" s="51" t="s">
        <v>19</v>
      </c>
      <c r="G208" s="52">
        <v>6500</v>
      </c>
      <c r="H208" s="51"/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6500</v>
      </c>
      <c r="R208" s="51"/>
    </row>
    <row r="209" spans="1:18" ht="14.45" hidden="1" customHeight="1" x14ac:dyDescent="0.25">
      <c r="A209" s="51">
        <v>507</v>
      </c>
      <c r="B209" s="51" t="s">
        <v>164</v>
      </c>
      <c r="C209" s="51">
        <v>211</v>
      </c>
      <c r="D209" s="51" t="s">
        <v>218</v>
      </c>
      <c r="E209" s="51">
        <v>211</v>
      </c>
      <c r="F209" s="51" t="s">
        <v>19</v>
      </c>
      <c r="G209" s="52">
        <v>15000</v>
      </c>
      <c r="H209" s="51"/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15000</v>
      </c>
      <c r="R209" s="51"/>
    </row>
    <row r="210" spans="1:18" ht="14.45" hidden="1" customHeight="1" x14ac:dyDescent="0.25">
      <c r="A210" s="51">
        <v>531</v>
      </c>
      <c r="B210" s="51" t="s">
        <v>164</v>
      </c>
      <c r="C210" s="51">
        <v>211</v>
      </c>
      <c r="D210" s="51" t="s">
        <v>219</v>
      </c>
      <c r="E210" s="51">
        <v>211</v>
      </c>
      <c r="F210" s="51" t="s">
        <v>19</v>
      </c>
      <c r="G210" s="52">
        <v>12000</v>
      </c>
      <c r="H210" s="51"/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12000</v>
      </c>
      <c r="R210" s="51"/>
    </row>
    <row r="211" spans="1:18" ht="14.45" customHeight="1" x14ac:dyDescent="0.25">
      <c r="A211" s="51">
        <v>564</v>
      </c>
      <c r="B211" s="51" t="s">
        <v>164</v>
      </c>
      <c r="C211" s="51">
        <v>211</v>
      </c>
      <c r="D211" s="51" t="s">
        <v>220</v>
      </c>
      <c r="E211" s="51">
        <v>211</v>
      </c>
      <c r="F211" s="51" t="s">
        <v>19</v>
      </c>
      <c r="G211" s="52">
        <v>12000</v>
      </c>
      <c r="H211" s="51"/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12000</v>
      </c>
      <c r="R211" s="51"/>
    </row>
    <row r="212" spans="1:18" ht="14.45" hidden="1" customHeight="1" x14ac:dyDescent="0.25">
      <c r="A212" s="51">
        <v>609</v>
      </c>
      <c r="B212" s="51" t="s">
        <v>164</v>
      </c>
      <c r="C212" s="51">
        <v>211</v>
      </c>
      <c r="D212" s="51" t="s">
        <v>221</v>
      </c>
      <c r="E212" s="51">
        <v>211</v>
      </c>
      <c r="F212" s="51" t="s">
        <v>19</v>
      </c>
      <c r="G212" s="52">
        <v>8000</v>
      </c>
      <c r="H212" s="51"/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8000</v>
      </c>
      <c r="R212" s="51"/>
    </row>
    <row r="213" spans="1:18" ht="14.45" hidden="1" customHeight="1" x14ac:dyDescent="0.25">
      <c r="A213" s="51">
        <v>644</v>
      </c>
      <c r="B213" s="51" t="s">
        <v>164</v>
      </c>
      <c r="C213" s="51">
        <v>211</v>
      </c>
      <c r="D213" s="51" t="s">
        <v>142</v>
      </c>
      <c r="E213" s="51">
        <v>211</v>
      </c>
      <c r="F213" s="51" t="s">
        <v>19</v>
      </c>
      <c r="G213" s="52">
        <v>12000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12000</v>
      </c>
      <c r="R213" s="51"/>
    </row>
    <row r="214" spans="1:18" ht="14.45" hidden="1" customHeight="1" x14ac:dyDescent="0.25">
      <c r="A214" s="51">
        <v>682</v>
      </c>
      <c r="B214" s="51" t="s">
        <v>164</v>
      </c>
      <c r="C214" s="51">
        <v>211</v>
      </c>
      <c r="D214" s="51" t="s">
        <v>222</v>
      </c>
      <c r="E214" s="51">
        <v>211</v>
      </c>
      <c r="F214" s="51" t="s">
        <v>19</v>
      </c>
      <c r="G214" s="52">
        <v>7500</v>
      </c>
      <c r="H214" s="52"/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7500</v>
      </c>
      <c r="R214" s="51"/>
    </row>
    <row r="215" spans="1:18" ht="14.45" hidden="1" customHeight="1" x14ac:dyDescent="0.25">
      <c r="A215" s="51">
        <v>712</v>
      </c>
      <c r="B215" s="51" t="s">
        <v>164</v>
      </c>
      <c r="C215" s="51">
        <v>211</v>
      </c>
      <c r="D215" s="51" t="s">
        <v>223</v>
      </c>
      <c r="E215" s="51">
        <v>211</v>
      </c>
      <c r="F215" s="51" t="s">
        <v>19</v>
      </c>
      <c r="G215" s="52">
        <v>6500</v>
      </c>
      <c r="H215" s="52"/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6500</v>
      </c>
      <c r="R215" s="51"/>
    </row>
    <row r="216" spans="1:18" ht="14.45" hidden="1" customHeight="1" x14ac:dyDescent="0.25">
      <c r="A216" s="51">
        <v>792</v>
      </c>
      <c r="B216" s="51" t="s">
        <v>164</v>
      </c>
      <c r="C216" s="51">
        <v>211</v>
      </c>
      <c r="D216" s="51" t="s">
        <v>226</v>
      </c>
      <c r="E216" s="51">
        <v>211</v>
      </c>
      <c r="F216" s="51" t="s">
        <v>19</v>
      </c>
      <c r="G216" s="52">
        <v>12000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>
        <v>12000</v>
      </c>
      <c r="R216" s="51"/>
    </row>
    <row r="217" spans="1:18" ht="14.45" hidden="1" customHeight="1" x14ac:dyDescent="0.25">
      <c r="A217" s="51">
        <v>1066</v>
      </c>
      <c r="B217" s="51" t="s">
        <v>164</v>
      </c>
      <c r="C217" s="51">
        <v>211</v>
      </c>
      <c r="D217" s="51" t="s">
        <v>225</v>
      </c>
      <c r="E217" s="51">
        <v>211</v>
      </c>
      <c r="F217" s="51" t="s">
        <v>19</v>
      </c>
      <c r="G217" s="52">
        <v>3000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>
        <v>3000</v>
      </c>
      <c r="R217" s="51"/>
    </row>
    <row r="218" spans="1:18" ht="14.45" hidden="1" customHeight="1" x14ac:dyDescent="0.25">
      <c r="A218" s="68">
        <v>1172</v>
      </c>
      <c r="B218" s="51" t="s">
        <v>164</v>
      </c>
      <c r="C218" s="51">
        <v>211</v>
      </c>
      <c r="D218" s="68" t="s">
        <v>211</v>
      </c>
      <c r="E218" s="51">
        <v>211</v>
      </c>
      <c r="F218" s="51" t="s">
        <v>19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>
        <v>0</v>
      </c>
      <c r="R218" s="51" t="s">
        <v>313</v>
      </c>
    </row>
    <row r="219" spans="1:18" hidden="1" x14ac:dyDescent="0.25">
      <c r="A219" s="68">
        <v>1181</v>
      </c>
      <c r="B219" s="51" t="s">
        <v>164</v>
      </c>
      <c r="C219" s="51">
        <v>211</v>
      </c>
      <c r="D219" s="68" t="s">
        <v>192</v>
      </c>
      <c r="E219" s="51">
        <v>211</v>
      </c>
      <c r="F219" s="51" t="s">
        <v>19</v>
      </c>
      <c r="G219" s="52">
        <v>35000</v>
      </c>
      <c r="H219" s="52"/>
      <c r="I219" s="52"/>
      <c r="J219" s="52"/>
      <c r="K219" s="52"/>
      <c r="L219" s="52"/>
      <c r="M219" s="52"/>
      <c r="N219" s="52"/>
      <c r="O219" s="52"/>
      <c r="P219" s="52"/>
      <c r="Q219" s="52">
        <v>35000</v>
      </c>
      <c r="R219" s="51" t="s">
        <v>317</v>
      </c>
    </row>
    <row r="220" spans="1:18" ht="14.45" hidden="1" customHeight="1" x14ac:dyDescent="0.25">
      <c r="A220" s="68">
        <v>1211</v>
      </c>
      <c r="B220" s="51" t="s">
        <v>164</v>
      </c>
      <c r="C220" s="51">
        <v>211</v>
      </c>
      <c r="D220" s="51" t="s">
        <v>304</v>
      </c>
      <c r="E220" s="51">
        <v>211</v>
      </c>
      <c r="F220" s="51" t="s">
        <v>19</v>
      </c>
      <c r="G220" s="52">
        <v>90000</v>
      </c>
      <c r="H220" s="52"/>
      <c r="I220" s="52"/>
      <c r="J220" s="52"/>
      <c r="K220" s="52"/>
      <c r="L220" s="52"/>
      <c r="M220" s="52"/>
      <c r="N220" s="52"/>
      <c r="O220" s="52"/>
      <c r="P220" s="52"/>
      <c r="Q220" s="52">
        <v>90000</v>
      </c>
      <c r="R220" s="51"/>
    </row>
    <row r="221" spans="1:18" ht="14.45" hidden="1" customHeight="1" x14ac:dyDescent="0.25">
      <c r="A221" s="68">
        <v>1231</v>
      </c>
      <c r="B221" s="51" t="s">
        <v>164</v>
      </c>
      <c r="C221" s="51">
        <v>211</v>
      </c>
      <c r="D221" s="51" t="s">
        <v>193</v>
      </c>
      <c r="E221" s="51">
        <v>211</v>
      </c>
      <c r="F221" s="51" t="s">
        <v>19</v>
      </c>
      <c r="G221" s="52">
        <v>6000</v>
      </c>
      <c r="H221" s="52"/>
      <c r="I221" s="52"/>
      <c r="J221" s="52"/>
      <c r="K221" s="52"/>
      <c r="L221" s="52"/>
      <c r="M221" s="52"/>
      <c r="N221" s="52"/>
      <c r="O221" s="52"/>
      <c r="P221" s="52"/>
      <c r="Q221" s="52">
        <v>6000</v>
      </c>
      <c r="R221" s="51"/>
    </row>
    <row r="222" spans="1:18" ht="14.45" hidden="1" customHeight="1" x14ac:dyDescent="0.25">
      <c r="A222" s="68">
        <v>1242</v>
      </c>
      <c r="B222" s="51" t="s">
        <v>164</v>
      </c>
      <c r="C222" s="51">
        <v>211</v>
      </c>
      <c r="D222" s="51" t="s">
        <v>199</v>
      </c>
      <c r="E222" s="51">
        <v>211</v>
      </c>
      <c r="F222" s="51" t="s">
        <v>19</v>
      </c>
      <c r="G222" s="52">
        <v>4800</v>
      </c>
      <c r="H222" s="52"/>
      <c r="I222" s="52"/>
      <c r="J222" s="52"/>
      <c r="K222" s="52"/>
      <c r="L222" s="52"/>
      <c r="M222" s="52"/>
      <c r="N222" s="52"/>
      <c r="O222" s="52"/>
      <c r="P222" s="52"/>
      <c r="Q222" s="52">
        <v>4800</v>
      </c>
      <c r="R222" s="51"/>
    </row>
    <row r="223" spans="1:18" ht="14.45" hidden="1" customHeight="1" x14ac:dyDescent="0.25">
      <c r="A223" s="51">
        <v>32</v>
      </c>
      <c r="B223" s="51" t="s">
        <v>164</v>
      </c>
      <c r="C223" s="51">
        <v>212</v>
      </c>
      <c r="D223" s="51" t="s">
        <v>205</v>
      </c>
      <c r="E223" s="51">
        <v>212</v>
      </c>
      <c r="F223" s="51" t="s">
        <v>20</v>
      </c>
      <c r="G223" s="52">
        <v>6000</v>
      </c>
      <c r="H223" s="51"/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6000</v>
      </c>
      <c r="R223" s="51"/>
    </row>
    <row r="224" spans="1:18" ht="14.45" hidden="1" customHeight="1" x14ac:dyDescent="0.25">
      <c r="A224" s="51">
        <v>68</v>
      </c>
      <c r="B224" s="51" t="s">
        <v>164</v>
      </c>
      <c r="C224" s="51">
        <v>212</v>
      </c>
      <c r="D224" s="51" t="s">
        <v>206</v>
      </c>
      <c r="E224" s="51">
        <v>212</v>
      </c>
      <c r="F224" s="51" t="s">
        <v>20</v>
      </c>
      <c r="G224" s="52">
        <v>0</v>
      </c>
      <c r="H224" s="51"/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1"/>
    </row>
    <row r="225" spans="1:18" ht="14.45" hidden="1" customHeight="1" x14ac:dyDescent="0.25">
      <c r="A225" s="51">
        <v>121</v>
      </c>
      <c r="B225" s="51" t="s">
        <v>164</v>
      </c>
      <c r="C225" s="51">
        <v>212</v>
      </c>
      <c r="D225" s="51" t="s">
        <v>207</v>
      </c>
      <c r="E225" s="51">
        <v>212</v>
      </c>
      <c r="F225" s="51" t="s">
        <v>20</v>
      </c>
      <c r="G225" s="52">
        <v>500</v>
      </c>
      <c r="H225" s="52"/>
      <c r="I225" s="52"/>
      <c r="J225" s="52"/>
      <c r="K225" s="52"/>
      <c r="L225" s="52"/>
      <c r="M225" s="52"/>
      <c r="N225" s="52"/>
      <c r="O225" s="52"/>
      <c r="P225" s="52"/>
      <c r="Q225" s="52">
        <v>500</v>
      </c>
      <c r="R225" s="51"/>
    </row>
    <row r="226" spans="1:18" ht="14.45" hidden="1" customHeight="1" x14ac:dyDescent="0.25">
      <c r="A226" s="51">
        <v>150</v>
      </c>
      <c r="B226" s="51" t="s">
        <v>164</v>
      </c>
      <c r="C226" s="51">
        <v>212</v>
      </c>
      <c r="D226" s="51" t="s">
        <v>208</v>
      </c>
      <c r="E226" s="51">
        <v>212</v>
      </c>
      <c r="F226" s="51" t="s">
        <v>20</v>
      </c>
      <c r="G226" s="52">
        <v>15000</v>
      </c>
      <c r="H226" s="52"/>
      <c r="I226" s="52"/>
      <c r="J226" s="52"/>
      <c r="K226" s="52"/>
      <c r="L226" s="52"/>
      <c r="M226" s="52"/>
      <c r="N226" s="52"/>
      <c r="O226" s="52"/>
      <c r="P226" s="52"/>
      <c r="Q226" s="52">
        <v>15000</v>
      </c>
      <c r="R226" s="51"/>
    </row>
    <row r="227" spans="1:18" ht="14.45" hidden="1" customHeight="1" x14ac:dyDescent="0.25">
      <c r="A227" s="51">
        <v>189</v>
      </c>
      <c r="B227" s="51" t="s">
        <v>164</v>
      </c>
      <c r="C227" s="51">
        <v>212</v>
      </c>
      <c r="D227" s="51" t="s">
        <v>209</v>
      </c>
      <c r="E227" s="51">
        <v>212</v>
      </c>
      <c r="F227" s="51" t="s">
        <v>20</v>
      </c>
      <c r="G227" s="52">
        <v>30000</v>
      </c>
      <c r="H227" s="51"/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30000</v>
      </c>
      <c r="R227" s="51"/>
    </row>
    <row r="228" spans="1:18" ht="14.45" hidden="1" customHeight="1" x14ac:dyDescent="0.25">
      <c r="A228" s="51">
        <v>240</v>
      </c>
      <c r="B228" s="51" t="s">
        <v>164</v>
      </c>
      <c r="C228" s="51">
        <v>212</v>
      </c>
      <c r="D228" s="51" t="s">
        <v>211</v>
      </c>
      <c r="E228" s="51">
        <v>212</v>
      </c>
      <c r="F228" s="51" t="s">
        <v>20</v>
      </c>
      <c r="G228" s="52">
        <v>4500</v>
      </c>
      <c r="H228" s="51"/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4500</v>
      </c>
      <c r="R228" s="51"/>
    </row>
    <row r="229" spans="1:18" ht="14.45" hidden="1" customHeight="1" x14ac:dyDescent="0.25">
      <c r="A229" s="51">
        <v>341</v>
      </c>
      <c r="B229" s="51" t="s">
        <v>164</v>
      </c>
      <c r="C229" s="51">
        <v>212</v>
      </c>
      <c r="D229" s="51" t="s">
        <v>213</v>
      </c>
      <c r="E229" s="51">
        <v>212</v>
      </c>
      <c r="F229" s="51" t="s">
        <v>20</v>
      </c>
      <c r="G229" s="52">
        <v>4000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4000</v>
      </c>
      <c r="R229" s="51"/>
    </row>
    <row r="230" spans="1:18" ht="14.45" hidden="1" customHeight="1" x14ac:dyDescent="0.25">
      <c r="A230" s="51">
        <v>386</v>
      </c>
      <c r="B230" s="51" t="s">
        <v>164</v>
      </c>
      <c r="C230" s="51">
        <v>212</v>
      </c>
      <c r="D230" s="51" t="s">
        <v>214</v>
      </c>
      <c r="E230" s="51">
        <v>212</v>
      </c>
      <c r="F230" s="51" t="s">
        <v>20</v>
      </c>
      <c r="G230" s="52">
        <v>6000</v>
      </c>
      <c r="H230" s="51"/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6000</v>
      </c>
      <c r="R230" s="51"/>
    </row>
    <row r="231" spans="1:18" ht="14.45" hidden="1" customHeight="1" x14ac:dyDescent="0.25">
      <c r="A231" s="51">
        <v>445</v>
      </c>
      <c r="B231" s="51" t="s">
        <v>164</v>
      </c>
      <c r="C231" s="51">
        <v>212</v>
      </c>
      <c r="D231" s="51" t="s">
        <v>216</v>
      </c>
      <c r="E231" s="51">
        <v>212</v>
      </c>
      <c r="F231" s="51" t="s">
        <v>20</v>
      </c>
      <c r="G231" s="52">
        <v>9600</v>
      </c>
      <c r="H231" s="51"/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9600</v>
      </c>
      <c r="R231" s="51"/>
    </row>
    <row r="232" spans="1:18" ht="14.45" hidden="1" customHeight="1" x14ac:dyDescent="0.25">
      <c r="A232" s="51">
        <v>508</v>
      </c>
      <c r="B232" s="51" t="s">
        <v>164</v>
      </c>
      <c r="C232" s="51">
        <v>212</v>
      </c>
      <c r="D232" s="51" t="s">
        <v>218</v>
      </c>
      <c r="E232" s="51">
        <v>212</v>
      </c>
      <c r="F232" s="51" t="s">
        <v>20</v>
      </c>
      <c r="G232" s="52">
        <v>6000</v>
      </c>
      <c r="H232" s="51"/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6000</v>
      </c>
      <c r="R232" s="51"/>
    </row>
    <row r="233" spans="1:18" ht="14.45" hidden="1" customHeight="1" x14ac:dyDescent="0.25">
      <c r="A233" s="51">
        <v>532</v>
      </c>
      <c r="B233" s="51" t="s">
        <v>164</v>
      </c>
      <c r="C233" s="51">
        <v>212</v>
      </c>
      <c r="D233" s="51" t="s">
        <v>219</v>
      </c>
      <c r="E233" s="51">
        <v>212</v>
      </c>
      <c r="F233" s="51" t="s">
        <v>20</v>
      </c>
      <c r="G233" s="52">
        <v>6000</v>
      </c>
      <c r="H233" s="51"/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6000</v>
      </c>
      <c r="R233" s="51"/>
    </row>
    <row r="234" spans="1:18" ht="14.45" customHeight="1" x14ac:dyDescent="0.25">
      <c r="A234" s="51">
        <v>565</v>
      </c>
      <c r="B234" s="51" t="s">
        <v>164</v>
      </c>
      <c r="C234" s="51">
        <v>212</v>
      </c>
      <c r="D234" s="51" t="s">
        <v>220</v>
      </c>
      <c r="E234" s="51">
        <v>212</v>
      </c>
      <c r="F234" s="51" t="s">
        <v>20</v>
      </c>
      <c r="G234" s="52">
        <v>12000</v>
      </c>
      <c r="H234" s="51"/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12000</v>
      </c>
      <c r="R234" s="51"/>
    </row>
    <row r="235" spans="1:18" ht="14.45" hidden="1" customHeight="1" x14ac:dyDescent="0.25">
      <c r="A235" s="51">
        <v>610</v>
      </c>
      <c r="B235" s="51" t="s">
        <v>164</v>
      </c>
      <c r="C235" s="51">
        <v>212</v>
      </c>
      <c r="D235" s="51" t="s">
        <v>221</v>
      </c>
      <c r="E235" s="51">
        <v>212</v>
      </c>
      <c r="F235" s="51" t="s">
        <v>20</v>
      </c>
      <c r="G235" s="52">
        <v>8000</v>
      </c>
      <c r="H235" s="51"/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8000</v>
      </c>
      <c r="R235" s="51"/>
    </row>
    <row r="236" spans="1:18" ht="14.45" hidden="1" customHeight="1" x14ac:dyDescent="0.25">
      <c r="A236" s="51">
        <v>645</v>
      </c>
      <c r="B236" s="51" t="s">
        <v>164</v>
      </c>
      <c r="C236" s="51">
        <v>212</v>
      </c>
      <c r="D236" s="51" t="s">
        <v>142</v>
      </c>
      <c r="E236" s="51">
        <v>212</v>
      </c>
      <c r="F236" s="51" t="s">
        <v>20</v>
      </c>
      <c r="G236" s="52">
        <v>17000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17000</v>
      </c>
      <c r="R236" s="51"/>
    </row>
    <row r="237" spans="1:18" ht="14.45" hidden="1" customHeight="1" x14ac:dyDescent="0.25">
      <c r="A237" s="51">
        <v>683</v>
      </c>
      <c r="B237" s="51" t="s">
        <v>164</v>
      </c>
      <c r="C237" s="51">
        <v>212</v>
      </c>
      <c r="D237" s="51" t="s">
        <v>222</v>
      </c>
      <c r="E237" s="51">
        <v>212</v>
      </c>
      <c r="F237" s="51" t="s">
        <v>20</v>
      </c>
      <c r="G237" s="52">
        <v>7000</v>
      </c>
      <c r="H237" s="52"/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7000</v>
      </c>
      <c r="R237" s="51"/>
    </row>
    <row r="238" spans="1:18" ht="14.45" hidden="1" customHeight="1" x14ac:dyDescent="0.25">
      <c r="A238" s="51">
        <v>713</v>
      </c>
      <c r="B238" s="51" t="s">
        <v>164</v>
      </c>
      <c r="C238" s="51">
        <v>212</v>
      </c>
      <c r="D238" s="51" t="s">
        <v>223</v>
      </c>
      <c r="E238" s="51">
        <v>212</v>
      </c>
      <c r="F238" s="51" t="s">
        <v>20</v>
      </c>
      <c r="G238" s="52">
        <v>6000</v>
      </c>
      <c r="H238" s="52"/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6000</v>
      </c>
      <c r="R238" s="51"/>
    </row>
    <row r="239" spans="1:18" ht="14.45" hidden="1" customHeight="1" x14ac:dyDescent="0.25">
      <c r="A239" s="51">
        <v>793</v>
      </c>
      <c r="B239" s="51" t="s">
        <v>164</v>
      </c>
      <c r="C239" s="51">
        <v>212</v>
      </c>
      <c r="D239" s="51" t="s">
        <v>226</v>
      </c>
      <c r="E239" s="51">
        <v>212</v>
      </c>
      <c r="F239" s="51" t="s">
        <v>20</v>
      </c>
      <c r="G239" s="52">
        <v>12000</v>
      </c>
      <c r="H239" s="52"/>
      <c r="I239" s="52"/>
      <c r="J239" s="52"/>
      <c r="K239" s="52"/>
      <c r="L239" s="52"/>
      <c r="M239" s="52"/>
      <c r="N239" s="52"/>
      <c r="O239" s="52"/>
      <c r="P239" s="52"/>
      <c r="Q239" s="52">
        <v>12000</v>
      </c>
      <c r="R239" s="51"/>
    </row>
    <row r="240" spans="1:18" ht="14.45" hidden="1" customHeight="1" x14ac:dyDescent="0.25">
      <c r="A240" s="68">
        <v>1173</v>
      </c>
      <c r="B240" s="51" t="s">
        <v>164</v>
      </c>
      <c r="C240" s="51">
        <v>212</v>
      </c>
      <c r="D240" s="68" t="s">
        <v>211</v>
      </c>
      <c r="E240" s="51">
        <v>212</v>
      </c>
      <c r="F240" s="51" t="s">
        <v>20</v>
      </c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>
        <v>0</v>
      </c>
      <c r="R240" s="51" t="s">
        <v>313</v>
      </c>
    </row>
    <row r="241" spans="1:18" ht="14.45" hidden="1" customHeight="1" x14ac:dyDescent="0.25">
      <c r="A241" s="68">
        <v>1182</v>
      </c>
      <c r="B241" s="51" t="s">
        <v>164</v>
      </c>
      <c r="C241" s="51">
        <v>212</v>
      </c>
      <c r="D241" s="68" t="s">
        <v>192</v>
      </c>
      <c r="E241" s="51">
        <v>212</v>
      </c>
      <c r="F241" s="51" t="s">
        <v>20</v>
      </c>
      <c r="G241" s="52">
        <v>30000</v>
      </c>
      <c r="H241" s="52"/>
      <c r="I241" s="52"/>
      <c r="J241" s="52"/>
      <c r="K241" s="52"/>
      <c r="L241" s="52"/>
      <c r="M241" s="52"/>
      <c r="N241" s="52"/>
      <c r="O241" s="52"/>
      <c r="P241" s="52"/>
      <c r="Q241" s="52">
        <v>30000</v>
      </c>
      <c r="R241" s="51" t="s">
        <v>317</v>
      </c>
    </row>
    <row r="242" spans="1:18" ht="14.45" hidden="1" customHeight="1" x14ac:dyDescent="0.25">
      <c r="A242" s="68">
        <v>1212</v>
      </c>
      <c r="B242" s="51" t="s">
        <v>164</v>
      </c>
      <c r="C242" s="51">
        <v>212</v>
      </c>
      <c r="D242" s="51" t="s">
        <v>304</v>
      </c>
      <c r="E242" s="51">
        <v>212</v>
      </c>
      <c r="F242" s="51" t="s">
        <v>20</v>
      </c>
      <c r="G242" s="52">
        <v>20000</v>
      </c>
      <c r="H242" s="52"/>
      <c r="I242" s="52"/>
      <c r="J242" s="52"/>
      <c r="K242" s="52"/>
      <c r="L242" s="52"/>
      <c r="M242" s="52"/>
      <c r="N242" s="52"/>
      <c r="O242" s="52"/>
      <c r="P242" s="52"/>
      <c r="Q242" s="52">
        <v>20000</v>
      </c>
      <c r="R242" s="51"/>
    </row>
    <row r="243" spans="1:18" ht="14.45" hidden="1" customHeight="1" x14ac:dyDescent="0.25">
      <c r="A243" s="68">
        <v>1232</v>
      </c>
      <c r="B243" s="51" t="s">
        <v>164</v>
      </c>
      <c r="C243" s="51">
        <v>212</v>
      </c>
      <c r="D243" s="51" t="s">
        <v>193</v>
      </c>
      <c r="E243" s="51">
        <v>212</v>
      </c>
      <c r="F243" s="51" t="s">
        <v>20</v>
      </c>
      <c r="G243" s="52">
        <v>6564</v>
      </c>
      <c r="H243" s="52"/>
      <c r="I243" s="52"/>
      <c r="J243" s="52"/>
      <c r="K243" s="52"/>
      <c r="L243" s="52"/>
      <c r="M243" s="52"/>
      <c r="N243" s="52"/>
      <c r="O243" s="52"/>
      <c r="P243" s="52"/>
      <c r="Q243" s="52">
        <v>6564</v>
      </c>
      <c r="R243" s="51"/>
    </row>
    <row r="244" spans="1:18" ht="14.45" hidden="1" customHeight="1" x14ac:dyDescent="0.25">
      <c r="A244" s="68">
        <v>1243</v>
      </c>
      <c r="B244" s="51" t="s">
        <v>164</v>
      </c>
      <c r="C244" s="51">
        <v>212</v>
      </c>
      <c r="D244" s="51" t="s">
        <v>199</v>
      </c>
      <c r="E244" s="51">
        <v>212</v>
      </c>
      <c r="F244" s="51" t="s">
        <v>20</v>
      </c>
      <c r="G244" s="52">
        <v>6000</v>
      </c>
      <c r="H244" s="52"/>
      <c r="I244" s="52"/>
      <c r="J244" s="52"/>
      <c r="K244" s="52"/>
      <c r="L244" s="52"/>
      <c r="M244" s="52"/>
      <c r="N244" s="52"/>
      <c r="O244" s="52"/>
      <c r="P244" s="52"/>
      <c r="Q244" s="52">
        <v>6000</v>
      </c>
      <c r="R244" s="51"/>
    </row>
    <row r="245" spans="1:18" ht="14.45" hidden="1" customHeight="1" x14ac:dyDescent="0.25">
      <c r="A245" s="51">
        <v>306</v>
      </c>
      <c r="B245" s="51" t="s">
        <v>164</v>
      </c>
      <c r="C245" s="51">
        <v>213</v>
      </c>
      <c r="D245" s="51" t="s">
        <v>212</v>
      </c>
      <c r="E245" s="51">
        <v>213</v>
      </c>
      <c r="F245" s="51" t="s">
        <v>21</v>
      </c>
      <c r="G245" s="52">
        <v>5760</v>
      </c>
      <c r="H245" s="51"/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5760</v>
      </c>
      <c r="R245" s="51"/>
    </row>
    <row r="246" spans="1:18" ht="14.45" hidden="1" customHeight="1" x14ac:dyDescent="0.25">
      <c r="A246" s="51">
        <v>33</v>
      </c>
      <c r="B246" s="51" t="s">
        <v>164</v>
      </c>
      <c r="C246" s="51">
        <v>214</v>
      </c>
      <c r="D246" s="51" t="s">
        <v>205</v>
      </c>
      <c r="E246" s="51">
        <v>214</v>
      </c>
      <c r="F246" s="51" t="s">
        <v>22</v>
      </c>
      <c r="G246" s="52">
        <v>5000</v>
      </c>
      <c r="H246" s="51"/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5000</v>
      </c>
      <c r="R246" s="51"/>
    </row>
    <row r="247" spans="1:18" ht="14.45" hidden="1" customHeight="1" x14ac:dyDescent="0.25">
      <c r="A247" s="51">
        <v>122</v>
      </c>
      <c r="B247" s="51" t="s">
        <v>164</v>
      </c>
      <c r="C247" s="51">
        <v>214</v>
      </c>
      <c r="D247" s="51" t="s">
        <v>207</v>
      </c>
      <c r="E247" s="51">
        <v>214</v>
      </c>
      <c r="F247" s="51" t="s">
        <v>22</v>
      </c>
      <c r="G247" s="52">
        <v>1500</v>
      </c>
      <c r="H247" s="51"/>
      <c r="I247" s="52"/>
      <c r="J247" s="52"/>
      <c r="K247" s="52"/>
      <c r="L247" s="52"/>
      <c r="M247" s="52"/>
      <c r="N247" s="52"/>
      <c r="O247" s="52"/>
      <c r="P247" s="52"/>
      <c r="Q247" s="52">
        <v>1500</v>
      </c>
      <c r="R247" s="51"/>
    </row>
    <row r="248" spans="1:18" ht="14.45" hidden="1" customHeight="1" x14ac:dyDescent="0.25">
      <c r="A248" s="51">
        <v>151</v>
      </c>
      <c r="B248" s="51" t="s">
        <v>164</v>
      </c>
      <c r="C248" s="51">
        <v>214</v>
      </c>
      <c r="D248" s="51" t="s">
        <v>208</v>
      </c>
      <c r="E248" s="51">
        <v>214</v>
      </c>
      <c r="F248" s="51" t="s">
        <v>22</v>
      </c>
      <c r="G248" s="52">
        <v>1500</v>
      </c>
      <c r="H248" s="51"/>
      <c r="I248" s="52"/>
      <c r="J248" s="52"/>
      <c r="K248" s="52"/>
      <c r="L248" s="52"/>
      <c r="M248" s="52"/>
      <c r="N248" s="52"/>
      <c r="O248" s="52"/>
      <c r="P248" s="52"/>
      <c r="Q248" s="52">
        <v>1500</v>
      </c>
      <c r="R248" s="51"/>
    </row>
    <row r="249" spans="1:18" ht="14.45" hidden="1" customHeight="1" x14ac:dyDescent="0.25">
      <c r="A249" s="51">
        <v>190</v>
      </c>
      <c r="B249" s="51" t="s">
        <v>164</v>
      </c>
      <c r="C249" s="51">
        <v>214</v>
      </c>
      <c r="D249" s="51" t="s">
        <v>209</v>
      </c>
      <c r="E249" s="51">
        <v>214</v>
      </c>
      <c r="F249" s="51" t="s">
        <v>22</v>
      </c>
      <c r="G249" s="52">
        <v>2500</v>
      </c>
      <c r="H249" s="51"/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2500</v>
      </c>
      <c r="R249" s="51"/>
    </row>
    <row r="250" spans="1:18" hidden="1" x14ac:dyDescent="0.25">
      <c r="A250" s="51">
        <v>342</v>
      </c>
      <c r="B250" s="51" t="s">
        <v>164</v>
      </c>
      <c r="C250" s="51">
        <v>214</v>
      </c>
      <c r="D250" s="51" t="s">
        <v>213</v>
      </c>
      <c r="E250" s="51">
        <v>214</v>
      </c>
      <c r="F250" s="51" t="s">
        <v>22</v>
      </c>
      <c r="G250" s="52">
        <v>1000</v>
      </c>
      <c r="H250" s="51"/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1000</v>
      </c>
      <c r="R250" s="51"/>
    </row>
    <row r="251" spans="1:18" ht="14.45" hidden="1" customHeight="1" x14ac:dyDescent="0.25">
      <c r="A251" s="51">
        <v>387</v>
      </c>
      <c r="B251" s="51" t="s">
        <v>164</v>
      </c>
      <c r="C251" s="51">
        <v>214</v>
      </c>
      <c r="D251" s="51" t="s">
        <v>214</v>
      </c>
      <c r="E251" s="51">
        <v>214</v>
      </c>
      <c r="F251" s="51" t="s">
        <v>22</v>
      </c>
      <c r="G251" s="52">
        <v>1000</v>
      </c>
      <c r="H251" s="51"/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1000</v>
      </c>
      <c r="R251" s="51"/>
    </row>
    <row r="252" spans="1:18" ht="14.45" hidden="1" customHeight="1" x14ac:dyDescent="0.25">
      <c r="A252" s="51">
        <v>446</v>
      </c>
      <c r="B252" s="51" t="s">
        <v>164</v>
      </c>
      <c r="C252" s="51">
        <v>214</v>
      </c>
      <c r="D252" s="51" t="s">
        <v>216</v>
      </c>
      <c r="E252" s="51">
        <v>214</v>
      </c>
      <c r="F252" s="51" t="s">
        <v>22</v>
      </c>
      <c r="G252" s="52">
        <v>800</v>
      </c>
      <c r="H252" s="51"/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800</v>
      </c>
      <c r="R252" s="51"/>
    </row>
    <row r="253" spans="1:18" ht="14.45" hidden="1" customHeight="1" x14ac:dyDescent="0.25">
      <c r="A253" s="51">
        <v>533</v>
      </c>
      <c r="B253" s="51" t="s">
        <v>164</v>
      </c>
      <c r="C253" s="51">
        <v>214</v>
      </c>
      <c r="D253" s="51" t="s">
        <v>219</v>
      </c>
      <c r="E253" s="51">
        <v>214</v>
      </c>
      <c r="F253" s="51" t="s">
        <v>22</v>
      </c>
      <c r="G253" s="52">
        <v>1500</v>
      </c>
      <c r="H253" s="51"/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1500</v>
      </c>
      <c r="R253" s="51"/>
    </row>
    <row r="254" spans="1:18" ht="14.45" customHeight="1" x14ac:dyDescent="0.25">
      <c r="A254" s="51">
        <v>566</v>
      </c>
      <c r="B254" s="51" t="s">
        <v>164</v>
      </c>
      <c r="C254" s="51">
        <v>214</v>
      </c>
      <c r="D254" s="51" t="s">
        <v>220</v>
      </c>
      <c r="E254" s="51">
        <v>214</v>
      </c>
      <c r="F254" s="51" t="s">
        <v>22</v>
      </c>
      <c r="G254" s="52">
        <v>1500</v>
      </c>
      <c r="H254" s="51"/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1500</v>
      </c>
      <c r="R254" s="51"/>
    </row>
    <row r="255" spans="1:18" ht="14.45" hidden="1" customHeight="1" x14ac:dyDescent="0.25">
      <c r="A255" s="51">
        <v>611</v>
      </c>
      <c r="B255" s="51" t="s">
        <v>164</v>
      </c>
      <c r="C255" s="51">
        <v>214</v>
      </c>
      <c r="D255" s="51" t="s">
        <v>221</v>
      </c>
      <c r="E255" s="51">
        <v>214</v>
      </c>
      <c r="F255" s="51" t="s">
        <v>22</v>
      </c>
      <c r="G255" s="52">
        <v>800</v>
      </c>
      <c r="H255" s="51"/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800</v>
      </c>
      <c r="R255" s="51"/>
    </row>
    <row r="256" spans="1:18" ht="14.45" hidden="1" customHeight="1" x14ac:dyDescent="0.25">
      <c r="A256" s="51">
        <v>646</v>
      </c>
      <c r="B256" s="51" t="s">
        <v>164</v>
      </c>
      <c r="C256" s="51">
        <v>214</v>
      </c>
      <c r="D256" s="51" t="s">
        <v>142</v>
      </c>
      <c r="E256" s="51">
        <v>214</v>
      </c>
      <c r="F256" s="51" t="s">
        <v>22</v>
      </c>
      <c r="G256" s="52">
        <v>2000</v>
      </c>
      <c r="H256" s="51"/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2000</v>
      </c>
      <c r="R256" s="51"/>
    </row>
    <row r="257" spans="1:18" ht="14.45" hidden="1" customHeight="1" x14ac:dyDescent="0.25">
      <c r="A257" s="51">
        <v>684</v>
      </c>
      <c r="B257" s="51" t="s">
        <v>164</v>
      </c>
      <c r="C257" s="51">
        <v>214</v>
      </c>
      <c r="D257" s="51" t="s">
        <v>222</v>
      </c>
      <c r="E257" s="51">
        <v>214</v>
      </c>
      <c r="F257" s="51" t="s">
        <v>22</v>
      </c>
      <c r="G257" s="52">
        <v>500</v>
      </c>
      <c r="H257" s="51"/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500</v>
      </c>
      <c r="R257" s="51"/>
    </row>
    <row r="258" spans="1:18" ht="14.45" hidden="1" customHeight="1" x14ac:dyDescent="0.25">
      <c r="A258" s="51">
        <v>795</v>
      </c>
      <c r="B258" s="51" t="s">
        <v>164</v>
      </c>
      <c r="C258" s="51">
        <v>214</v>
      </c>
      <c r="D258" s="51" t="s">
        <v>226</v>
      </c>
      <c r="E258" s="51">
        <v>214</v>
      </c>
      <c r="F258" s="51" t="s">
        <v>22</v>
      </c>
      <c r="G258" s="52">
        <v>1500</v>
      </c>
      <c r="H258" s="51"/>
      <c r="I258" s="52"/>
      <c r="J258" s="52"/>
      <c r="K258" s="52"/>
      <c r="L258" s="52"/>
      <c r="M258" s="52"/>
      <c r="N258" s="52"/>
      <c r="O258" s="52"/>
      <c r="P258" s="52"/>
      <c r="Q258" s="52">
        <v>1500</v>
      </c>
      <c r="R258" s="51"/>
    </row>
    <row r="259" spans="1:18" ht="14.45" hidden="1" customHeight="1" x14ac:dyDescent="0.25">
      <c r="A259" s="68">
        <v>1183</v>
      </c>
      <c r="B259" s="51" t="s">
        <v>164</v>
      </c>
      <c r="C259" s="51">
        <v>214</v>
      </c>
      <c r="D259" s="68" t="s">
        <v>192</v>
      </c>
      <c r="E259" s="51">
        <v>214</v>
      </c>
      <c r="F259" s="51" t="s">
        <v>22</v>
      </c>
      <c r="G259" s="52">
        <v>6000</v>
      </c>
      <c r="H259" s="51"/>
      <c r="I259" s="52"/>
      <c r="J259" s="52"/>
      <c r="K259" s="52"/>
      <c r="L259" s="52"/>
      <c r="M259" s="52"/>
      <c r="N259" s="52"/>
      <c r="O259" s="52"/>
      <c r="P259" s="52"/>
      <c r="Q259" s="52">
        <v>6000</v>
      </c>
      <c r="R259" s="51" t="s">
        <v>317</v>
      </c>
    </row>
    <row r="260" spans="1:18" ht="14.45" hidden="1" customHeight="1" x14ac:dyDescent="0.25">
      <c r="A260" s="51">
        <v>191</v>
      </c>
      <c r="B260" s="51" t="s">
        <v>164</v>
      </c>
      <c r="C260" s="51">
        <v>215</v>
      </c>
      <c r="D260" s="51" t="s">
        <v>209</v>
      </c>
      <c r="E260" s="51">
        <v>215</v>
      </c>
      <c r="F260" s="51" t="s">
        <v>23</v>
      </c>
      <c r="G260" s="52">
        <v>50000</v>
      </c>
      <c r="H260" s="51"/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50000</v>
      </c>
      <c r="R260" s="51"/>
    </row>
    <row r="261" spans="1:18" ht="14.45" hidden="1" customHeight="1" x14ac:dyDescent="0.25">
      <c r="A261" s="51">
        <v>388</v>
      </c>
      <c r="B261" s="51" t="s">
        <v>164</v>
      </c>
      <c r="C261" s="51">
        <v>215</v>
      </c>
      <c r="D261" s="51" t="s">
        <v>214</v>
      </c>
      <c r="E261" s="51">
        <v>215</v>
      </c>
      <c r="F261" s="51" t="s">
        <v>23</v>
      </c>
      <c r="G261" s="52">
        <v>7500</v>
      </c>
      <c r="H261" s="51"/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7500</v>
      </c>
      <c r="R261" s="51"/>
    </row>
    <row r="262" spans="1:18" ht="14.45" customHeight="1" x14ac:dyDescent="0.25">
      <c r="A262" s="51">
        <v>567</v>
      </c>
      <c r="B262" s="51" t="s">
        <v>164</v>
      </c>
      <c r="C262" s="51">
        <v>215</v>
      </c>
      <c r="D262" s="51" t="s">
        <v>220</v>
      </c>
      <c r="E262" s="51">
        <v>215</v>
      </c>
      <c r="F262" s="51" t="s">
        <v>23</v>
      </c>
      <c r="G262" s="52">
        <v>5000</v>
      </c>
      <c r="H262" s="51"/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5000</v>
      </c>
      <c r="R262" s="51"/>
    </row>
    <row r="263" spans="1:18" ht="14.45" hidden="1" customHeight="1" x14ac:dyDescent="0.25">
      <c r="A263" s="51">
        <v>647</v>
      </c>
      <c r="B263" s="51" t="s">
        <v>164</v>
      </c>
      <c r="C263" s="51">
        <v>215</v>
      </c>
      <c r="D263" s="51" t="s">
        <v>142</v>
      </c>
      <c r="E263" s="51">
        <v>215</v>
      </c>
      <c r="F263" s="51" t="s">
        <v>23</v>
      </c>
      <c r="G263" s="52">
        <v>80000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80000</v>
      </c>
      <c r="R263" s="51"/>
    </row>
    <row r="264" spans="1:18" ht="14.45" hidden="1" customHeight="1" x14ac:dyDescent="0.25">
      <c r="A264" s="51">
        <v>714</v>
      </c>
      <c r="B264" s="51" t="s">
        <v>164</v>
      </c>
      <c r="C264" s="51">
        <v>215</v>
      </c>
      <c r="D264" s="51" t="s">
        <v>223</v>
      </c>
      <c r="E264" s="51">
        <v>215</v>
      </c>
      <c r="F264" s="51" t="s">
        <v>23</v>
      </c>
      <c r="G264" s="52">
        <v>2000</v>
      </c>
      <c r="H264" s="52"/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2000</v>
      </c>
      <c r="R264" s="51"/>
    </row>
    <row r="265" spans="1:18" hidden="1" x14ac:dyDescent="0.25">
      <c r="A265" s="51">
        <v>796</v>
      </c>
      <c r="B265" s="51" t="s">
        <v>164</v>
      </c>
      <c r="C265" s="51">
        <v>215</v>
      </c>
      <c r="D265" s="51" t="s">
        <v>226</v>
      </c>
      <c r="E265" s="51">
        <v>215</v>
      </c>
      <c r="F265" s="51" t="s">
        <v>23</v>
      </c>
      <c r="G265" s="52">
        <v>6000</v>
      </c>
      <c r="H265" s="52"/>
      <c r="I265" s="52"/>
      <c r="J265" s="52"/>
      <c r="K265" s="52"/>
      <c r="L265" s="52"/>
      <c r="M265" s="52"/>
      <c r="N265" s="52"/>
      <c r="O265" s="52"/>
      <c r="P265" s="52"/>
      <c r="Q265" s="52">
        <v>6000</v>
      </c>
      <c r="R265" s="51"/>
    </row>
    <row r="266" spans="1:18" ht="14.45" hidden="1" customHeight="1" x14ac:dyDescent="0.25">
      <c r="A266" s="68">
        <v>1184</v>
      </c>
      <c r="B266" s="51" t="s">
        <v>164</v>
      </c>
      <c r="C266" s="51">
        <v>215</v>
      </c>
      <c r="D266" s="68" t="s">
        <v>192</v>
      </c>
      <c r="E266" s="51">
        <v>215</v>
      </c>
      <c r="F266" s="51" t="s">
        <v>23</v>
      </c>
      <c r="G266" s="52">
        <v>0</v>
      </c>
      <c r="H266" s="52"/>
      <c r="I266" s="52"/>
      <c r="J266" s="52"/>
      <c r="K266" s="52"/>
      <c r="L266" s="52"/>
      <c r="M266" s="52"/>
      <c r="N266" s="52"/>
      <c r="O266" s="52"/>
      <c r="P266" s="52"/>
      <c r="Q266" s="52">
        <v>0</v>
      </c>
      <c r="R266" s="51" t="s">
        <v>317</v>
      </c>
    </row>
    <row r="267" spans="1:18" ht="14.45" hidden="1" customHeight="1" x14ac:dyDescent="0.25">
      <c r="A267" s="68">
        <v>1244</v>
      </c>
      <c r="B267" s="51" t="s">
        <v>164</v>
      </c>
      <c r="C267" s="51">
        <v>215</v>
      </c>
      <c r="D267" s="51" t="s">
        <v>199</v>
      </c>
      <c r="E267" s="51">
        <v>215</v>
      </c>
      <c r="F267" s="51" t="s">
        <v>23</v>
      </c>
      <c r="G267" s="52">
        <v>2000</v>
      </c>
      <c r="H267" s="52"/>
      <c r="I267" s="52"/>
      <c r="J267" s="52"/>
      <c r="K267" s="52"/>
      <c r="L267" s="52"/>
      <c r="M267" s="52"/>
      <c r="N267" s="52"/>
      <c r="O267" s="52"/>
      <c r="P267" s="52"/>
      <c r="Q267" s="52">
        <v>2000</v>
      </c>
      <c r="R267" s="51"/>
    </row>
    <row r="268" spans="1:18" ht="14.45" hidden="1" customHeight="1" x14ac:dyDescent="0.25">
      <c r="A268" s="51">
        <v>123</v>
      </c>
      <c r="B268" s="51" t="s">
        <v>164</v>
      </c>
      <c r="C268" s="51">
        <v>216</v>
      </c>
      <c r="D268" s="51" t="s">
        <v>207</v>
      </c>
      <c r="E268" s="51">
        <v>216</v>
      </c>
      <c r="F268" s="51" t="s">
        <v>24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>
        <v>0</v>
      </c>
      <c r="R268" s="51"/>
    </row>
    <row r="269" spans="1:18" ht="14.45" hidden="1" customHeight="1" x14ac:dyDescent="0.25">
      <c r="A269" s="51">
        <v>152</v>
      </c>
      <c r="B269" s="51" t="s">
        <v>164</v>
      </c>
      <c r="C269" s="51">
        <v>216</v>
      </c>
      <c r="D269" s="51" t="s">
        <v>208</v>
      </c>
      <c r="E269" s="51">
        <v>216</v>
      </c>
      <c r="F269" s="51" t="s">
        <v>24</v>
      </c>
      <c r="G269" s="52">
        <v>0</v>
      </c>
      <c r="H269" s="52"/>
      <c r="I269" s="52"/>
      <c r="J269" s="52"/>
      <c r="K269" s="52"/>
      <c r="L269" s="52"/>
      <c r="M269" s="52"/>
      <c r="N269" s="52"/>
      <c r="O269" s="52"/>
      <c r="P269" s="52"/>
      <c r="Q269" s="52">
        <v>0</v>
      </c>
      <c r="R269" s="51"/>
    </row>
    <row r="270" spans="1:18" ht="14.45" hidden="1" customHeight="1" x14ac:dyDescent="0.25">
      <c r="A270" s="51">
        <v>192</v>
      </c>
      <c r="B270" s="51" t="s">
        <v>164</v>
      </c>
      <c r="C270" s="51">
        <v>216</v>
      </c>
      <c r="D270" s="51" t="s">
        <v>209</v>
      </c>
      <c r="E270" s="51">
        <v>216</v>
      </c>
      <c r="F270" s="51" t="s">
        <v>24</v>
      </c>
      <c r="G270" s="52">
        <v>0</v>
      </c>
      <c r="H270" s="51"/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1"/>
    </row>
    <row r="271" spans="1:18" ht="14.45" hidden="1" customHeight="1" x14ac:dyDescent="0.25">
      <c r="A271" s="51">
        <v>241</v>
      </c>
      <c r="B271" s="51" t="s">
        <v>164</v>
      </c>
      <c r="C271" s="51">
        <v>216</v>
      </c>
      <c r="D271" s="51" t="s">
        <v>211</v>
      </c>
      <c r="E271" s="51">
        <v>216</v>
      </c>
      <c r="F271" s="51" t="s">
        <v>24</v>
      </c>
      <c r="G271" s="52">
        <v>9000</v>
      </c>
      <c r="H271" s="51"/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9000</v>
      </c>
      <c r="R271" s="51"/>
    </row>
    <row r="272" spans="1:18" ht="14.45" hidden="1" customHeight="1" x14ac:dyDescent="0.25">
      <c r="A272" s="51">
        <v>389</v>
      </c>
      <c r="B272" s="51" t="s">
        <v>164</v>
      </c>
      <c r="C272" s="51">
        <v>216</v>
      </c>
      <c r="D272" s="51" t="s">
        <v>214</v>
      </c>
      <c r="E272" s="51">
        <v>216</v>
      </c>
      <c r="F272" s="51" t="s">
        <v>24</v>
      </c>
      <c r="G272" s="52">
        <v>60000</v>
      </c>
      <c r="H272" s="51"/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60000</v>
      </c>
      <c r="R272" s="51"/>
    </row>
    <row r="273" spans="1:18" ht="14.45" hidden="1" customHeight="1" x14ac:dyDescent="0.25">
      <c r="A273" s="51">
        <v>447</v>
      </c>
      <c r="B273" s="51" t="s">
        <v>164</v>
      </c>
      <c r="C273" s="51">
        <v>216</v>
      </c>
      <c r="D273" s="51" t="s">
        <v>216</v>
      </c>
      <c r="E273" s="51">
        <v>216</v>
      </c>
      <c r="F273" s="51" t="s">
        <v>24</v>
      </c>
      <c r="G273" s="52">
        <v>7000</v>
      </c>
      <c r="H273" s="51"/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7000</v>
      </c>
      <c r="R273" s="51"/>
    </row>
    <row r="274" spans="1:18" ht="14.45" hidden="1" customHeight="1" x14ac:dyDescent="0.25">
      <c r="A274" s="51">
        <v>473</v>
      </c>
      <c r="B274" s="51" t="s">
        <v>164</v>
      </c>
      <c r="C274" s="51">
        <v>216</v>
      </c>
      <c r="D274" s="51" t="s">
        <v>217</v>
      </c>
      <c r="E274" s="51">
        <v>216</v>
      </c>
      <c r="F274" s="51" t="s">
        <v>24</v>
      </c>
      <c r="G274" s="52">
        <v>8000</v>
      </c>
      <c r="H274" s="51"/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8000</v>
      </c>
      <c r="R274" s="51"/>
    </row>
    <row r="275" spans="1:18" ht="14.45" hidden="1" customHeight="1" x14ac:dyDescent="0.25">
      <c r="A275" s="51">
        <v>534</v>
      </c>
      <c r="B275" s="51" t="s">
        <v>164</v>
      </c>
      <c r="C275" s="51">
        <v>216</v>
      </c>
      <c r="D275" s="51" t="s">
        <v>219</v>
      </c>
      <c r="E275" s="51">
        <v>216</v>
      </c>
      <c r="F275" s="51" t="s">
        <v>24</v>
      </c>
      <c r="G275" s="52">
        <v>10000</v>
      </c>
      <c r="H275" s="51"/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10000</v>
      </c>
      <c r="R275" s="51"/>
    </row>
    <row r="276" spans="1:18" ht="14.45" customHeight="1" x14ac:dyDescent="0.25">
      <c r="A276" s="51">
        <v>568</v>
      </c>
      <c r="B276" s="51" t="s">
        <v>164</v>
      </c>
      <c r="C276" s="51">
        <v>216</v>
      </c>
      <c r="D276" s="51" t="s">
        <v>220</v>
      </c>
      <c r="E276" s="51">
        <v>216</v>
      </c>
      <c r="F276" s="51" t="s">
        <v>24</v>
      </c>
      <c r="G276" s="52">
        <v>0</v>
      </c>
      <c r="H276" s="51"/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1"/>
    </row>
    <row r="277" spans="1:18" ht="14.45" hidden="1" customHeight="1" x14ac:dyDescent="0.25">
      <c r="A277" s="51">
        <v>612</v>
      </c>
      <c r="B277" s="51" t="s">
        <v>164</v>
      </c>
      <c r="C277" s="51">
        <v>216</v>
      </c>
      <c r="D277" s="51" t="s">
        <v>221</v>
      </c>
      <c r="E277" s="51">
        <v>216</v>
      </c>
      <c r="F277" s="51" t="s">
        <v>24</v>
      </c>
      <c r="G277" s="52">
        <v>0</v>
      </c>
      <c r="H277" s="51"/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1"/>
    </row>
    <row r="278" spans="1:18" ht="14.45" hidden="1" customHeight="1" x14ac:dyDescent="0.25">
      <c r="A278" s="51">
        <v>797</v>
      </c>
      <c r="B278" s="51" t="s">
        <v>164</v>
      </c>
      <c r="C278" s="51">
        <v>216</v>
      </c>
      <c r="D278" s="51" t="s">
        <v>226</v>
      </c>
      <c r="E278" s="51">
        <v>216</v>
      </c>
      <c r="F278" s="51" t="s">
        <v>24</v>
      </c>
      <c r="G278" s="52">
        <v>0</v>
      </c>
      <c r="H278" s="52"/>
      <c r="I278" s="52"/>
      <c r="J278" s="52"/>
      <c r="K278" s="52"/>
      <c r="L278" s="52"/>
      <c r="M278" s="52"/>
      <c r="N278" s="52"/>
      <c r="O278" s="52"/>
      <c r="P278" s="52"/>
      <c r="Q278" s="52">
        <v>0</v>
      </c>
      <c r="R278" s="51"/>
    </row>
    <row r="279" spans="1:18" ht="14.45" hidden="1" customHeight="1" x14ac:dyDescent="0.25">
      <c r="A279" s="68">
        <v>1174</v>
      </c>
      <c r="B279" s="51" t="s">
        <v>164</v>
      </c>
      <c r="C279" s="51">
        <v>216</v>
      </c>
      <c r="D279" s="68" t="s">
        <v>211</v>
      </c>
      <c r="E279" s="51">
        <v>216</v>
      </c>
      <c r="F279" s="51" t="s">
        <v>24</v>
      </c>
      <c r="G279" s="52">
        <v>0</v>
      </c>
      <c r="H279" s="52"/>
      <c r="I279" s="52"/>
      <c r="J279" s="52"/>
      <c r="K279" s="52"/>
      <c r="L279" s="52"/>
      <c r="M279" s="52"/>
      <c r="N279" s="52"/>
      <c r="O279" s="52"/>
      <c r="P279" s="52"/>
      <c r="Q279" s="52">
        <v>0</v>
      </c>
      <c r="R279" s="51" t="s">
        <v>313</v>
      </c>
    </row>
    <row r="280" spans="1:18" ht="14.45" hidden="1" customHeight="1" x14ac:dyDescent="0.25">
      <c r="A280" s="68">
        <v>1213</v>
      </c>
      <c r="B280" s="51" t="s">
        <v>164</v>
      </c>
      <c r="C280" s="51">
        <v>216</v>
      </c>
      <c r="D280" s="51" t="s">
        <v>304</v>
      </c>
      <c r="E280" s="51">
        <v>216</v>
      </c>
      <c r="F280" s="51" t="s">
        <v>24</v>
      </c>
      <c r="G280" s="52">
        <v>250000</v>
      </c>
      <c r="H280" s="52"/>
      <c r="I280" s="52"/>
      <c r="J280" s="52"/>
      <c r="K280" s="52"/>
      <c r="L280" s="52"/>
      <c r="M280" s="52"/>
      <c r="N280" s="52"/>
      <c r="O280" s="52"/>
      <c r="P280" s="52"/>
      <c r="Q280" s="52">
        <v>250000</v>
      </c>
      <c r="R280" s="51"/>
    </row>
    <row r="281" spans="1:18" ht="14.45" hidden="1" customHeight="1" x14ac:dyDescent="0.25">
      <c r="A281" s="68">
        <v>1238</v>
      </c>
      <c r="B281" s="51" t="s">
        <v>164</v>
      </c>
      <c r="C281" s="51">
        <v>216</v>
      </c>
      <c r="D281" s="51" t="s">
        <v>318</v>
      </c>
      <c r="E281" s="51">
        <v>216</v>
      </c>
      <c r="F281" s="51" t="s">
        <v>24</v>
      </c>
      <c r="G281" s="52">
        <v>30000</v>
      </c>
      <c r="H281" s="52"/>
      <c r="I281" s="52"/>
      <c r="J281" s="52"/>
      <c r="K281" s="52"/>
      <c r="L281" s="52"/>
      <c r="M281" s="52"/>
      <c r="N281" s="52"/>
      <c r="O281" s="52"/>
      <c r="P281" s="52"/>
      <c r="Q281" s="52">
        <v>30000</v>
      </c>
      <c r="R281" s="51"/>
    </row>
    <row r="282" spans="1:18" ht="14.45" hidden="1" customHeight="1" x14ac:dyDescent="0.25">
      <c r="A282" s="68">
        <v>1245</v>
      </c>
      <c r="B282" s="51" t="s">
        <v>164</v>
      </c>
      <c r="C282" s="51">
        <v>216</v>
      </c>
      <c r="D282" s="51" t="s">
        <v>199</v>
      </c>
      <c r="E282" s="51">
        <v>216</v>
      </c>
      <c r="F282" s="51" t="s">
        <v>24</v>
      </c>
      <c r="G282" s="52">
        <v>3000</v>
      </c>
      <c r="H282" s="52"/>
      <c r="I282" s="52"/>
      <c r="J282" s="52"/>
      <c r="K282" s="52"/>
      <c r="L282" s="52"/>
      <c r="M282" s="52"/>
      <c r="N282" s="52"/>
      <c r="O282" s="52"/>
      <c r="P282" s="52"/>
      <c r="Q282" s="52">
        <v>3000</v>
      </c>
      <c r="R282" s="51"/>
    </row>
    <row r="283" spans="1:18" hidden="1" x14ac:dyDescent="0.25">
      <c r="A283" s="51">
        <v>34</v>
      </c>
      <c r="B283" s="51" t="s">
        <v>164</v>
      </c>
      <c r="C283" s="51">
        <v>217</v>
      </c>
      <c r="D283" s="51" t="s">
        <v>205</v>
      </c>
      <c r="E283" s="51">
        <v>217</v>
      </c>
      <c r="F283" s="51" t="s">
        <v>25</v>
      </c>
      <c r="G283" s="52">
        <v>0</v>
      </c>
      <c r="H283" s="51"/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1"/>
    </row>
    <row r="284" spans="1:18" ht="14.45" hidden="1" customHeight="1" x14ac:dyDescent="0.25">
      <c r="A284" s="51">
        <v>242</v>
      </c>
      <c r="B284" s="51" t="s">
        <v>164</v>
      </c>
      <c r="C284" s="51">
        <v>217</v>
      </c>
      <c r="D284" s="51" t="s">
        <v>211</v>
      </c>
      <c r="E284" s="51">
        <v>217</v>
      </c>
      <c r="F284" s="51" t="s">
        <v>25</v>
      </c>
      <c r="G284" s="52">
        <v>10000</v>
      </c>
      <c r="H284" s="51"/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10000</v>
      </c>
      <c r="R284" s="51"/>
    </row>
    <row r="285" spans="1:18" ht="14.45" hidden="1" customHeight="1" x14ac:dyDescent="0.25">
      <c r="A285" s="51">
        <v>715</v>
      </c>
      <c r="B285" s="51" t="s">
        <v>164</v>
      </c>
      <c r="C285" s="51">
        <v>217</v>
      </c>
      <c r="D285" s="51" t="s">
        <v>223</v>
      </c>
      <c r="E285" s="51">
        <v>217</v>
      </c>
      <c r="F285" s="51" t="s">
        <v>25</v>
      </c>
      <c r="G285" s="52">
        <v>3000</v>
      </c>
      <c r="H285" s="52"/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3000</v>
      </c>
      <c r="R285" s="51"/>
    </row>
    <row r="286" spans="1:18" ht="14.45" hidden="1" customHeight="1" x14ac:dyDescent="0.25">
      <c r="A286" s="51">
        <v>509</v>
      </c>
      <c r="B286" s="51" t="s">
        <v>164</v>
      </c>
      <c r="C286" s="51">
        <v>218</v>
      </c>
      <c r="D286" s="51" t="s">
        <v>218</v>
      </c>
      <c r="E286" s="51">
        <v>218</v>
      </c>
      <c r="F286" s="51" t="s">
        <v>26</v>
      </c>
      <c r="G286" s="52">
        <v>10000</v>
      </c>
      <c r="H286" s="51"/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10000</v>
      </c>
      <c r="R286" s="51"/>
    </row>
    <row r="287" spans="1:18" ht="14.45" hidden="1" customHeight="1" x14ac:dyDescent="0.25">
      <c r="A287" s="51">
        <v>799</v>
      </c>
      <c r="B287" s="51" t="s">
        <v>164</v>
      </c>
      <c r="C287" s="51">
        <v>218</v>
      </c>
      <c r="D287" s="51" t="s">
        <v>226</v>
      </c>
      <c r="E287" s="51">
        <v>218</v>
      </c>
      <c r="F287" s="51" t="s">
        <v>26</v>
      </c>
      <c r="G287" s="52">
        <v>0</v>
      </c>
      <c r="H287" s="52"/>
      <c r="I287" s="52"/>
      <c r="J287" s="52"/>
      <c r="K287" s="52"/>
      <c r="L287" s="52"/>
      <c r="M287" s="52"/>
      <c r="N287" s="52"/>
      <c r="O287" s="52"/>
      <c r="P287" s="52"/>
      <c r="Q287" s="52">
        <v>0</v>
      </c>
      <c r="R287" s="51"/>
    </row>
    <row r="288" spans="1:18" ht="14.45" hidden="1" customHeight="1" x14ac:dyDescent="0.25">
      <c r="A288" s="68">
        <v>1185</v>
      </c>
      <c r="B288" s="51" t="s">
        <v>164</v>
      </c>
      <c r="C288" s="51">
        <v>218</v>
      </c>
      <c r="D288" s="68" t="s">
        <v>192</v>
      </c>
      <c r="E288" s="51">
        <v>218</v>
      </c>
      <c r="F288" s="51" t="s">
        <v>26</v>
      </c>
      <c r="G288" s="52">
        <v>170000</v>
      </c>
      <c r="H288" s="52"/>
      <c r="I288" s="52"/>
      <c r="J288" s="52"/>
      <c r="K288" s="52"/>
      <c r="L288" s="52"/>
      <c r="M288" s="52"/>
      <c r="N288" s="52"/>
      <c r="O288" s="52"/>
      <c r="P288" s="52"/>
      <c r="Q288" s="52">
        <v>170000</v>
      </c>
      <c r="R288" s="51" t="s">
        <v>317</v>
      </c>
    </row>
    <row r="289" spans="1:18" ht="14.45" hidden="1" customHeight="1" x14ac:dyDescent="0.25">
      <c r="A289" s="51">
        <v>1293</v>
      </c>
      <c r="B289" s="51">
        <v>2</v>
      </c>
      <c r="C289" s="68">
        <v>218</v>
      </c>
      <c r="D289" s="68" t="s">
        <v>212</v>
      </c>
      <c r="E289" s="68">
        <v>218</v>
      </c>
      <c r="F289" s="51" t="s">
        <v>26</v>
      </c>
      <c r="G289" s="52">
        <v>100000</v>
      </c>
      <c r="H289" s="52"/>
      <c r="I289" s="52"/>
      <c r="J289" s="52"/>
      <c r="K289" s="52"/>
      <c r="L289" s="52"/>
      <c r="M289" s="52"/>
      <c r="N289" s="52"/>
      <c r="O289" s="52"/>
      <c r="P289" s="52"/>
      <c r="Q289" s="52">
        <v>100000</v>
      </c>
      <c r="R289" s="51"/>
    </row>
    <row r="290" spans="1:18" ht="14.45" hidden="1" customHeight="1" x14ac:dyDescent="0.25">
      <c r="A290" s="51">
        <v>3</v>
      </c>
      <c r="B290" s="51" t="s">
        <v>164</v>
      </c>
      <c r="C290" s="51">
        <v>221</v>
      </c>
      <c r="D290" s="51" t="s">
        <v>203</v>
      </c>
      <c r="E290" s="51">
        <v>221</v>
      </c>
      <c r="F290" s="51" t="s">
        <v>27</v>
      </c>
      <c r="G290" s="52">
        <v>0</v>
      </c>
      <c r="H290" s="51"/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1"/>
    </row>
    <row r="291" spans="1:18" ht="14.45" hidden="1" customHeight="1" x14ac:dyDescent="0.25">
      <c r="A291" s="51">
        <v>36</v>
      </c>
      <c r="B291" s="51" t="s">
        <v>164</v>
      </c>
      <c r="C291" s="51">
        <v>221</v>
      </c>
      <c r="D291" s="51" t="s">
        <v>205</v>
      </c>
      <c r="E291" s="51">
        <v>221</v>
      </c>
      <c r="F291" s="51" t="s">
        <v>27</v>
      </c>
      <c r="G291" s="52">
        <v>3000</v>
      </c>
      <c r="H291" s="51"/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3000</v>
      </c>
      <c r="R291" s="51"/>
    </row>
    <row r="292" spans="1:18" ht="14.45" hidden="1" customHeight="1" x14ac:dyDescent="0.25">
      <c r="A292" s="51">
        <v>70</v>
      </c>
      <c r="B292" s="51" t="s">
        <v>164</v>
      </c>
      <c r="C292" s="51">
        <v>221</v>
      </c>
      <c r="D292" s="51" t="s">
        <v>206</v>
      </c>
      <c r="E292" s="51">
        <v>221</v>
      </c>
      <c r="F292" s="51" t="s">
        <v>27</v>
      </c>
      <c r="G292" s="52">
        <v>0</v>
      </c>
      <c r="H292" s="51"/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1"/>
    </row>
    <row r="293" spans="1:18" ht="14.45" hidden="1" customHeight="1" x14ac:dyDescent="0.25">
      <c r="A293" s="51">
        <v>244</v>
      </c>
      <c r="B293" s="51" t="s">
        <v>164</v>
      </c>
      <c r="C293" s="51">
        <v>221</v>
      </c>
      <c r="D293" s="51" t="s">
        <v>211</v>
      </c>
      <c r="E293" s="51">
        <v>221</v>
      </c>
      <c r="F293" s="51" t="s">
        <v>27</v>
      </c>
      <c r="G293" s="52">
        <v>5000</v>
      </c>
      <c r="H293" s="51"/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5000</v>
      </c>
      <c r="R293" s="51"/>
    </row>
    <row r="294" spans="1:18" ht="14.45" hidden="1" customHeight="1" x14ac:dyDescent="0.25">
      <c r="A294" s="51">
        <v>344</v>
      </c>
      <c r="B294" s="51" t="s">
        <v>164</v>
      </c>
      <c r="C294" s="51">
        <v>221</v>
      </c>
      <c r="D294" s="51" t="s">
        <v>213</v>
      </c>
      <c r="E294" s="51">
        <v>221</v>
      </c>
      <c r="F294" s="51" t="s">
        <v>27</v>
      </c>
      <c r="G294" s="52">
        <v>12000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12000</v>
      </c>
      <c r="R294" s="51"/>
    </row>
    <row r="295" spans="1:18" ht="14.45" hidden="1" customHeight="1" x14ac:dyDescent="0.25">
      <c r="A295" s="51">
        <v>391</v>
      </c>
      <c r="B295" s="51" t="s">
        <v>164</v>
      </c>
      <c r="C295" s="51">
        <v>221</v>
      </c>
      <c r="D295" s="51" t="s">
        <v>214</v>
      </c>
      <c r="E295" s="51">
        <v>221</v>
      </c>
      <c r="F295" s="51" t="s">
        <v>27</v>
      </c>
      <c r="G295" s="52">
        <v>10000</v>
      </c>
      <c r="H295" s="51"/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10000</v>
      </c>
      <c r="R295" s="51"/>
    </row>
    <row r="296" spans="1:18" ht="14.45" hidden="1" customHeight="1" x14ac:dyDescent="0.25">
      <c r="A296" s="51">
        <v>536</v>
      </c>
      <c r="B296" s="51" t="s">
        <v>164</v>
      </c>
      <c r="C296" s="51">
        <v>221</v>
      </c>
      <c r="D296" s="51" t="s">
        <v>219</v>
      </c>
      <c r="E296" s="51">
        <v>221</v>
      </c>
      <c r="F296" s="51" t="s">
        <v>27</v>
      </c>
      <c r="G296" s="52">
        <v>840000</v>
      </c>
      <c r="H296" s="51"/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840000</v>
      </c>
      <c r="R296" s="51"/>
    </row>
    <row r="297" spans="1:18" ht="14.45" customHeight="1" x14ac:dyDescent="0.25">
      <c r="A297" s="51">
        <v>570</v>
      </c>
      <c r="B297" s="51" t="s">
        <v>164</v>
      </c>
      <c r="C297" s="51">
        <v>221</v>
      </c>
      <c r="D297" s="51" t="s">
        <v>220</v>
      </c>
      <c r="E297" s="51">
        <v>221</v>
      </c>
      <c r="F297" s="51" t="s">
        <v>27</v>
      </c>
      <c r="G297" s="52">
        <v>30000</v>
      </c>
      <c r="H297" s="51"/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30000</v>
      </c>
      <c r="R297" s="51"/>
    </row>
    <row r="298" spans="1:18" ht="14.45" hidden="1" customHeight="1" x14ac:dyDescent="0.25">
      <c r="A298" s="51">
        <v>649</v>
      </c>
      <c r="B298" s="51" t="s">
        <v>164</v>
      </c>
      <c r="C298" s="51">
        <v>221</v>
      </c>
      <c r="D298" s="51" t="s">
        <v>142</v>
      </c>
      <c r="E298" s="51">
        <v>221</v>
      </c>
      <c r="F298" s="51" t="s">
        <v>27</v>
      </c>
      <c r="G298" s="52">
        <v>35000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35000</v>
      </c>
      <c r="R298" s="51"/>
    </row>
    <row r="299" spans="1:18" ht="14.45" hidden="1" customHeight="1" x14ac:dyDescent="0.25">
      <c r="A299" s="51">
        <v>686</v>
      </c>
      <c r="B299" s="51" t="s">
        <v>164</v>
      </c>
      <c r="C299" s="51">
        <v>221</v>
      </c>
      <c r="D299" s="51" t="s">
        <v>222</v>
      </c>
      <c r="E299" s="51">
        <v>221</v>
      </c>
      <c r="F299" s="51" t="s">
        <v>27</v>
      </c>
      <c r="G299" s="52">
        <v>1000</v>
      </c>
      <c r="H299" s="52"/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1000</v>
      </c>
      <c r="R299" s="51"/>
    </row>
    <row r="300" spans="1:18" ht="14.45" hidden="1" customHeight="1" x14ac:dyDescent="0.25">
      <c r="A300" s="51">
        <v>717</v>
      </c>
      <c r="B300" s="51" t="s">
        <v>164</v>
      </c>
      <c r="C300" s="51">
        <v>221</v>
      </c>
      <c r="D300" s="51" t="s">
        <v>223</v>
      </c>
      <c r="E300" s="51">
        <v>221</v>
      </c>
      <c r="F300" s="51" t="s">
        <v>27</v>
      </c>
      <c r="G300" s="52">
        <v>1000</v>
      </c>
      <c r="H300" s="52"/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1000</v>
      </c>
      <c r="R300" s="51"/>
    </row>
    <row r="301" spans="1:18" ht="14.45" hidden="1" customHeight="1" x14ac:dyDescent="0.25">
      <c r="A301" s="51">
        <v>801</v>
      </c>
      <c r="B301" s="51" t="s">
        <v>164</v>
      </c>
      <c r="C301" s="51">
        <v>221</v>
      </c>
      <c r="D301" s="51" t="s">
        <v>226</v>
      </c>
      <c r="E301" s="51">
        <v>221</v>
      </c>
      <c r="F301" s="51" t="s">
        <v>27</v>
      </c>
      <c r="G301" s="52">
        <v>100000</v>
      </c>
      <c r="H301" s="52"/>
      <c r="I301" s="52"/>
      <c r="J301" s="52"/>
      <c r="K301" s="52"/>
      <c r="L301" s="52"/>
      <c r="M301" s="52"/>
      <c r="N301" s="52"/>
      <c r="O301" s="52"/>
      <c r="P301" s="52"/>
      <c r="Q301" s="52">
        <v>100000</v>
      </c>
      <c r="R301" s="51"/>
    </row>
    <row r="302" spans="1:18" ht="14.45" hidden="1" customHeight="1" x14ac:dyDescent="0.25">
      <c r="A302" s="51">
        <v>1068</v>
      </c>
      <c r="B302" s="51" t="s">
        <v>164</v>
      </c>
      <c r="C302" s="51">
        <v>221</v>
      </c>
      <c r="D302" s="51" t="s">
        <v>225</v>
      </c>
      <c r="E302" s="51">
        <v>221</v>
      </c>
      <c r="F302" s="51" t="s">
        <v>27</v>
      </c>
      <c r="G302" s="52">
        <v>15000</v>
      </c>
      <c r="H302" s="52"/>
      <c r="I302" s="52"/>
      <c r="J302" s="52"/>
      <c r="K302" s="52"/>
      <c r="L302" s="52"/>
      <c r="M302" s="52"/>
      <c r="N302" s="52"/>
      <c r="O302" s="52"/>
      <c r="P302" s="52"/>
      <c r="Q302" s="52">
        <v>15000</v>
      </c>
      <c r="R302" s="51"/>
    </row>
    <row r="303" spans="1:18" ht="14.45" hidden="1" customHeight="1" x14ac:dyDescent="0.25">
      <c r="A303" s="68">
        <v>1175</v>
      </c>
      <c r="B303" s="51" t="s">
        <v>164</v>
      </c>
      <c r="C303" s="51">
        <v>222</v>
      </c>
      <c r="D303" s="68" t="s">
        <v>211</v>
      </c>
      <c r="E303" s="51">
        <v>222</v>
      </c>
      <c r="F303" s="51" t="s">
        <v>28</v>
      </c>
      <c r="G303" s="52">
        <v>900</v>
      </c>
      <c r="H303" s="52"/>
      <c r="I303" s="52"/>
      <c r="J303" s="52"/>
      <c r="K303" s="52"/>
      <c r="L303" s="52"/>
      <c r="M303" s="52"/>
      <c r="N303" s="52"/>
      <c r="O303" s="52"/>
      <c r="P303" s="52"/>
      <c r="Q303" s="52">
        <v>900</v>
      </c>
      <c r="R303" s="51" t="s">
        <v>313</v>
      </c>
    </row>
    <row r="304" spans="1:18" ht="14.45" hidden="1" customHeight="1" x14ac:dyDescent="0.25">
      <c r="A304" s="51">
        <v>345</v>
      </c>
      <c r="B304" s="51" t="s">
        <v>164</v>
      </c>
      <c r="C304" s="51">
        <v>223</v>
      </c>
      <c r="D304" s="51" t="s">
        <v>371</v>
      </c>
      <c r="E304" s="51">
        <v>223</v>
      </c>
      <c r="F304" s="51" t="s">
        <v>29</v>
      </c>
      <c r="G304" s="52">
        <v>5000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5000</v>
      </c>
      <c r="R304" s="51"/>
    </row>
    <row r="305" spans="1:18" ht="14.45" hidden="1" customHeight="1" x14ac:dyDescent="0.25">
      <c r="A305" s="51">
        <v>392</v>
      </c>
      <c r="B305" s="51" t="s">
        <v>164</v>
      </c>
      <c r="C305" s="51">
        <v>223</v>
      </c>
      <c r="D305" s="51" t="s">
        <v>214</v>
      </c>
      <c r="E305" s="51">
        <v>223</v>
      </c>
      <c r="F305" s="51" t="s">
        <v>29</v>
      </c>
      <c r="G305" s="52">
        <v>1500</v>
      </c>
      <c r="H305" s="51"/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1500</v>
      </c>
      <c r="R305" s="51"/>
    </row>
    <row r="306" spans="1:18" ht="14.45" hidden="1" customHeight="1" x14ac:dyDescent="0.25">
      <c r="A306" s="51">
        <v>718</v>
      </c>
      <c r="B306" s="51" t="s">
        <v>164</v>
      </c>
      <c r="C306" s="51">
        <v>223</v>
      </c>
      <c r="D306" s="51" t="s">
        <v>223</v>
      </c>
      <c r="E306" s="51">
        <v>223</v>
      </c>
      <c r="F306" s="51" t="s">
        <v>29</v>
      </c>
      <c r="G306" s="52">
        <v>1000</v>
      </c>
      <c r="H306" s="52"/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1000</v>
      </c>
      <c r="R306" s="51"/>
    </row>
    <row r="307" spans="1:18" ht="14.45" hidden="1" customHeight="1" x14ac:dyDescent="0.25">
      <c r="A307" s="68">
        <v>1176</v>
      </c>
      <c r="B307" s="51" t="s">
        <v>164</v>
      </c>
      <c r="C307" s="51">
        <v>223</v>
      </c>
      <c r="D307" s="68" t="s">
        <v>211</v>
      </c>
      <c r="E307" s="51">
        <v>223</v>
      </c>
      <c r="F307" s="51" t="s">
        <v>29</v>
      </c>
      <c r="G307" s="52">
        <v>600</v>
      </c>
      <c r="H307" s="52"/>
      <c r="I307" s="52"/>
      <c r="J307" s="52"/>
      <c r="K307" s="52"/>
      <c r="L307" s="52"/>
      <c r="M307" s="52"/>
      <c r="N307" s="52"/>
      <c r="O307" s="52"/>
      <c r="P307" s="52"/>
      <c r="Q307" s="52">
        <v>600</v>
      </c>
      <c r="R307" s="51" t="s">
        <v>313</v>
      </c>
    </row>
    <row r="308" spans="1:18" ht="14.45" hidden="1" customHeight="1" x14ac:dyDescent="0.25">
      <c r="A308" s="51">
        <v>38</v>
      </c>
      <c r="B308" s="51" t="s">
        <v>164</v>
      </c>
      <c r="C308" s="51">
        <v>234</v>
      </c>
      <c r="D308" s="51" t="s">
        <v>205</v>
      </c>
      <c r="E308" s="51">
        <v>234</v>
      </c>
      <c r="F308" s="51" t="s">
        <v>30</v>
      </c>
      <c r="G308" s="52">
        <v>0</v>
      </c>
      <c r="H308" s="51"/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1"/>
    </row>
    <row r="309" spans="1:18" ht="14.45" hidden="1" customHeight="1" x14ac:dyDescent="0.25">
      <c r="A309" s="51">
        <v>72</v>
      </c>
      <c r="B309" s="51" t="s">
        <v>164</v>
      </c>
      <c r="C309" s="51">
        <v>234</v>
      </c>
      <c r="D309" s="51" t="s">
        <v>206</v>
      </c>
      <c r="E309" s="51">
        <v>234</v>
      </c>
      <c r="F309" s="51" t="s">
        <v>30</v>
      </c>
      <c r="G309" s="52">
        <v>0</v>
      </c>
      <c r="H309" s="51"/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1"/>
    </row>
    <row r="310" spans="1:18" ht="14.45" hidden="1" customHeight="1" x14ac:dyDescent="0.25">
      <c r="A310" s="51">
        <v>1265</v>
      </c>
      <c r="B310" s="51" t="s">
        <v>164</v>
      </c>
      <c r="C310" s="51">
        <v>241</v>
      </c>
      <c r="D310" s="51" t="s">
        <v>321</v>
      </c>
      <c r="E310" s="51">
        <v>241</v>
      </c>
      <c r="F310" s="51" t="s">
        <v>31</v>
      </c>
      <c r="G310" s="52">
        <v>133000</v>
      </c>
      <c r="H310" s="52"/>
      <c r="I310" s="52"/>
      <c r="J310" s="52"/>
      <c r="K310" s="52"/>
      <c r="L310" s="52"/>
      <c r="M310" s="52"/>
      <c r="N310" s="52"/>
      <c r="O310" s="52"/>
      <c r="P310" s="52"/>
      <c r="Q310" s="52">
        <v>133000</v>
      </c>
      <c r="R310" s="51"/>
    </row>
    <row r="311" spans="1:18" ht="14.45" hidden="1" customHeight="1" x14ac:dyDescent="0.25">
      <c r="A311" s="51">
        <v>74</v>
      </c>
      <c r="B311" s="51" t="s">
        <v>164</v>
      </c>
      <c r="C311" s="51">
        <v>242</v>
      </c>
      <c r="D311" s="51" t="s">
        <v>206</v>
      </c>
      <c r="E311" s="51">
        <v>242</v>
      </c>
      <c r="F311" s="51" t="s">
        <v>32</v>
      </c>
      <c r="G311" s="52">
        <v>400000</v>
      </c>
      <c r="H311" s="51"/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400000</v>
      </c>
      <c r="R311" s="51"/>
    </row>
    <row r="312" spans="1:18" ht="14.45" hidden="1" customHeight="1" x14ac:dyDescent="0.25">
      <c r="A312" s="51">
        <v>246</v>
      </c>
      <c r="B312" s="51" t="s">
        <v>164</v>
      </c>
      <c r="C312" s="51">
        <v>242</v>
      </c>
      <c r="D312" s="51" t="s">
        <v>211</v>
      </c>
      <c r="E312" s="51">
        <v>242</v>
      </c>
      <c r="F312" s="51" t="s">
        <v>32</v>
      </c>
      <c r="G312" s="52">
        <v>20000</v>
      </c>
      <c r="H312" s="51"/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20000</v>
      </c>
      <c r="R312" s="51"/>
    </row>
    <row r="313" spans="1:18" ht="14.45" hidden="1" customHeight="1" x14ac:dyDescent="0.25">
      <c r="A313" s="51">
        <v>416</v>
      </c>
      <c r="B313" s="51" t="s">
        <v>164</v>
      </c>
      <c r="C313" s="51">
        <v>242</v>
      </c>
      <c r="D313" s="51" t="s">
        <v>215</v>
      </c>
      <c r="E313" s="51">
        <v>242</v>
      </c>
      <c r="F313" s="51" t="s">
        <v>32</v>
      </c>
      <c r="G313" s="52">
        <v>23000</v>
      </c>
      <c r="H313" s="51"/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23000</v>
      </c>
      <c r="R313" s="51"/>
    </row>
    <row r="314" spans="1:18" ht="14.45" hidden="1" customHeight="1" x14ac:dyDescent="0.25">
      <c r="A314" s="51">
        <v>1266</v>
      </c>
      <c r="B314" s="51" t="s">
        <v>164</v>
      </c>
      <c r="C314" s="51">
        <v>242</v>
      </c>
      <c r="D314" s="51" t="s">
        <v>321</v>
      </c>
      <c r="E314" s="51">
        <v>242</v>
      </c>
      <c r="F314" s="51" t="s">
        <v>32</v>
      </c>
      <c r="G314" s="52">
        <v>30000</v>
      </c>
      <c r="H314" s="52"/>
      <c r="I314" s="52"/>
      <c r="J314" s="52"/>
      <c r="K314" s="52"/>
      <c r="L314" s="52"/>
      <c r="M314" s="52"/>
      <c r="N314" s="52"/>
      <c r="O314" s="52"/>
      <c r="P314" s="52"/>
      <c r="Q314" s="52">
        <v>30000</v>
      </c>
      <c r="R314" s="51"/>
    </row>
    <row r="315" spans="1:18" ht="14.45" hidden="1" customHeight="1" x14ac:dyDescent="0.25">
      <c r="A315" s="51">
        <v>75</v>
      </c>
      <c r="B315" s="51" t="s">
        <v>164</v>
      </c>
      <c r="C315" s="51">
        <v>243</v>
      </c>
      <c r="D315" s="51" t="s">
        <v>206</v>
      </c>
      <c r="E315" s="51">
        <v>243</v>
      </c>
      <c r="F315" s="51" t="s">
        <v>33</v>
      </c>
      <c r="G315" s="52">
        <v>10000</v>
      </c>
      <c r="H315" s="51"/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10000</v>
      </c>
      <c r="R315" s="51"/>
    </row>
    <row r="316" spans="1:18" ht="14.45" hidden="1" customHeight="1" x14ac:dyDescent="0.25">
      <c r="A316" s="51">
        <v>247</v>
      </c>
      <c r="B316" s="51" t="s">
        <v>164</v>
      </c>
      <c r="C316" s="51">
        <v>243</v>
      </c>
      <c r="D316" s="51" t="s">
        <v>211</v>
      </c>
      <c r="E316" s="51">
        <v>243</v>
      </c>
      <c r="F316" s="51" t="s">
        <v>33</v>
      </c>
      <c r="G316" s="52">
        <v>1500</v>
      </c>
      <c r="H316" s="51"/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1500</v>
      </c>
      <c r="R316" s="51"/>
    </row>
    <row r="317" spans="1:18" ht="14.45" hidden="1" customHeight="1" x14ac:dyDescent="0.25">
      <c r="A317" s="51">
        <v>347</v>
      </c>
      <c r="B317" s="51" t="s">
        <v>164</v>
      </c>
      <c r="C317" s="51">
        <v>243</v>
      </c>
      <c r="D317" s="51" t="s">
        <v>213</v>
      </c>
      <c r="E317" s="51">
        <v>243</v>
      </c>
      <c r="F317" s="51" t="s">
        <v>33</v>
      </c>
      <c r="G317" s="52">
        <v>6000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6000</v>
      </c>
      <c r="R317" s="51"/>
    </row>
    <row r="318" spans="1:18" ht="14.45" hidden="1" customHeight="1" x14ac:dyDescent="0.25">
      <c r="A318" s="51">
        <v>417</v>
      </c>
      <c r="B318" s="51" t="s">
        <v>164</v>
      </c>
      <c r="C318" s="51">
        <v>243</v>
      </c>
      <c r="D318" s="51" t="s">
        <v>215</v>
      </c>
      <c r="E318" s="51">
        <v>243</v>
      </c>
      <c r="F318" s="51" t="s">
        <v>33</v>
      </c>
      <c r="G318" s="52">
        <v>4500</v>
      </c>
      <c r="H318" s="51"/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4500</v>
      </c>
      <c r="R318" s="51"/>
    </row>
    <row r="319" spans="1:18" ht="14.45" hidden="1" customHeight="1" x14ac:dyDescent="0.25">
      <c r="A319" s="51">
        <v>1267</v>
      </c>
      <c r="B319" s="51" t="s">
        <v>164</v>
      </c>
      <c r="C319" s="51">
        <v>243</v>
      </c>
      <c r="D319" s="51" t="s">
        <v>321</v>
      </c>
      <c r="E319" s="51">
        <v>243</v>
      </c>
      <c r="F319" s="51" t="s">
        <v>33</v>
      </c>
      <c r="G319" s="52">
        <v>8500</v>
      </c>
      <c r="H319" s="52"/>
      <c r="I319" s="52"/>
      <c r="J319" s="52"/>
      <c r="K319" s="52"/>
      <c r="L319" s="52"/>
      <c r="M319" s="52"/>
      <c r="N319" s="52"/>
      <c r="O319" s="52"/>
      <c r="P319" s="52"/>
      <c r="Q319" s="52">
        <v>8500</v>
      </c>
      <c r="R319" s="51"/>
    </row>
    <row r="320" spans="1:18" ht="14.45" hidden="1" customHeight="1" x14ac:dyDescent="0.25">
      <c r="A320" s="51">
        <v>76</v>
      </c>
      <c r="B320" s="51" t="s">
        <v>164</v>
      </c>
      <c r="C320" s="51">
        <v>244</v>
      </c>
      <c r="D320" s="51" t="s">
        <v>206</v>
      </c>
      <c r="E320" s="51">
        <v>244</v>
      </c>
      <c r="F320" s="51" t="s">
        <v>34</v>
      </c>
      <c r="G320" s="52">
        <v>50000</v>
      </c>
      <c r="H320" s="51"/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50000</v>
      </c>
      <c r="R320" s="51"/>
    </row>
    <row r="321" spans="1:18" ht="14.45" hidden="1" customHeight="1" x14ac:dyDescent="0.25">
      <c r="A321" s="51">
        <v>194</v>
      </c>
      <c r="B321" s="51" t="s">
        <v>164</v>
      </c>
      <c r="C321" s="51">
        <v>244</v>
      </c>
      <c r="D321" s="51" t="s">
        <v>209</v>
      </c>
      <c r="E321" s="51">
        <v>244</v>
      </c>
      <c r="F321" s="51" t="s">
        <v>34</v>
      </c>
      <c r="G321" s="52">
        <v>5000</v>
      </c>
      <c r="H321" s="51"/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5000</v>
      </c>
      <c r="R321" s="51"/>
    </row>
    <row r="322" spans="1:18" ht="14.45" hidden="1" customHeight="1" x14ac:dyDescent="0.25">
      <c r="A322" s="51">
        <v>348</v>
      </c>
      <c r="B322" s="51" t="s">
        <v>164</v>
      </c>
      <c r="C322" s="51">
        <v>244</v>
      </c>
      <c r="D322" s="51" t="s">
        <v>213</v>
      </c>
      <c r="E322" s="51">
        <v>244</v>
      </c>
      <c r="F322" s="51" t="s">
        <v>34</v>
      </c>
      <c r="G322" s="52">
        <v>3000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3000</v>
      </c>
      <c r="R322" s="51"/>
    </row>
    <row r="323" spans="1:18" ht="14.45" hidden="1" customHeight="1" x14ac:dyDescent="0.25">
      <c r="A323" s="51">
        <v>720</v>
      </c>
      <c r="B323" s="51" t="s">
        <v>164</v>
      </c>
      <c r="C323" s="51">
        <v>244</v>
      </c>
      <c r="D323" s="51" t="s">
        <v>223</v>
      </c>
      <c r="E323" s="51">
        <v>244</v>
      </c>
      <c r="F323" s="51" t="s">
        <v>34</v>
      </c>
      <c r="G323" s="52">
        <v>1000</v>
      </c>
      <c r="H323" s="52"/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1000</v>
      </c>
      <c r="R323" s="51"/>
    </row>
    <row r="324" spans="1:18" ht="14.45" hidden="1" customHeight="1" x14ac:dyDescent="0.25">
      <c r="A324" s="51">
        <v>77</v>
      </c>
      <c r="B324" s="51" t="s">
        <v>164</v>
      </c>
      <c r="C324" s="51">
        <v>245</v>
      </c>
      <c r="D324" s="51" t="s">
        <v>206</v>
      </c>
      <c r="E324" s="51">
        <v>245</v>
      </c>
      <c r="F324" s="51" t="s">
        <v>35</v>
      </c>
      <c r="G324" s="52">
        <v>10000</v>
      </c>
      <c r="H324" s="51"/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10000</v>
      </c>
      <c r="R324" s="51"/>
    </row>
    <row r="325" spans="1:18" ht="14.45" hidden="1" customHeight="1" x14ac:dyDescent="0.25">
      <c r="A325" s="51">
        <v>248</v>
      </c>
      <c r="B325" s="51" t="s">
        <v>164</v>
      </c>
      <c r="C325" s="51">
        <v>245</v>
      </c>
      <c r="D325" s="51" t="s">
        <v>211</v>
      </c>
      <c r="E325" s="51">
        <v>245</v>
      </c>
      <c r="F325" s="51" t="s">
        <v>35</v>
      </c>
      <c r="G325" s="52">
        <v>1000</v>
      </c>
      <c r="H325" s="51"/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1000</v>
      </c>
      <c r="R325" s="51"/>
    </row>
    <row r="326" spans="1:18" ht="14.45" hidden="1" customHeight="1" x14ac:dyDescent="0.25">
      <c r="A326" s="51">
        <v>5</v>
      </c>
      <c r="B326" s="51" t="s">
        <v>164</v>
      </c>
      <c r="C326" s="51">
        <v>246</v>
      </c>
      <c r="D326" s="51" t="s">
        <v>203</v>
      </c>
      <c r="E326" s="51">
        <v>246</v>
      </c>
      <c r="F326" s="51" t="s">
        <v>36</v>
      </c>
      <c r="G326" s="52">
        <v>360000</v>
      </c>
      <c r="H326" s="51"/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360000</v>
      </c>
      <c r="R326" s="51"/>
    </row>
    <row r="327" spans="1:18" ht="14.45" hidden="1" customHeight="1" x14ac:dyDescent="0.25">
      <c r="A327" s="51">
        <v>78</v>
      </c>
      <c r="B327" s="51" t="s">
        <v>164</v>
      </c>
      <c r="C327" s="51">
        <v>246</v>
      </c>
      <c r="D327" s="51" t="s">
        <v>206</v>
      </c>
      <c r="E327" s="51">
        <v>246</v>
      </c>
      <c r="F327" s="51" t="s">
        <v>36</v>
      </c>
      <c r="G327" s="52">
        <v>0</v>
      </c>
      <c r="H327" s="51"/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1"/>
    </row>
    <row r="328" spans="1:18" ht="14.45" hidden="1" customHeight="1" x14ac:dyDescent="0.25">
      <c r="A328" s="51">
        <v>249</v>
      </c>
      <c r="B328" s="51" t="s">
        <v>164</v>
      </c>
      <c r="C328" s="51">
        <v>246</v>
      </c>
      <c r="D328" s="51" t="s">
        <v>211</v>
      </c>
      <c r="E328" s="51">
        <v>246</v>
      </c>
      <c r="F328" s="51" t="s">
        <v>36</v>
      </c>
      <c r="G328" s="52">
        <v>0</v>
      </c>
      <c r="H328" s="51"/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1"/>
    </row>
    <row r="329" spans="1:18" ht="14.45" hidden="1" customHeight="1" x14ac:dyDescent="0.25">
      <c r="A329" s="51">
        <v>721</v>
      </c>
      <c r="B329" s="51" t="s">
        <v>164</v>
      </c>
      <c r="C329" s="51">
        <v>246</v>
      </c>
      <c r="D329" s="51" t="s">
        <v>223</v>
      </c>
      <c r="E329" s="51">
        <v>246</v>
      </c>
      <c r="F329" s="51" t="s">
        <v>36</v>
      </c>
      <c r="G329" s="52">
        <v>0</v>
      </c>
      <c r="H329" s="52"/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1"/>
    </row>
    <row r="330" spans="1:18" ht="14.45" hidden="1" customHeight="1" x14ac:dyDescent="0.25">
      <c r="A330" s="68">
        <v>1186</v>
      </c>
      <c r="B330" s="51" t="s">
        <v>164</v>
      </c>
      <c r="C330" s="51">
        <v>246</v>
      </c>
      <c r="D330" s="68" t="s">
        <v>192</v>
      </c>
      <c r="E330" s="51">
        <v>246</v>
      </c>
      <c r="F330" s="51" t="s">
        <v>36</v>
      </c>
      <c r="G330" s="52">
        <v>0</v>
      </c>
      <c r="H330" s="52"/>
      <c r="I330" s="52"/>
      <c r="J330" s="52"/>
      <c r="K330" s="52"/>
      <c r="L330" s="52"/>
      <c r="M330" s="52"/>
      <c r="N330" s="52"/>
      <c r="O330" s="52"/>
      <c r="P330" s="52"/>
      <c r="Q330" s="52">
        <v>0</v>
      </c>
      <c r="R330" s="51" t="s">
        <v>317</v>
      </c>
    </row>
    <row r="331" spans="1:18" ht="14.45" hidden="1" customHeight="1" x14ac:dyDescent="0.25">
      <c r="A331" s="51">
        <v>1268</v>
      </c>
      <c r="B331" s="51" t="s">
        <v>164</v>
      </c>
      <c r="C331" s="51">
        <v>246</v>
      </c>
      <c r="D331" s="51" t="s">
        <v>321</v>
      </c>
      <c r="E331" s="51">
        <v>246</v>
      </c>
      <c r="F331" s="51" t="s">
        <v>36</v>
      </c>
      <c r="G331" s="52">
        <v>0</v>
      </c>
      <c r="H331" s="52"/>
      <c r="I331" s="52"/>
      <c r="J331" s="52"/>
      <c r="K331" s="52"/>
      <c r="L331" s="52"/>
      <c r="M331" s="52"/>
      <c r="N331" s="52"/>
      <c r="O331" s="52"/>
      <c r="P331" s="52"/>
      <c r="Q331" s="52">
        <v>0</v>
      </c>
      <c r="R331" s="51"/>
    </row>
    <row r="332" spans="1:18" ht="14.45" hidden="1" customHeight="1" x14ac:dyDescent="0.25">
      <c r="A332" s="51">
        <v>79</v>
      </c>
      <c r="B332" s="51" t="s">
        <v>164</v>
      </c>
      <c r="C332" s="51">
        <v>247</v>
      </c>
      <c r="D332" s="51" t="s">
        <v>206</v>
      </c>
      <c r="E332" s="51">
        <v>247</v>
      </c>
      <c r="F332" s="51" t="s">
        <v>37</v>
      </c>
      <c r="G332" s="52">
        <v>315000</v>
      </c>
      <c r="H332" s="51"/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315000</v>
      </c>
      <c r="R332" s="51"/>
    </row>
    <row r="333" spans="1:18" ht="14.45" hidden="1" customHeight="1" x14ac:dyDescent="0.25">
      <c r="A333" s="51">
        <v>250</v>
      </c>
      <c r="B333" s="51" t="s">
        <v>164</v>
      </c>
      <c r="C333" s="51">
        <v>247</v>
      </c>
      <c r="D333" s="51" t="s">
        <v>211</v>
      </c>
      <c r="E333" s="51">
        <v>247</v>
      </c>
      <c r="F333" s="51" t="s">
        <v>37</v>
      </c>
      <c r="G333" s="52">
        <v>0</v>
      </c>
      <c r="H333" s="51"/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1"/>
    </row>
    <row r="334" spans="1:18" ht="14.45" hidden="1" customHeight="1" x14ac:dyDescent="0.25">
      <c r="A334" s="51">
        <v>349</v>
      </c>
      <c r="B334" s="51" t="s">
        <v>164</v>
      </c>
      <c r="C334" s="51">
        <v>247</v>
      </c>
      <c r="D334" s="51" t="s">
        <v>213</v>
      </c>
      <c r="E334" s="51">
        <v>247</v>
      </c>
      <c r="F334" s="51" t="s">
        <v>37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1"/>
    </row>
    <row r="335" spans="1:18" ht="14.45" hidden="1" customHeight="1" x14ac:dyDescent="0.25">
      <c r="A335" s="51">
        <v>1269</v>
      </c>
      <c r="B335" s="51" t="s">
        <v>164</v>
      </c>
      <c r="C335" s="51">
        <v>247</v>
      </c>
      <c r="D335" s="51" t="s">
        <v>321</v>
      </c>
      <c r="E335" s="51">
        <v>247</v>
      </c>
      <c r="F335" s="51" t="s">
        <v>37</v>
      </c>
      <c r="G335" s="52">
        <v>15000</v>
      </c>
      <c r="H335" s="52"/>
      <c r="I335" s="52"/>
      <c r="J335" s="52"/>
      <c r="K335" s="52"/>
      <c r="L335" s="52"/>
      <c r="M335" s="52"/>
      <c r="N335" s="52"/>
      <c r="O335" s="52"/>
      <c r="P335" s="52"/>
      <c r="Q335" s="52">
        <v>15000</v>
      </c>
      <c r="R335" s="51"/>
    </row>
    <row r="336" spans="1:18" ht="14.45" hidden="1" customHeight="1" x14ac:dyDescent="0.25">
      <c r="A336" s="51">
        <v>80</v>
      </c>
      <c r="B336" s="51" t="s">
        <v>164</v>
      </c>
      <c r="C336" s="51">
        <v>248</v>
      </c>
      <c r="D336" s="51" t="s">
        <v>206</v>
      </c>
      <c r="E336" s="51">
        <v>248</v>
      </c>
      <c r="F336" s="51" t="s">
        <v>38</v>
      </c>
      <c r="G336" s="52">
        <v>50000</v>
      </c>
      <c r="H336" s="51"/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50000</v>
      </c>
      <c r="R336" s="51"/>
    </row>
    <row r="337" spans="1:18" ht="14.45" hidden="1" customHeight="1" x14ac:dyDescent="0.25">
      <c r="A337" s="51">
        <v>251</v>
      </c>
      <c r="B337" s="51" t="s">
        <v>164</v>
      </c>
      <c r="C337" s="51">
        <v>248</v>
      </c>
      <c r="D337" s="51" t="s">
        <v>211</v>
      </c>
      <c r="E337" s="51">
        <v>248</v>
      </c>
      <c r="F337" s="51" t="s">
        <v>38</v>
      </c>
      <c r="G337" s="52">
        <v>0</v>
      </c>
      <c r="H337" s="51"/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1"/>
    </row>
    <row r="338" spans="1:18" ht="14.45" hidden="1" customHeight="1" x14ac:dyDescent="0.25">
      <c r="A338" s="51">
        <v>722</v>
      </c>
      <c r="B338" s="51" t="s">
        <v>164</v>
      </c>
      <c r="C338" s="51">
        <v>248</v>
      </c>
      <c r="D338" s="51" t="s">
        <v>223</v>
      </c>
      <c r="E338" s="51">
        <v>248</v>
      </c>
      <c r="F338" s="51" t="s">
        <v>38</v>
      </c>
      <c r="G338" s="52">
        <v>0</v>
      </c>
      <c r="H338" s="52"/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1"/>
    </row>
    <row r="339" spans="1:18" hidden="1" x14ac:dyDescent="0.25">
      <c r="A339" s="51">
        <v>81</v>
      </c>
      <c r="B339" s="51" t="s">
        <v>164</v>
      </c>
      <c r="C339" s="51">
        <v>249</v>
      </c>
      <c r="D339" s="51" t="s">
        <v>206</v>
      </c>
      <c r="E339" s="51">
        <v>249</v>
      </c>
      <c r="F339" s="51" t="s">
        <v>39</v>
      </c>
      <c r="G339" s="52">
        <v>350000</v>
      </c>
      <c r="H339" s="51"/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350000</v>
      </c>
      <c r="R339" s="51"/>
    </row>
    <row r="340" spans="1:18" ht="14.45" hidden="1" customHeight="1" x14ac:dyDescent="0.25">
      <c r="A340" s="51">
        <v>195</v>
      </c>
      <c r="B340" s="51" t="s">
        <v>164</v>
      </c>
      <c r="C340" s="51">
        <v>249</v>
      </c>
      <c r="D340" s="51" t="s">
        <v>209</v>
      </c>
      <c r="E340" s="51">
        <v>249</v>
      </c>
      <c r="F340" s="51" t="s">
        <v>39</v>
      </c>
      <c r="G340" s="52">
        <v>0</v>
      </c>
      <c r="H340" s="51"/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1"/>
    </row>
    <row r="341" spans="1:18" ht="14.45" hidden="1" customHeight="1" x14ac:dyDescent="0.25">
      <c r="A341" s="51">
        <v>252</v>
      </c>
      <c r="B341" s="51" t="s">
        <v>164</v>
      </c>
      <c r="C341" s="51">
        <v>249</v>
      </c>
      <c r="D341" s="51" t="s">
        <v>211</v>
      </c>
      <c r="E341" s="51">
        <v>249</v>
      </c>
      <c r="F341" s="51" t="s">
        <v>39</v>
      </c>
      <c r="G341" s="52">
        <v>0</v>
      </c>
      <c r="H341" s="51"/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1"/>
    </row>
    <row r="342" spans="1:18" ht="14.45" hidden="1" customHeight="1" x14ac:dyDescent="0.25">
      <c r="A342" s="51">
        <v>308</v>
      </c>
      <c r="B342" s="51" t="s">
        <v>164</v>
      </c>
      <c r="C342" s="51">
        <v>249</v>
      </c>
      <c r="D342" s="51" t="s">
        <v>212</v>
      </c>
      <c r="E342" s="51">
        <v>249</v>
      </c>
      <c r="F342" s="51" t="s">
        <v>39</v>
      </c>
      <c r="G342" s="52">
        <v>0</v>
      </c>
      <c r="H342" s="51"/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1"/>
    </row>
    <row r="343" spans="1:18" ht="14.45" hidden="1" customHeight="1" x14ac:dyDescent="0.25">
      <c r="A343" s="51">
        <v>350</v>
      </c>
      <c r="B343" s="51" t="s">
        <v>164</v>
      </c>
      <c r="C343" s="51">
        <v>249</v>
      </c>
      <c r="D343" s="51" t="s">
        <v>213</v>
      </c>
      <c r="E343" s="51">
        <v>249</v>
      </c>
      <c r="F343" s="51" t="s">
        <v>39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1"/>
    </row>
    <row r="344" spans="1:18" ht="14.45" hidden="1" customHeight="1" x14ac:dyDescent="0.25">
      <c r="A344" s="51">
        <v>418</v>
      </c>
      <c r="B344" s="51" t="s">
        <v>164</v>
      </c>
      <c r="C344" s="51">
        <v>249</v>
      </c>
      <c r="D344" s="51" t="s">
        <v>215</v>
      </c>
      <c r="E344" s="51">
        <v>249</v>
      </c>
      <c r="F344" s="51" t="s">
        <v>39</v>
      </c>
      <c r="G344" s="52">
        <v>5000</v>
      </c>
      <c r="H344" s="51"/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5000</v>
      </c>
      <c r="R344" s="51"/>
    </row>
    <row r="345" spans="1:18" ht="14.45" hidden="1" customHeight="1" x14ac:dyDescent="0.25">
      <c r="A345" s="51">
        <v>475</v>
      </c>
      <c r="B345" s="51" t="s">
        <v>164</v>
      </c>
      <c r="C345" s="51">
        <v>249</v>
      </c>
      <c r="D345" s="51" t="s">
        <v>217</v>
      </c>
      <c r="E345" s="51">
        <v>249</v>
      </c>
      <c r="F345" s="51" t="s">
        <v>39</v>
      </c>
      <c r="G345" s="52">
        <v>8000</v>
      </c>
      <c r="H345" s="51"/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8000</v>
      </c>
      <c r="R345" s="51"/>
    </row>
    <row r="346" spans="1:18" ht="14.45" hidden="1" customHeight="1" x14ac:dyDescent="0.25">
      <c r="A346" s="51">
        <v>614</v>
      </c>
      <c r="B346" s="51" t="s">
        <v>164</v>
      </c>
      <c r="C346" s="51">
        <v>249</v>
      </c>
      <c r="D346" s="51" t="s">
        <v>221</v>
      </c>
      <c r="E346" s="51">
        <v>249</v>
      </c>
      <c r="F346" s="51" t="s">
        <v>39</v>
      </c>
      <c r="G346" s="52">
        <v>30000</v>
      </c>
      <c r="H346" s="51"/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30000</v>
      </c>
      <c r="R346" s="51"/>
    </row>
    <row r="347" spans="1:18" ht="14.45" hidden="1" customHeight="1" x14ac:dyDescent="0.25">
      <c r="A347" s="68">
        <v>1239</v>
      </c>
      <c r="B347" s="51" t="s">
        <v>164</v>
      </c>
      <c r="C347" s="51">
        <v>249</v>
      </c>
      <c r="D347" s="51" t="s">
        <v>196</v>
      </c>
      <c r="E347" s="51">
        <v>249</v>
      </c>
      <c r="F347" s="51" t="s">
        <v>39</v>
      </c>
      <c r="G347" s="52">
        <v>15000</v>
      </c>
      <c r="H347" s="52"/>
      <c r="I347" s="52"/>
      <c r="J347" s="52"/>
      <c r="K347" s="52"/>
      <c r="L347" s="52"/>
      <c r="M347" s="52"/>
      <c r="N347" s="52"/>
      <c r="O347" s="52"/>
      <c r="P347" s="52"/>
      <c r="Q347" s="52">
        <v>15000</v>
      </c>
      <c r="R347" s="51"/>
    </row>
    <row r="348" spans="1:18" ht="14.45" hidden="1" customHeight="1" x14ac:dyDescent="0.25">
      <c r="A348" s="51">
        <v>1270</v>
      </c>
      <c r="B348" s="51" t="s">
        <v>164</v>
      </c>
      <c r="C348" s="51">
        <v>249</v>
      </c>
      <c r="D348" s="51" t="s">
        <v>321</v>
      </c>
      <c r="E348" s="51">
        <v>249</v>
      </c>
      <c r="F348" s="105" t="s">
        <v>322</v>
      </c>
      <c r="G348" s="52">
        <v>13000</v>
      </c>
      <c r="H348" s="52"/>
      <c r="I348" s="52"/>
      <c r="J348" s="52"/>
      <c r="K348" s="52"/>
      <c r="L348" s="52"/>
      <c r="M348" s="52"/>
      <c r="N348" s="52"/>
      <c r="O348" s="52"/>
      <c r="P348" s="52"/>
      <c r="Q348" s="52">
        <v>13000</v>
      </c>
      <c r="R348" s="51"/>
    </row>
    <row r="349" spans="1:18" ht="14.45" hidden="1" customHeight="1" x14ac:dyDescent="0.25">
      <c r="A349" s="51">
        <v>420</v>
      </c>
      <c r="B349" s="51" t="s">
        <v>164</v>
      </c>
      <c r="C349" s="51">
        <v>252</v>
      </c>
      <c r="D349" s="51" t="s">
        <v>215</v>
      </c>
      <c r="E349" s="51">
        <v>252</v>
      </c>
      <c r="F349" s="51" t="s">
        <v>40</v>
      </c>
      <c r="G349" s="52">
        <v>95200</v>
      </c>
      <c r="H349" s="51"/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95200</v>
      </c>
      <c r="R349" s="51"/>
    </row>
    <row r="350" spans="1:18" ht="14.45" customHeight="1" x14ac:dyDescent="0.25">
      <c r="A350" s="51">
        <v>572</v>
      </c>
      <c r="B350" s="51" t="s">
        <v>164</v>
      </c>
      <c r="C350" s="51">
        <v>253</v>
      </c>
      <c r="D350" s="51" t="s">
        <v>220</v>
      </c>
      <c r="E350" s="51">
        <v>253</v>
      </c>
      <c r="F350" s="51" t="s">
        <v>41</v>
      </c>
      <c r="G350" s="52">
        <v>0</v>
      </c>
      <c r="H350" s="51"/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1"/>
    </row>
    <row r="351" spans="1:18" ht="14.45" hidden="1" customHeight="1" x14ac:dyDescent="0.25">
      <c r="A351" s="68">
        <v>1214</v>
      </c>
      <c r="B351" s="51" t="s">
        <v>164</v>
      </c>
      <c r="C351" s="51">
        <v>253</v>
      </c>
      <c r="D351" s="51" t="s">
        <v>304</v>
      </c>
      <c r="E351" s="51">
        <v>253</v>
      </c>
      <c r="F351" s="51" t="s">
        <v>41</v>
      </c>
      <c r="G351" s="99">
        <v>1000000</v>
      </c>
      <c r="H351" s="52"/>
      <c r="I351" s="52"/>
      <c r="J351" s="52"/>
      <c r="K351" s="52"/>
      <c r="L351" s="52"/>
      <c r="M351" s="52"/>
      <c r="N351" s="52"/>
      <c r="O351" s="52"/>
      <c r="P351" s="52"/>
      <c r="Q351" s="52">
        <v>1000000</v>
      </c>
      <c r="R351" s="51"/>
    </row>
    <row r="352" spans="1:18" ht="14.45" customHeight="1" x14ac:dyDescent="0.25">
      <c r="A352" s="51">
        <v>573</v>
      </c>
      <c r="B352" s="51" t="s">
        <v>164</v>
      </c>
      <c r="C352" s="51">
        <v>254</v>
      </c>
      <c r="D352" s="51" t="s">
        <v>220</v>
      </c>
      <c r="E352" s="51">
        <v>254</v>
      </c>
      <c r="F352" s="51" t="s">
        <v>42</v>
      </c>
      <c r="G352" s="52">
        <v>0</v>
      </c>
      <c r="H352" s="51"/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1"/>
    </row>
    <row r="353" spans="1:18" ht="14.45" hidden="1" customHeight="1" x14ac:dyDescent="0.25">
      <c r="A353" s="51">
        <v>7</v>
      </c>
      <c r="B353" s="51" t="s">
        <v>164</v>
      </c>
      <c r="C353" s="51">
        <v>261</v>
      </c>
      <c r="D353" s="51" t="s">
        <v>203</v>
      </c>
      <c r="E353" s="51">
        <v>261</v>
      </c>
      <c r="F353" s="51" t="s">
        <v>43</v>
      </c>
      <c r="G353" s="52">
        <v>100000</v>
      </c>
      <c r="H353" s="51"/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100000</v>
      </c>
      <c r="R353" s="51"/>
    </row>
    <row r="354" spans="1:18" ht="14.45" hidden="1" customHeight="1" x14ac:dyDescent="0.25">
      <c r="A354" s="51">
        <v>40</v>
      </c>
      <c r="B354" s="51" t="s">
        <v>164</v>
      </c>
      <c r="C354" s="51">
        <v>261</v>
      </c>
      <c r="D354" s="51" t="s">
        <v>205</v>
      </c>
      <c r="E354" s="51">
        <v>261</v>
      </c>
      <c r="F354" s="51" t="s">
        <v>43</v>
      </c>
      <c r="G354" s="52">
        <v>50000</v>
      </c>
      <c r="H354" s="51"/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50000</v>
      </c>
      <c r="R354" s="51"/>
    </row>
    <row r="355" spans="1:18" ht="14.45" hidden="1" customHeight="1" x14ac:dyDescent="0.25">
      <c r="A355" s="51">
        <v>83</v>
      </c>
      <c r="B355" s="51" t="s">
        <v>164</v>
      </c>
      <c r="C355" s="51">
        <v>261</v>
      </c>
      <c r="D355" s="51" t="s">
        <v>206</v>
      </c>
      <c r="E355" s="51">
        <v>261</v>
      </c>
      <c r="F355" s="51" t="s">
        <v>43</v>
      </c>
      <c r="G355" s="111">
        <v>1500000</v>
      </c>
      <c r="H355" s="51"/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1500000</v>
      </c>
      <c r="R355" s="51"/>
    </row>
    <row r="356" spans="1:18" ht="14.45" hidden="1" customHeight="1" x14ac:dyDescent="0.25">
      <c r="A356" s="51">
        <v>125</v>
      </c>
      <c r="B356" s="51" t="s">
        <v>164</v>
      </c>
      <c r="C356" s="51">
        <v>261</v>
      </c>
      <c r="D356" s="51" t="s">
        <v>207</v>
      </c>
      <c r="E356" s="51">
        <v>261</v>
      </c>
      <c r="F356" s="51" t="s">
        <v>43</v>
      </c>
      <c r="G356" s="52">
        <v>18000</v>
      </c>
      <c r="H356" s="52"/>
      <c r="I356" s="52"/>
      <c r="J356" s="52"/>
      <c r="K356" s="52"/>
      <c r="L356" s="52"/>
      <c r="M356" s="52"/>
      <c r="N356" s="52"/>
      <c r="O356" s="52"/>
      <c r="P356" s="52"/>
      <c r="Q356" s="52">
        <v>18000</v>
      </c>
      <c r="R356" s="51"/>
    </row>
    <row r="357" spans="1:18" ht="14.45" hidden="1" customHeight="1" x14ac:dyDescent="0.25">
      <c r="A357" s="51">
        <v>154</v>
      </c>
      <c r="B357" s="51" t="s">
        <v>164</v>
      </c>
      <c r="C357" s="51">
        <v>261</v>
      </c>
      <c r="D357" s="51" t="s">
        <v>208</v>
      </c>
      <c r="E357" s="51">
        <v>261</v>
      </c>
      <c r="F357" s="51" t="s">
        <v>43</v>
      </c>
      <c r="G357" s="52">
        <v>12000</v>
      </c>
      <c r="H357" s="52"/>
      <c r="I357" s="52"/>
      <c r="J357" s="52"/>
      <c r="K357" s="52"/>
      <c r="L357" s="52"/>
      <c r="M357" s="52"/>
      <c r="N357" s="52"/>
      <c r="O357" s="52"/>
      <c r="P357" s="52"/>
      <c r="Q357" s="52">
        <v>12000</v>
      </c>
      <c r="R357" s="51"/>
    </row>
    <row r="358" spans="1:18" hidden="1" x14ac:dyDescent="0.25">
      <c r="A358" s="51">
        <v>197</v>
      </c>
      <c r="B358" s="51" t="s">
        <v>164</v>
      </c>
      <c r="C358" s="51">
        <v>261</v>
      </c>
      <c r="D358" s="51" t="s">
        <v>209</v>
      </c>
      <c r="E358" s="51">
        <v>261</v>
      </c>
      <c r="F358" s="51" t="s">
        <v>43</v>
      </c>
      <c r="G358" s="52">
        <v>23000</v>
      </c>
      <c r="H358" s="51"/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23000</v>
      </c>
      <c r="R358" s="51"/>
    </row>
    <row r="359" spans="1:18" ht="14.45" hidden="1" customHeight="1" x14ac:dyDescent="0.25">
      <c r="A359" s="51">
        <v>224</v>
      </c>
      <c r="B359" s="51" t="s">
        <v>164</v>
      </c>
      <c r="C359" s="51">
        <v>261</v>
      </c>
      <c r="D359" s="51" t="s">
        <v>210</v>
      </c>
      <c r="E359" s="51">
        <v>261</v>
      </c>
      <c r="F359" s="51" t="s">
        <v>43</v>
      </c>
      <c r="G359" s="72">
        <v>500000</v>
      </c>
      <c r="H359" s="51"/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500000</v>
      </c>
      <c r="R359" s="51"/>
    </row>
    <row r="360" spans="1:18" ht="14.45" hidden="1" customHeight="1" x14ac:dyDescent="0.25">
      <c r="A360" s="51">
        <v>254</v>
      </c>
      <c r="B360" s="51" t="s">
        <v>164</v>
      </c>
      <c r="C360" s="51">
        <v>261</v>
      </c>
      <c r="D360" s="51" t="s">
        <v>211</v>
      </c>
      <c r="E360" s="51">
        <v>261</v>
      </c>
      <c r="F360" s="51" t="s">
        <v>43</v>
      </c>
      <c r="G360" s="52">
        <v>20000</v>
      </c>
      <c r="H360" s="51"/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20000</v>
      </c>
      <c r="R360" s="51"/>
    </row>
    <row r="361" spans="1:18" ht="14.45" hidden="1" customHeight="1" x14ac:dyDescent="0.25">
      <c r="A361" s="51">
        <v>310</v>
      </c>
      <c r="B361" s="51" t="s">
        <v>164</v>
      </c>
      <c r="C361" s="51">
        <v>261</v>
      </c>
      <c r="D361" s="51" t="s">
        <v>212</v>
      </c>
      <c r="E361" s="51">
        <v>261</v>
      </c>
      <c r="F361" s="51" t="s">
        <v>43</v>
      </c>
      <c r="G361" s="52">
        <v>7200</v>
      </c>
      <c r="H361" s="51"/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7200</v>
      </c>
      <c r="R361" s="51"/>
    </row>
    <row r="362" spans="1:18" ht="14.45" hidden="1" customHeight="1" x14ac:dyDescent="0.25">
      <c r="A362" s="51">
        <v>352</v>
      </c>
      <c r="B362" s="51" t="s">
        <v>164</v>
      </c>
      <c r="C362" s="51">
        <v>261</v>
      </c>
      <c r="D362" s="51" t="s">
        <v>213</v>
      </c>
      <c r="E362" s="51">
        <v>261</v>
      </c>
      <c r="F362" s="51" t="s">
        <v>43</v>
      </c>
      <c r="G362" s="52">
        <v>27000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27000</v>
      </c>
      <c r="R362" s="51"/>
    </row>
    <row r="363" spans="1:18" ht="14.45" hidden="1" customHeight="1" x14ac:dyDescent="0.25">
      <c r="A363" s="51">
        <v>394</v>
      </c>
      <c r="B363" s="51" t="s">
        <v>164</v>
      </c>
      <c r="C363" s="51">
        <v>261</v>
      </c>
      <c r="D363" s="51" t="s">
        <v>214</v>
      </c>
      <c r="E363" s="51">
        <v>261</v>
      </c>
      <c r="F363" s="51" t="s">
        <v>43</v>
      </c>
      <c r="G363" s="52">
        <v>12000</v>
      </c>
      <c r="H363" s="51"/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12000</v>
      </c>
      <c r="R363" s="51"/>
    </row>
    <row r="364" spans="1:18" ht="14.45" hidden="1" customHeight="1" x14ac:dyDescent="0.25">
      <c r="A364" s="51">
        <v>422</v>
      </c>
      <c r="B364" s="51" t="s">
        <v>164</v>
      </c>
      <c r="C364" s="51">
        <v>261</v>
      </c>
      <c r="D364" s="51" t="s">
        <v>215</v>
      </c>
      <c r="E364" s="51">
        <v>261</v>
      </c>
      <c r="F364" s="51" t="s">
        <v>43</v>
      </c>
      <c r="G364" s="72">
        <v>130000</v>
      </c>
      <c r="H364" s="51"/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130000</v>
      </c>
      <c r="R364" s="51"/>
    </row>
    <row r="365" spans="1:18" ht="14.45" hidden="1" customHeight="1" x14ac:dyDescent="0.25">
      <c r="A365" s="51">
        <v>449</v>
      </c>
      <c r="B365" s="51" t="s">
        <v>164</v>
      </c>
      <c r="C365" s="51">
        <v>261</v>
      </c>
      <c r="D365" s="51" t="s">
        <v>216</v>
      </c>
      <c r="E365" s="51">
        <v>261</v>
      </c>
      <c r="F365" s="51" t="s">
        <v>43</v>
      </c>
      <c r="G365" s="52">
        <v>100000</v>
      </c>
      <c r="H365" s="51"/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100000</v>
      </c>
      <c r="R365" s="51"/>
    </row>
    <row r="366" spans="1:18" ht="14.45" hidden="1" customHeight="1" x14ac:dyDescent="0.25">
      <c r="A366" s="51">
        <v>477</v>
      </c>
      <c r="B366" s="51" t="s">
        <v>164</v>
      </c>
      <c r="C366" s="51">
        <v>261</v>
      </c>
      <c r="D366" s="51" t="s">
        <v>217</v>
      </c>
      <c r="E366" s="51">
        <v>261</v>
      </c>
      <c r="F366" s="51" t="s">
        <v>43</v>
      </c>
      <c r="G366" s="52">
        <v>38700</v>
      </c>
      <c r="H366" s="51"/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38700</v>
      </c>
      <c r="R366" s="51"/>
    </row>
    <row r="367" spans="1:18" ht="14.45" hidden="1" customHeight="1" x14ac:dyDescent="0.25">
      <c r="A367" s="51">
        <v>511</v>
      </c>
      <c r="B367" s="51" t="s">
        <v>164</v>
      </c>
      <c r="C367" s="51">
        <v>261</v>
      </c>
      <c r="D367" s="51" t="s">
        <v>218</v>
      </c>
      <c r="E367" s="51">
        <v>261</v>
      </c>
      <c r="F367" s="51" t="s">
        <v>43</v>
      </c>
      <c r="G367" s="52">
        <v>9600</v>
      </c>
      <c r="H367" s="51"/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9600</v>
      </c>
      <c r="R367" s="51"/>
    </row>
    <row r="368" spans="1:18" ht="14.45" hidden="1" customHeight="1" x14ac:dyDescent="0.25">
      <c r="A368" s="51">
        <v>538</v>
      </c>
      <c r="B368" s="51" t="s">
        <v>164</v>
      </c>
      <c r="C368" s="51">
        <v>261</v>
      </c>
      <c r="D368" s="51" t="s">
        <v>219</v>
      </c>
      <c r="E368" s="51">
        <v>261</v>
      </c>
      <c r="F368" s="51" t="s">
        <v>43</v>
      </c>
      <c r="G368" s="52">
        <v>70000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70000</v>
      </c>
      <c r="R368" s="51"/>
    </row>
    <row r="369" spans="1:18" ht="14.45" customHeight="1" x14ac:dyDescent="0.25">
      <c r="A369" s="51">
        <v>575</v>
      </c>
      <c r="B369" s="51" t="s">
        <v>164</v>
      </c>
      <c r="C369" s="51">
        <v>261</v>
      </c>
      <c r="D369" s="51" t="s">
        <v>220</v>
      </c>
      <c r="E369" s="51">
        <v>261</v>
      </c>
      <c r="F369" s="51" t="s">
        <v>43</v>
      </c>
      <c r="G369" s="52">
        <v>60000</v>
      </c>
      <c r="H369" s="51"/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60000</v>
      </c>
      <c r="R369" s="51"/>
    </row>
    <row r="370" spans="1:18" ht="14.45" hidden="1" customHeight="1" x14ac:dyDescent="0.25">
      <c r="A370" s="51">
        <v>616</v>
      </c>
      <c r="B370" s="51" t="s">
        <v>164</v>
      </c>
      <c r="C370" s="51">
        <v>261</v>
      </c>
      <c r="D370" s="51" t="s">
        <v>221</v>
      </c>
      <c r="E370" s="51">
        <v>261</v>
      </c>
      <c r="F370" s="51" t="s">
        <v>43</v>
      </c>
      <c r="G370" s="52">
        <v>50000</v>
      </c>
      <c r="H370" s="51"/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50000</v>
      </c>
      <c r="R370" s="51"/>
    </row>
    <row r="371" spans="1:18" ht="14.45" hidden="1" customHeight="1" x14ac:dyDescent="0.25">
      <c r="A371" s="51">
        <v>651</v>
      </c>
      <c r="B371" s="51" t="s">
        <v>164</v>
      </c>
      <c r="C371" s="51">
        <v>261</v>
      </c>
      <c r="D371" s="51" t="s">
        <v>142</v>
      </c>
      <c r="E371" s="51">
        <v>261</v>
      </c>
      <c r="F371" s="51" t="s">
        <v>43</v>
      </c>
      <c r="G371" s="52">
        <v>12000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12000</v>
      </c>
      <c r="R371" s="51"/>
    </row>
    <row r="372" spans="1:18" ht="14.45" hidden="1" customHeight="1" x14ac:dyDescent="0.25">
      <c r="A372" s="51">
        <v>688</v>
      </c>
      <c r="B372" s="51" t="s">
        <v>164</v>
      </c>
      <c r="C372" s="51">
        <v>261</v>
      </c>
      <c r="D372" s="51" t="s">
        <v>222</v>
      </c>
      <c r="E372" s="51">
        <v>261</v>
      </c>
      <c r="F372" s="51" t="s">
        <v>43</v>
      </c>
      <c r="G372" s="52">
        <v>6000</v>
      </c>
      <c r="H372" s="52"/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6000</v>
      </c>
      <c r="R372" s="51"/>
    </row>
    <row r="373" spans="1:18" ht="14.45" hidden="1" customHeight="1" x14ac:dyDescent="0.25">
      <c r="A373" s="51">
        <v>724</v>
      </c>
      <c r="B373" s="51" t="s">
        <v>164</v>
      </c>
      <c r="C373" s="51">
        <v>261</v>
      </c>
      <c r="D373" s="51" t="s">
        <v>223</v>
      </c>
      <c r="E373" s="51">
        <v>261</v>
      </c>
      <c r="F373" s="51" t="s">
        <v>43</v>
      </c>
      <c r="G373" s="52">
        <v>20000</v>
      </c>
      <c r="H373" s="52"/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20000</v>
      </c>
      <c r="R373" s="51"/>
    </row>
    <row r="374" spans="1:18" ht="14.45" hidden="1" customHeight="1" x14ac:dyDescent="0.25">
      <c r="A374" s="51">
        <v>833</v>
      </c>
      <c r="B374" s="51" t="s">
        <v>164</v>
      </c>
      <c r="C374" s="51">
        <v>261</v>
      </c>
      <c r="D374" s="51" t="s">
        <v>226</v>
      </c>
      <c r="E374" s="51">
        <v>261</v>
      </c>
      <c r="F374" s="51" t="s">
        <v>43</v>
      </c>
      <c r="G374" s="52">
        <v>60000</v>
      </c>
      <c r="H374" s="52"/>
      <c r="I374" s="52"/>
      <c r="J374" s="52"/>
      <c r="K374" s="52"/>
      <c r="L374" s="52"/>
      <c r="M374" s="52"/>
      <c r="N374" s="52"/>
      <c r="O374" s="52"/>
      <c r="P374" s="52"/>
      <c r="Q374" s="52">
        <v>60000</v>
      </c>
      <c r="R374" s="51"/>
    </row>
    <row r="375" spans="1:18" ht="14.45" hidden="1" customHeight="1" x14ac:dyDescent="0.25">
      <c r="A375" s="51">
        <v>1070</v>
      </c>
      <c r="B375" s="51" t="s">
        <v>164</v>
      </c>
      <c r="C375" s="51">
        <v>261</v>
      </c>
      <c r="D375" s="51" t="s">
        <v>225</v>
      </c>
      <c r="E375" s="51">
        <v>261</v>
      </c>
      <c r="F375" s="51" t="s">
        <v>43</v>
      </c>
      <c r="G375" s="52">
        <v>54000</v>
      </c>
      <c r="H375" s="52"/>
      <c r="I375" s="52"/>
      <c r="J375" s="52"/>
      <c r="K375" s="52"/>
      <c r="L375" s="52"/>
      <c r="M375" s="52"/>
      <c r="N375" s="52"/>
      <c r="O375" s="52"/>
      <c r="P375" s="52"/>
      <c r="Q375" s="52">
        <v>54000</v>
      </c>
      <c r="R375" s="51"/>
    </row>
    <row r="376" spans="1:18" ht="14.45" hidden="1" customHeight="1" x14ac:dyDescent="0.25">
      <c r="A376" s="68">
        <v>1187</v>
      </c>
      <c r="B376" s="51" t="s">
        <v>164</v>
      </c>
      <c r="C376" s="51">
        <v>261</v>
      </c>
      <c r="D376" s="68" t="s">
        <v>192</v>
      </c>
      <c r="E376" s="51">
        <v>261</v>
      </c>
      <c r="F376" s="51" t="s">
        <v>43</v>
      </c>
      <c r="G376" s="52">
        <v>18000</v>
      </c>
      <c r="H376" s="52"/>
      <c r="I376" s="52"/>
      <c r="J376" s="52"/>
      <c r="K376" s="52"/>
      <c r="L376" s="52"/>
      <c r="M376" s="52"/>
      <c r="N376" s="52"/>
      <c r="O376" s="52"/>
      <c r="P376" s="52"/>
      <c r="Q376" s="52">
        <v>18000</v>
      </c>
      <c r="R376" s="51" t="s">
        <v>317</v>
      </c>
    </row>
    <row r="377" spans="1:18" ht="14.45" hidden="1" customHeight="1" x14ac:dyDescent="0.25">
      <c r="A377" s="68">
        <v>1215</v>
      </c>
      <c r="B377" s="51" t="s">
        <v>164</v>
      </c>
      <c r="C377" s="51">
        <v>261</v>
      </c>
      <c r="D377" s="51" t="s">
        <v>304</v>
      </c>
      <c r="E377" s="51">
        <v>261</v>
      </c>
      <c r="F377" s="51" t="s">
        <v>43</v>
      </c>
      <c r="G377" s="72">
        <v>101000</v>
      </c>
      <c r="H377" s="52"/>
      <c r="I377" s="52"/>
      <c r="J377" s="52"/>
      <c r="K377" s="52"/>
      <c r="L377" s="52"/>
      <c r="M377" s="52"/>
      <c r="N377" s="52"/>
      <c r="O377" s="52"/>
      <c r="P377" s="52"/>
      <c r="Q377" s="52">
        <v>101000</v>
      </c>
      <c r="R377" s="51"/>
    </row>
    <row r="378" spans="1:18" ht="14.45" hidden="1" customHeight="1" x14ac:dyDescent="0.25">
      <c r="A378" s="68">
        <v>1240</v>
      </c>
      <c r="B378" s="51" t="s">
        <v>164</v>
      </c>
      <c r="C378" s="51">
        <v>261</v>
      </c>
      <c r="D378" s="51" t="s">
        <v>196</v>
      </c>
      <c r="E378" s="51">
        <v>261</v>
      </c>
      <c r="F378" s="51" t="s">
        <v>30</v>
      </c>
      <c r="G378" s="72">
        <v>0</v>
      </c>
      <c r="H378" s="52"/>
      <c r="I378" s="52"/>
      <c r="J378" s="52"/>
      <c r="K378" s="52"/>
      <c r="L378" s="52"/>
      <c r="M378" s="52"/>
      <c r="N378" s="52"/>
      <c r="O378" s="52"/>
      <c r="P378" s="52"/>
      <c r="Q378" s="52">
        <v>0</v>
      </c>
      <c r="R378" s="51"/>
    </row>
    <row r="379" spans="1:18" ht="14.45" hidden="1" customHeight="1" x14ac:dyDescent="0.25">
      <c r="A379" s="68">
        <v>1263</v>
      </c>
      <c r="B379" s="51" t="s">
        <v>164</v>
      </c>
      <c r="C379" s="51">
        <v>261</v>
      </c>
      <c r="D379" s="51" t="s">
        <v>226</v>
      </c>
      <c r="E379" s="51">
        <v>261</v>
      </c>
      <c r="F379" s="51" t="s">
        <v>319</v>
      </c>
      <c r="G379" s="72">
        <v>200000</v>
      </c>
      <c r="H379" s="52"/>
      <c r="I379" s="52"/>
      <c r="J379" s="52"/>
      <c r="K379" s="52"/>
      <c r="L379" s="52"/>
      <c r="M379" s="52"/>
      <c r="N379" s="52"/>
      <c r="O379" s="52"/>
      <c r="P379" s="52"/>
      <c r="Q379" s="52">
        <v>200000</v>
      </c>
      <c r="R379" s="51"/>
    </row>
    <row r="380" spans="1:18" hidden="1" x14ac:dyDescent="0.25">
      <c r="A380" s="51">
        <v>42</v>
      </c>
      <c r="B380" s="51" t="s">
        <v>164</v>
      </c>
      <c r="C380" s="51">
        <v>271</v>
      </c>
      <c r="D380" s="51" t="s">
        <v>205</v>
      </c>
      <c r="E380" s="51">
        <v>271</v>
      </c>
      <c r="F380" s="51" t="s">
        <v>44</v>
      </c>
      <c r="G380" s="52">
        <v>0</v>
      </c>
      <c r="H380" s="51"/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1"/>
    </row>
    <row r="381" spans="1:18" ht="14.45" hidden="1" customHeight="1" x14ac:dyDescent="0.25">
      <c r="A381" s="51">
        <v>127</v>
      </c>
      <c r="B381" s="51" t="s">
        <v>164</v>
      </c>
      <c r="C381" s="51">
        <v>271</v>
      </c>
      <c r="D381" s="51" t="s">
        <v>207</v>
      </c>
      <c r="E381" s="51">
        <v>271</v>
      </c>
      <c r="F381" s="51" t="s">
        <v>44</v>
      </c>
      <c r="G381" s="52">
        <v>0</v>
      </c>
      <c r="H381" s="52"/>
      <c r="I381" s="52"/>
      <c r="J381" s="52"/>
      <c r="K381" s="52"/>
      <c r="L381" s="52"/>
      <c r="M381" s="52"/>
      <c r="N381" s="52"/>
      <c r="O381" s="52"/>
      <c r="P381" s="52"/>
      <c r="Q381" s="52">
        <v>0</v>
      </c>
      <c r="R381" s="51"/>
    </row>
    <row r="382" spans="1:18" ht="14.45" hidden="1" customHeight="1" x14ac:dyDescent="0.25">
      <c r="A382" s="51">
        <v>156</v>
      </c>
      <c r="B382" s="51" t="s">
        <v>164</v>
      </c>
      <c r="C382" s="51">
        <v>271</v>
      </c>
      <c r="D382" s="51" t="s">
        <v>208</v>
      </c>
      <c r="E382" s="51">
        <v>271</v>
      </c>
      <c r="F382" s="51" t="s">
        <v>44</v>
      </c>
      <c r="G382" s="52">
        <v>0</v>
      </c>
      <c r="H382" s="52"/>
      <c r="I382" s="52"/>
      <c r="J382" s="52"/>
      <c r="K382" s="52"/>
      <c r="L382" s="52"/>
      <c r="M382" s="52"/>
      <c r="N382" s="52"/>
      <c r="O382" s="52"/>
      <c r="P382" s="52"/>
      <c r="Q382" s="52">
        <v>0</v>
      </c>
      <c r="R382" s="51"/>
    </row>
    <row r="383" spans="1:18" ht="14.45" hidden="1" customHeight="1" x14ac:dyDescent="0.25">
      <c r="A383" s="51">
        <v>256</v>
      </c>
      <c r="B383" s="51" t="s">
        <v>164</v>
      </c>
      <c r="C383" s="51">
        <v>271</v>
      </c>
      <c r="D383" s="51" t="s">
        <v>211</v>
      </c>
      <c r="E383" s="51">
        <v>271</v>
      </c>
      <c r="F383" s="51" t="s">
        <v>44</v>
      </c>
      <c r="G383" s="52">
        <v>0</v>
      </c>
      <c r="H383" s="51"/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1"/>
    </row>
    <row r="384" spans="1:18" ht="14.45" hidden="1" customHeight="1" x14ac:dyDescent="0.25">
      <c r="A384" s="51">
        <v>312</v>
      </c>
      <c r="B384" s="51" t="s">
        <v>164</v>
      </c>
      <c r="C384" s="51">
        <v>271</v>
      </c>
      <c r="D384" s="51" t="s">
        <v>212</v>
      </c>
      <c r="E384" s="51">
        <v>271</v>
      </c>
      <c r="F384" s="51" t="s">
        <v>44</v>
      </c>
      <c r="G384" s="52">
        <v>0</v>
      </c>
      <c r="H384" s="51"/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1"/>
    </row>
    <row r="385" spans="1:18" ht="14.45" hidden="1" customHeight="1" x14ac:dyDescent="0.25">
      <c r="A385" s="51">
        <v>354</v>
      </c>
      <c r="B385" s="51" t="s">
        <v>164</v>
      </c>
      <c r="C385" s="51">
        <v>271</v>
      </c>
      <c r="D385" s="51" t="s">
        <v>213</v>
      </c>
      <c r="E385" s="51">
        <v>271</v>
      </c>
      <c r="F385" s="51" t="s">
        <v>44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1"/>
    </row>
    <row r="386" spans="1:18" ht="14.45" hidden="1" customHeight="1" x14ac:dyDescent="0.25">
      <c r="A386" s="51">
        <v>396</v>
      </c>
      <c r="B386" s="51" t="s">
        <v>164</v>
      </c>
      <c r="C386" s="51">
        <v>271</v>
      </c>
      <c r="D386" s="51" t="s">
        <v>214</v>
      </c>
      <c r="E386" s="51">
        <v>271</v>
      </c>
      <c r="F386" s="51" t="s">
        <v>44</v>
      </c>
      <c r="G386" s="52">
        <v>0</v>
      </c>
      <c r="H386" s="51"/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1"/>
    </row>
    <row r="387" spans="1:18" ht="14.45" hidden="1" customHeight="1" x14ac:dyDescent="0.25">
      <c r="A387" s="51">
        <v>451</v>
      </c>
      <c r="B387" s="51" t="s">
        <v>164</v>
      </c>
      <c r="C387" s="51">
        <v>271</v>
      </c>
      <c r="D387" s="51" t="s">
        <v>216</v>
      </c>
      <c r="E387" s="51">
        <v>271</v>
      </c>
      <c r="F387" s="51" t="s">
        <v>44</v>
      </c>
      <c r="G387" s="52">
        <v>0</v>
      </c>
      <c r="H387" s="51"/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1"/>
    </row>
    <row r="388" spans="1:18" ht="14.45" hidden="1" customHeight="1" x14ac:dyDescent="0.25">
      <c r="A388" s="51">
        <v>479</v>
      </c>
      <c r="B388" s="51" t="s">
        <v>164</v>
      </c>
      <c r="C388" s="51">
        <v>271</v>
      </c>
      <c r="D388" s="51" t="s">
        <v>217</v>
      </c>
      <c r="E388" s="51">
        <v>271</v>
      </c>
      <c r="F388" s="51" t="s">
        <v>44</v>
      </c>
      <c r="G388" s="52">
        <v>0</v>
      </c>
      <c r="H388" s="51"/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1"/>
    </row>
    <row r="389" spans="1:18" ht="14.45" customHeight="1" x14ac:dyDescent="0.25">
      <c r="A389" s="51">
        <v>577</v>
      </c>
      <c r="B389" s="51" t="s">
        <v>164</v>
      </c>
      <c r="C389" s="51">
        <v>271</v>
      </c>
      <c r="D389" s="51" t="s">
        <v>220</v>
      </c>
      <c r="E389" s="51">
        <v>271</v>
      </c>
      <c r="F389" s="51" t="s">
        <v>44</v>
      </c>
      <c r="G389" s="52">
        <v>0</v>
      </c>
      <c r="H389" s="51"/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1"/>
    </row>
    <row r="390" spans="1:18" ht="14.45" hidden="1" customHeight="1" x14ac:dyDescent="0.25">
      <c r="A390" s="51">
        <v>618</v>
      </c>
      <c r="B390" s="51" t="s">
        <v>164</v>
      </c>
      <c r="C390" s="51">
        <v>271</v>
      </c>
      <c r="D390" s="51" t="s">
        <v>221</v>
      </c>
      <c r="E390" s="51">
        <v>271</v>
      </c>
      <c r="F390" s="51" t="s">
        <v>44</v>
      </c>
      <c r="G390" s="52">
        <v>0</v>
      </c>
      <c r="H390" s="51"/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1"/>
    </row>
    <row r="391" spans="1:18" ht="14.45" hidden="1" customHeight="1" x14ac:dyDescent="0.25">
      <c r="A391" s="51">
        <v>690</v>
      </c>
      <c r="B391" s="51" t="s">
        <v>164</v>
      </c>
      <c r="C391" s="51">
        <v>271</v>
      </c>
      <c r="D391" s="51" t="s">
        <v>222</v>
      </c>
      <c r="E391" s="51">
        <v>271</v>
      </c>
      <c r="F391" s="51" t="s">
        <v>44</v>
      </c>
      <c r="G391" s="52">
        <v>0</v>
      </c>
      <c r="H391" s="52"/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1"/>
    </row>
    <row r="392" spans="1:18" ht="14.45" hidden="1" customHeight="1" x14ac:dyDescent="0.25">
      <c r="A392" s="51">
        <v>836</v>
      </c>
      <c r="B392" s="51" t="s">
        <v>164</v>
      </c>
      <c r="C392" s="51">
        <v>271</v>
      </c>
      <c r="D392" s="51" t="s">
        <v>226</v>
      </c>
      <c r="E392" s="51">
        <v>271</v>
      </c>
      <c r="F392" s="51" t="s">
        <v>44</v>
      </c>
      <c r="G392" s="52">
        <v>0</v>
      </c>
      <c r="H392" s="52"/>
      <c r="I392" s="52"/>
      <c r="J392" s="52"/>
      <c r="K392" s="52"/>
      <c r="L392" s="52"/>
      <c r="M392" s="52"/>
      <c r="N392" s="52"/>
      <c r="O392" s="52"/>
      <c r="P392" s="52"/>
      <c r="Q392" s="52">
        <v>0</v>
      </c>
      <c r="R392" s="51"/>
    </row>
    <row r="393" spans="1:18" ht="14.45" hidden="1" customHeight="1" x14ac:dyDescent="0.25">
      <c r="A393" s="51">
        <v>1072</v>
      </c>
      <c r="B393" s="51" t="s">
        <v>164</v>
      </c>
      <c r="C393" s="51">
        <v>271</v>
      </c>
      <c r="D393" s="51" t="s">
        <v>225</v>
      </c>
      <c r="E393" s="51">
        <v>271</v>
      </c>
      <c r="F393" s="51" t="s">
        <v>44</v>
      </c>
      <c r="G393" s="52">
        <v>9000</v>
      </c>
      <c r="H393" s="52"/>
      <c r="I393" s="52"/>
      <c r="J393" s="52"/>
      <c r="K393" s="52"/>
      <c r="L393" s="52"/>
      <c r="M393" s="52"/>
      <c r="N393" s="52"/>
      <c r="O393" s="52"/>
      <c r="P393" s="52"/>
      <c r="Q393" s="52">
        <v>9000</v>
      </c>
      <c r="R393" s="51"/>
    </row>
    <row r="394" spans="1:18" ht="14.45" hidden="1" customHeight="1" x14ac:dyDescent="0.25">
      <c r="A394" s="68">
        <v>1188</v>
      </c>
      <c r="B394" s="51" t="s">
        <v>164</v>
      </c>
      <c r="C394" s="51">
        <v>271</v>
      </c>
      <c r="D394" s="68" t="s">
        <v>192</v>
      </c>
      <c r="E394" s="51">
        <v>271</v>
      </c>
      <c r="F394" s="51" t="s">
        <v>44</v>
      </c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>
        <v>0</v>
      </c>
      <c r="R394" s="51" t="s">
        <v>317</v>
      </c>
    </row>
    <row r="395" spans="1:18" hidden="1" x14ac:dyDescent="0.25">
      <c r="A395" s="68">
        <v>1216</v>
      </c>
      <c r="B395" s="51" t="s">
        <v>164</v>
      </c>
      <c r="C395" s="51">
        <v>271</v>
      </c>
      <c r="D395" s="51" t="s">
        <v>304</v>
      </c>
      <c r="E395" s="51">
        <v>271</v>
      </c>
      <c r="F395" s="51" t="s">
        <v>44</v>
      </c>
      <c r="G395" s="52">
        <v>150000</v>
      </c>
      <c r="H395" s="52"/>
      <c r="I395" s="52"/>
      <c r="J395" s="52"/>
      <c r="K395" s="52"/>
      <c r="L395" s="52"/>
      <c r="M395" s="52"/>
      <c r="N395" s="52"/>
      <c r="O395" s="52"/>
      <c r="P395" s="52"/>
      <c r="Q395" s="52">
        <v>150000</v>
      </c>
      <c r="R395" s="51"/>
    </row>
    <row r="396" spans="1:18" ht="14.45" hidden="1" customHeight="1" x14ac:dyDescent="0.25">
      <c r="A396" s="51">
        <v>9</v>
      </c>
      <c r="B396" s="51" t="s">
        <v>164</v>
      </c>
      <c r="C396" s="51">
        <v>272</v>
      </c>
      <c r="D396" s="51" t="s">
        <v>203</v>
      </c>
      <c r="E396" s="51">
        <v>272</v>
      </c>
      <c r="F396" s="51" t="s">
        <v>45</v>
      </c>
      <c r="G396" s="52">
        <v>10000</v>
      </c>
      <c r="H396" s="51"/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10000</v>
      </c>
      <c r="R396" s="51"/>
    </row>
    <row r="397" spans="1:18" ht="14.45" hidden="1" customHeight="1" x14ac:dyDescent="0.25">
      <c r="A397" s="51">
        <v>85</v>
      </c>
      <c r="B397" s="51" t="s">
        <v>164</v>
      </c>
      <c r="C397" s="51">
        <v>272</v>
      </c>
      <c r="D397" s="51" t="s">
        <v>206</v>
      </c>
      <c r="E397" s="51">
        <v>272</v>
      </c>
      <c r="F397" s="51" t="s">
        <v>45</v>
      </c>
      <c r="G397" s="52">
        <v>50000</v>
      </c>
      <c r="H397" s="51"/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50000</v>
      </c>
      <c r="R397" s="51"/>
    </row>
    <row r="398" spans="1:18" ht="14.45" hidden="1" customHeight="1" x14ac:dyDescent="0.25">
      <c r="A398" s="51">
        <v>226</v>
      </c>
      <c r="B398" s="51" t="s">
        <v>164</v>
      </c>
      <c r="C398" s="51">
        <v>272</v>
      </c>
      <c r="D398" s="51" t="s">
        <v>210</v>
      </c>
      <c r="E398" s="51">
        <v>272</v>
      </c>
      <c r="F398" s="51" t="s">
        <v>45</v>
      </c>
      <c r="G398" s="52">
        <v>45000</v>
      </c>
      <c r="H398" s="51"/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45000</v>
      </c>
      <c r="R398" s="51"/>
    </row>
    <row r="399" spans="1:18" ht="14.45" hidden="1" customHeight="1" x14ac:dyDescent="0.25">
      <c r="A399" s="51">
        <v>424</v>
      </c>
      <c r="B399" s="51" t="s">
        <v>164</v>
      </c>
      <c r="C399" s="51">
        <v>272</v>
      </c>
      <c r="D399" s="51" t="s">
        <v>215</v>
      </c>
      <c r="E399" s="51">
        <v>272</v>
      </c>
      <c r="F399" s="51" t="s">
        <v>45</v>
      </c>
      <c r="G399" s="52">
        <v>15000</v>
      </c>
      <c r="H399" s="51"/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15000</v>
      </c>
      <c r="R399" s="51"/>
    </row>
    <row r="400" spans="1:18" ht="14.45" hidden="1" customHeight="1" x14ac:dyDescent="0.25">
      <c r="A400" s="51">
        <v>540</v>
      </c>
      <c r="B400" s="51" t="s">
        <v>164</v>
      </c>
      <c r="C400" s="51">
        <v>272</v>
      </c>
      <c r="D400" s="51" t="s">
        <v>219</v>
      </c>
      <c r="E400" s="51">
        <v>272</v>
      </c>
      <c r="F400" s="51" t="s">
        <v>45</v>
      </c>
      <c r="G400" s="52">
        <v>70000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70000</v>
      </c>
      <c r="R400" s="51"/>
    </row>
    <row r="401" spans="1:18" ht="14.45" hidden="1" customHeight="1" x14ac:dyDescent="0.25">
      <c r="A401" s="51">
        <v>355</v>
      </c>
      <c r="B401" s="51" t="s">
        <v>164</v>
      </c>
      <c r="C401" s="51">
        <v>273</v>
      </c>
      <c r="D401" s="51" t="s">
        <v>213</v>
      </c>
      <c r="E401" s="51">
        <v>273</v>
      </c>
      <c r="F401" s="51" t="s">
        <v>46</v>
      </c>
      <c r="G401" s="52">
        <v>100000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100000</v>
      </c>
      <c r="R401" s="51"/>
    </row>
    <row r="402" spans="1:18" ht="14.45" hidden="1" customHeight="1" x14ac:dyDescent="0.25">
      <c r="A402" s="68">
        <v>1246</v>
      </c>
      <c r="B402" s="51" t="s">
        <v>164</v>
      </c>
      <c r="C402" s="51">
        <v>273</v>
      </c>
      <c r="D402" s="51" t="s">
        <v>199</v>
      </c>
      <c r="E402" s="51">
        <v>273</v>
      </c>
      <c r="F402" s="51" t="s">
        <v>46</v>
      </c>
      <c r="G402" s="52">
        <v>1000</v>
      </c>
      <c r="H402" s="52"/>
      <c r="I402" s="52"/>
      <c r="J402" s="52"/>
      <c r="K402" s="52"/>
      <c r="L402" s="52"/>
      <c r="M402" s="52"/>
      <c r="N402" s="52"/>
      <c r="O402" s="52"/>
      <c r="P402" s="52"/>
      <c r="Q402" s="52">
        <v>1000</v>
      </c>
      <c r="R402" s="51"/>
    </row>
    <row r="403" spans="1:18" ht="14.45" hidden="1" customHeight="1" x14ac:dyDescent="0.25">
      <c r="A403" s="51">
        <v>257</v>
      </c>
      <c r="B403" s="51" t="s">
        <v>164</v>
      </c>
      <c r="C403" s="51">
        <v>274</v>
      </c>
      <c r="D403" s="51" t="s">
        <v>211</v>
      </c>
      <c r="E403" s="51">
        <v>274</v>
      </c>
      <c r="F403" s="51" t="s">
        <v>47</v>
      </c>
      <c r="G403" s="52">
        <v>20000</v>
      </c>
      <c r="H403" s="51"/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20000</v>
      </c>
      <c r="R403" s="51"/>
    </row>
    <row r="404" spans="1:18" ht="14.45" hidden="1" customHeight="1" x14ac:dyDescent="0.25">
      <c r="A404" s="51">
        <v>726</v>
      </c>
      <c r="B404" s="51" t="s">
        <v>164</v>
      </c>
      <c r="C404" s="51">
        <v>274</v>
      </c>
      <c r="D404" s="51" t="s">
        <v>223</v>
      </c>
      <c r="E404" s="51">
        <v>274</v>
      </c>
      <c r="F404" s="51" t="s">
        <v>47</v>
      </c>
      <c r="G404" s="52">
        <v>1000</v>
      </c>
      <c r="H404" s="52"/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1000</v>
      </c>
      <c r="R404" s="51"/>
    </row>
    <row r="405" spans="1:18" ht="14.45" hidden="1" customHeight="1" x14ac:dyDescent="0.25">
      <c r="A405" s="51">
        <v>258</v>
      </c>
      <c r="B405" s="51" t="s">
        <v>164</v>
      </c>
      <c r="C405" s="51">
        <v>275</v>
      </c>
      <c r="D405" s="51" t="s">
        <v>211</v>
      </c>
      <c r="E405" s="51">
        <v>275</v>
      </c>
      <c r="F405" s="51" t="s">
        <v>48</v>
      </c>
      <c r="G405" s="52">
        <v>5000</v>
      </c>
      <c r="H405" s="51"/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5000</v>
      </c>
      <c r="R405" s="51"/>
    </row>
    <row r="406" spans="1:18" ht="14.45" hidden="1" customHeight="1" x14ac:dyDescent="0.25">
      <c r="A406" s="51">
        <v>11</v>
      </c>
      <c r="B406" s="51" t="s">
        <v>164</v>
      </c>
      <c r="C406" s="51">
        <v>291</v>
      </c>
      <c r="D406" s="51" t="s">
        <v>203</v>
      </c>
      <c r="E406" s="51">
        <v>291</v>
      </c>
      <c r="F406" s="51" t="s">
        <v>49</v>
      </c>
      <c r="G406" s="52">
        <v>12000</v>
      </c>
      <c r="H406" s="51"/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12000</v>
      </c>
      <c r="R406" s="51"/>
    </row>
    <row r="407" spans="1:18" ht="14.45" hidden="1" customHeight="1" x14ac:dyDescent="0.25">
      <c r="A407" s="51">
        <v>87</v>
      </c>
      <c r="B407" s="51" t="s">
        <v>164</v>
      </c>
      <c r="C407" s="51">
        <v>291</v>
      </c>
      <c r="D407" s="51" t="s">
        <v>206</v>
      </c>
      <c r="E407" s="51">
        <v>291</v>
      </c>
      <c r="F407" s="51" t="s">
        <v>49</v>
      </c>
      <c r="G407" s="52">
        <v>120000</v>
      </c>
      <c r="H407" s="51"/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120000</v>
      </c>
      <c r="R407" s="51"/>
    </row>
    <row r="408" spans="1:18" ht="14.45" hidden="1" customHeight="1" x14ac:dyDescent="0.25">
      <c r="A408" s="51">
        <v>426</v>
      </c>
      <c r="B408" s="51" t="s">
        <v>164</v>
      </c>
      <c r="C408" s="51">
        <v>291</v>
      </c>
      <c r="D408" s="51" t="s">
        <v>215</v>
      </c>
      <c r="E408" s="51">
        <v>291</v>
      </c>
      <c r="F408" s="51" t="s">
        <v>49</v>
      </c>
      <c r="G408" s="52">
        <v>15700</v>
      </c>
      <c r="H408" s="51"/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15700</v>
      </c>
      <c r="R408" s="51"/>
    </row>
    <row r="409" spans="1:18" ht="14.45" hidden="1" customHeight="1" x14ac:dyDescent="0.25">
      <c r="A409" s="51">
        <v>481</v>
      </c>
      <c r="B409" s="51" t="s">
        <v>164</v>
      </c>
      <c r="C409" s="51">
        <v>291</v>
      </c>
      <c r="D409" s="51" t="s">
        <v>217</v>
      </c>
      <c r="E409" s="51">
        <v>291</v>
      </c>
      <c r="F409" s="51" t="s">
        <v>49</v>
      </c>
      <c r="G409" s="52">
        <v>16000</v>
      </c>
      <c r="H409" s="51"/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16000</v>
      </c>
      <c r="R409" s="51"/>
    </row>
    <row r="410" spans="1:18" ht="14.45" hidden="1" customHeight="1" x14ac:dyDescent="0.25">
      <c r="A410" s="51">
        <v>1271</v>
      </c>
      <c r="B410" s="51" t="s">
        <v>164</v>
      </c>
      <c r="C410" s="51">
        <v>291</v>
      </c>
      <c r="D410" s="51" t="s">
        <v>321</v>
      </c>
      <c r="E410" s="51">
        <v>291</v>
      </c>
      <c r="F410" s="105" t="s">
        <v>49</v>
      </c>
      <c r="G410" s="52">
        <v>2500</v>
      </c>
      <c r="H410" s="52"/>
      <c r="I410" s="52"/>
      <c r="J410" s="52"/>
      <c r="K410" s="52"/>
      <c r="L410" s="52"/>
      <c r="M410" s="52"/>
      <c r="N410" s="52"/>
      <c r="O410" s="52"/>
      <c r="P410" s="52"/>
      <c r="Q410" s="52">
        <v>2500</v>
      </c>
      <c r="R410" s="51"/>
    </row>
    <row r="411" spans="1:18" ht="14.45" hidden="1" customHeight="1" x14ac:dyDescent="0.25">
      <c r="A411" s="51">
        <v>88</v>
      </c>
      <c r="B411" s="51" t="s">
        <v>164</v>
      </c>
      <c r="C411" s="51">
        <v>292</v>
      </c>
      <c r="D411" s="51" t="s">
        <v>206</v>
      </c>
      <c r="E411" s="51">
        <v>292</v>
      </c>
      <c r="F411" s="51" t="s">
        <v>50</v>
      </c>
      <c r="G411" s="52">
        <v>0</v>
      </c>
      <c r="H411" s="51"/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1"/>
    </row>
    <row r="412" spans="1:18" ht="14.45" hidden="1" customHeight="1" x14ac:dyDescent="0.25">
      <c r="A412" s="51">
        <v>260</v>
      </c>
      <c r="B412" s="51" t="s">
        <v>164</v>
      </c>
      <c r="C412" s="51">
        <v>292</v>
      </c>
      <c r="D412" s="51" t="s">
        <v>211</v>
      </c>
      <c r="E412" s="51">
        <v>292</v>
      </c>
      <c r="F412" s="51" t="s">
        <v>50</v>
      </c>
      <c r="G412" s="52">
        <v>0</v>
      </c>
      <c r="H412" s="51"/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1"/>
    </row>
    <row r="413" spans="1:18" ht="14.45" hidden="1" customHeight="1" x14ac:dyDescent="0.25">
      <c r="A413" s="51">
        <v>847</v>
      </c>
      <c r="B413" s="51" t="s">
        <v>164</v>
      </c>
      <c r="C413" s="51">
        <v>292</v>
      </c>
      <c r="D413" s="51" t="s">
        <v>226</v>
      </c>
      <c r="E413" s="51">
        <v>292</v>
      </c>
      <c r="F413" s="51" t="s">
        <v>50</v>
      </c>
      <c r="G413" s="52">
        <v>0</v>
      </c>
      <c r="H413" s="52"/>
      <c r="I413" s="52"/>
      <c r="J413" s="52"/>
      <c r="K413" s="52"/>
      <c r="L413" s="52"/>
      <c r="M413" s="52"/>
      <c r="N413" s="52"/>
      <c r="O413" s="52"/>
      <c r="P413" s="52"/>
      <c r="Q413" s="52">
        <v>0</v>
      </c>
      <c r="R413" s="51"/>
    </row>
    <row r="414" spans="1:18" ht="14.45" hidden="1" customHeight="1" x14ac:dyDescent="0.25">
      <c r="A414" s="68">
        <v>1247</v>
      </c>
      <c r="B414" s="51" t="s">
        <v>164</v>
      </c>
      <c r="C414" s="51">
        <v>292</v>
      </c>
      <c r="D414" s="51" t="s">
        <v>199</v>
      </c>
      <c r="E414" s="51">
        <v>292</v>
      </c>
      <c r="F414" s="51" t="s">
        <v>50</v>
      </c>
      <c r="G414" s="52">
        <v>0</v>
      </c>
      <c r="H414" s="52"/>
      <c r="I414" s="52"/>
      <c r="J414" s="52"/>
      <c r="K414" s="52"/>
      <c r="L414" s="52"/>
      <c r="M414" s="52"/>
      <c r="N414" s="52"/>
      <c r="O414" s="52"/>
      <c r="P414" s="52"/>
      <c r="Q414" s="52">
        <v>0</v>
      </c>
      <c r="R414" s="51"/>
    </row>
    <row r="415" spans="1:18" ht="14.45" hidden="1" customHeight="1" x14ac:dyDescent="0.25">
      <c r="A415" s="51">
        <v>44</v>
      </c>
      <c r="B415" s="51" t="s">
        <v>164</v>
      </c>
      <c r="C415" s="51">
        <v>293</v>
      </c>
      <c r="D415" s="51" t="s">
        <v>205</v>
      </c>
      <c r="E415" s="51">
        <v>293</v>
      </c>
      <c r="F415" s="51" t="s">
        <v>51</v>
      </c>
      <c r="G415" s="52">
        <v>0</v>
      </c>
      <c r="H415" s="51"/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1"/>
    </row>
    <row r="416" spans="1:18" ht="14.45" hidden="1" customHeight="1" x14ac:dyDescent="0.25">
      <c r="A416" s="51">
        <v>89</v>
      </c>
      <c r="B416" s="51" t="s">
        <v>164</v>
      </c>
      <c r="C416" s="51">
        <v>293</v>
      </c>
      <c r="D416" s="51" t="s">
        <v>206</v>
      </c>
      <c r="E416" s="51">
        <v>293</v>
      </c>
      <c r="F416" s="51" t="s">
        <v>51</v>
      </c>
      <c r="G416" s="52">
        <v>0</v>
      </c>
      <c r="H416" s="51"/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1"/>
    </row>
    <row r="417" spans="1:18" ht="14.45" hidden="1" customHeight="1" x14ac:dyDescent="0.25">
      <c r="A417" s="51">
        <v>261</v>
      </c>
      <c r="B417" s="51" t="s">
        <v>164</v>
      </c>
      <c r="C417" s="51">
        <v>293</v>
      </c>
      <c r="D417" s="51" t="s">
        <v>211</v>
      </c>
      <c r="E417" s="51">
        <v>293</v>
      </c>
      <c r="F417" s="51" t="s">
        <v>51</v>
      </c>
      <c r="G417" s="52">
        <v>0</v>
      </c>
      <c r="H417" s="51"/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1"/>
    </row>
    <row r="418" spans="1:18" ht="14.45" hidden="1" customHeight="1" x14ac:dyDescent="0.25">
      <c r="A418" s="51">
        <v>45</v>
      </c>
      <c r="B418" s="51" t="s">
        <v>164</v>
      </c>
      <c r="C418" s="51">
        <v>294</v>
      </c>
      <c r="D418" s="51" t="s">
        <v>205</v>
      </c>
      <c r="E418" s="51">
        <v>294</v>
      </c>
      <c r="F418" s="51" t="s">
        <v>52</v>
      </c>
      <c r="G418" s="52">
        <v>12000</v>
      </c>
      <c r="H418" s="51"/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12000</v>
      </c>
      <c r="R418" s="51"/>
    </row>
    <row r="419" spans="1:18" ht="14.45" hidden="1" customHeight="1" x14ac:dyDescent="0.25">
      <c r="A419" s="51">
        <v>90</v>
      </c>
      <c r="B419" s="51" t="s">
        <v>164</v>
      </c>
      <c r="C419" s="51">
        <v>294</v>
      </c>
      <c r="D419" s="51" t="s">
        <v>206</v>
      </c>
      <c r="E419" s="51">
        <v>294</v>
      </c>
      <c r="F419" s="51" t="s">
        <v>52</v>
      </c>
      <c r="G419" s="52">
        <v>0</v>
      </c>
      <c r="H419" s="51"/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1"/>
    </row>
    <row r="420" spans="1:18" ht="14.45" hidden="1" customHeight="1" x14ac:dyDescent="0.25">
      <c r="A420" s="51">
        <v>314</v>
      </c>
      <c r="B420" s="51" t="s">
        <v>164</v>
      </c>
      <c r="C420" s="51">
        <v>294</v>
      </c>
      <c r="D420" s="51" t="s">
        <v>212</v>
      </c>
      <c r="E420" s="51">
        <v>294</v>
      </c>
      <c r="F420" s="51" t="s">
        <v>52</v>
      </c>
      <c r="G420" s="52">
        <v>2000</v>
      </c>
      <c r="H420" s="51"/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2000</v>
      </c>
      <c r="R420" s="51"/>
    </row>
    <row r="421" spans="1:18" ht="14.45" hidden="1" customHeight="1" x14ac:dyDescent="0.25">
      <c r="A421" s="51">
        <v>357</v>
      </c>
      <c r="B421" s="51" t="s">
        <v>164</v>
      </c>
      <c r="C421" s="51">
        <v>294</v>
      </c>
      <c r="D421" s="51" t="s">
        <v>213</v>
      </c>
      <c r="E421" s="51">
        <v>294</v>
      </c>
      <c r="F421" s="51" t="s">
        <v>52</v>
      </c>
      <c r="G421" s="52">
        <v>1000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1000</v>
      </c>
      <c r="R421" s="51"/>
    </row>
    <row r="422" spans="1:18" ht="14.45" hidden="1" customHeight="1" x14ac:dyDescent="0.25">
      <c r="A422" s="51">
        <v>513</v>
      </c>
      <c r="B422" s="51" t="s">
        <v>164</v>
      </c>
      <c r="C422" s="51">
        <v>294</v>
      </c>
      <c r="D422" s="51" t="s">
        <v>218</v>
      </c>
      <c r="E422" s="51">
        <v>294</v>
      </c>
      <c r="F422" s="51" t="s">
        <v>52</v>
      </c>
      <c r="G422" s="52">
        <v>2000</v>
      </c>
      <c r="H422" s="51"/>
      <c r="I422" s="52">
        <v>0</v>
      </c>
      <c r="J422" s="52">
        <v>0</v>
      </c>
      <c r="K422" s="52">
        <v>0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2000</v>
      </c>
      <c r="R422" s="51"/>
    </row>
    <row r="423" spans="1:18" ht="14.45" hidden="1" customHeight="1" x14ac:dyDescent="0.25">
      <c r="A423" s="51">
        <v>692</v>
      </c>
      <c r="B423" s="51" t="s">
        <v>164</v>
      </c>
      <c r="C423" s="51">
        <v>294</v>
      </c>
      <c r="D423" s="51" t="s">
        <v>222</v>
      </c>
      <c r="E423" s="51">
        <v>294</v>
      </c>
      <c r="F423" s="51" t="s">
        <v>52</v>
      </c>
      <c r="G423" s="52">
        <v>3000</v>
      </c>
      <c r="H423" s="52"/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3000</v>
      </c>
      <c r="R423" s="51"/>
    </row>
    <row r="424" spans="1:18" ht="14.45" hidden="1" customHeight="1" x14ac:dyDescent="0.25">
      <c r="A424" s="51">
        <v>849</v>
      </c>
      <c r="B424" s="51" t="s">
        <v>164</v>
      </c>
      <c r="C424" s="51">
        <v>294</v>
      </c>
      <c r="D424" s="51" t="s">
        <v>226</v>
      </c>
      <c r="E424" s="51">
        <v>294</v>
      </c>
      <c r="F424" s="51" t="s">
        <v>52</v>
      </c>
      <c r="G424" s="52">
        <v>2000</v>
      </c>
      <c r="H424" s="52"/>
      <c r="I424" s="52"/>
      <c r="J424" s="52"/>
      <c r="K424" s="52"/>
      <c r="L424" s="52"/>
      <c r="M424" s="52"/>
      <c r="N424" s="52"/>
      <c r="O424" s="52"/>
      <c r="P424" s="52"/>
      <c r="Q424" s="52">
        <v>2000</v>
      </c>
      <c r="R424" s="51"/>
    </row>
    <row r="425" spans="1:18" ht="14.45" hidden="1" customHeight="1" x14ac:dyDescent="0.25">
      <c r="A425" s="68">
        <v>1217</v>
      </c>
      <c r="B425" s="51" t="s">
        <v>164</v>
      </c>
      <c r="C425" s="51">
        <v>294</v>
      </c>
      <c r="D425" s="51" t="s">
        <v>304</v>
      </c>
      <c r="E425" s="51">
        <v>294</v>
      </c>
      <c r="F425" s="51" t="s">
        <v>52</v>
      </c>
      <c r="G425" s="52">
        <v>30000</v>
      </c>
      <c r="H425" s="52"/>
      <c r="I425" s="52"/>
      <c r="J425" s="52"/>
      <c r="K425" s="52"/>
      <c r="L425" s="52"/>
      <c r="M425" s="52"/>
      <c r="N425" s="52"/>
      <c r="O425" s="52"/>
      <c r="P425" s="52"/>
      <c r="Q425" s="52">
        <v>30000</v>
      </c>
      <c r="R425" s="51"/>
    </row>
    <row r="426" spans="1:18" ht="14.45" hidden="1" customHeight="1" x14ac:dyDescent="0.25">
      <c r="A426" s="51">
        <v>12</v>
      </c>
      <c r="B426" s="51" t="s">
        <v>164</v>
      </c>
      <c r="C426" s="51">
        <v>296</v>
      </c>
      <c r="D426" s="51" t="s">
        <v>203</v>
      </c>
      <c r="E426" s="51">
        <v>296</v>
      </c>
      <c r="F426" s="51" t="s">
        <v>53</v>
      </c>
      <c r="G426" s="52">
        <v>24000</v>
      </c>
      <c r="H426" s="51"/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0</v>
      </c>
      <c r="Q426" s="52">
        <v>24000</v>
      </c>
      <c r="R426" s="51"/>
    </row>
    <row r="427" spans="1:18" ht="14.45" hidden="1" customHeight="1" x14ac:dyDescent="0.25">
      <c r="A427" s="51">
        <v>91</v>
      </c>
      <c r="B427" s="51" t="s">
        <v>164</v>
      </c>
      <c r="C427" s="51">
        <v>296</v>
      </c>
      <c r="D427" s="51" t="s">
        <v>206</v>
      </c>
      <c r="E427" s="51">
        <v>296</v>
      </c>
      <c r="F427" s="51" t="s">
        <v>53</v>
      </c>
      <c r="G427" s="52">
        <v>300000</v>
      </c>
      <c r="H427" s="51"/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300000</v>
      </c>
      <c r="R427" s="51"/>
    </row>
    <row r="428" spans="1:18" ht="14.45" hidden="1" customHeight="1" x14ac:dyDescent="0.25">
      <c r="A428" s="51">
        <v>228</v>
      </c>
      <c r="B428" s="51" t="s">
        <v>164</v>
      </c>
      <c r="C428" s="51">
        <v>296</v>
      </c>
      <c r="D428" s="51" t="s">
        <v>210</v>
      </c>
      <c r="E428" s="51">
        <v>296</v>
      </c>
      <c r="F428" s="51" t="s">
        <v>53</v>
      </c>
      <c r="G428" s="52">
        <v>300000</v>
      </c>
      <c r="H428" s="51"/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300000</v>
      </c>
      <c r="R428" s="51"/>
    </row>
    <row r="429" spans="1:18" ht="14.45" hidden="1" customHeight="1" x14ac:dyDescent="0.25">
      <c r="A429" s="51">
        <v>262</v>
      </c>
      <c r="B429" s="51" t="s">
        <v>164</v>
      </c>
      <c r="C429" s="51">
        <v>296</v>
      </c>
      <c r="D429" s="51" t="s">
        <v>211</v>
      </c>
      <c r="E429" s="51">
        <v>296</v>
      </c>
      <c r="F429" s="51" t="s">
        <v>53</v>
      </c>
      <c r="G429" s="52">
        <v>12000</v>
      </c>
      <c r="H429" s="51"/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12000</v>
      </c>
      <c r="R429" s="51"/>
    </row>
    <row r="430" spans="1:18" ht="14.45" hidden="1" customHeight="1" x14ac:dyDescent="0.25">
      <c r="A430" s="51">
        <v>398</v>
      </c>
      <c r="B430" s="51" t="s">
        <v>164</v>
      </c>
      <c r="C430" s="51">
        <v>296</v>
      </c>
      <c r="D430" s="51" t="s">
        <v>214</v>
      </c>
      <c r="E430" s="51">
        <v>296</v>
      </c>
      <c r="F430" s="51" t="s">
        <v>53</v>
      </c>
      <c r="G430" s="52">
        <v>6000</v>
      </c>
      <c r="H430" s="51"/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6000</v>
      </c>
      <c r="R430" s="51"/>
    </row>
    <row r="431" spans="1:18" ht="14.45" hidden="1" customHeight="1" x14ac:dyDescent="0.25">
      <c r="A431" s="51">
        <v>427</v>
      </c>
      <c r="B431" s="51" t="s">
        <v>164</v>
      </c>
      <c r="C431" s="51">
        <v>296</v>
      </c>
      <c r="D431" s="51" t="s">
        <v>215</v>
      </c>
      <c r="E431" s="51">
        <v>296</v>
      </c>
      <c r="F431" s="51" t="s">
        <v>53</v>
      </c>
      <c r="G431" s="52">
        <v>50000</v>
      </c>
      <c r="H431" s="51"/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50000</v>
      </c>
      <c r="R431" s="51"/>
    </row>
    <row r="432" spans="1:18" ht="14.45" hidden="1" customHeight="1" x14ac:dyDescent="0.25">
      <c r="A432" s="51">
        <v>482</v>
      </c>
      <c r="B432" s="51" t="s">
        <v>164</v>
      </c>
      <c r="C432" s="51">
        <v>296</v>
      </c>
      <c r="D432" s="51" t="s">
        <v>217</v>
      </c>
      <c r="E432" s="51">
        <v>296</v>
      </c>
      <c r="F432" s="51" t="s">
        <v>53</v>
      </c>
      <c r="G432" s="52">
        <v>5000</v>
      </c>
      <c r="H432" s="51"/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5000</v>
      </c>
      <c r="R432" s="51"/>
    </row>
    <row r="433" spans="1:18" ht="14.45" customHeight="1" x14ac:dyDescent="0.25">
      <c r="A433" s="51">
        <v>579</v>
      </c>
      <c r="B433" s="51" t="s">
        <v>164</v>
      </c>
      <c r="C433" s="51">
        <v>296</v>
      </c>
      <c r="D433" s="51" t="s">
        <v>220</v>
      </c>
      <c r="E433" s="51">
        <v>296</v>
      </c>
      <c r="F433" s="51" t="s">
        <v>53</v>
      </c>
      <c r="G433" s="52">
        <v>20000</v>
      </c>
      <c r="H433" s="51"/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20000</v>
      </c>
      <c r="R433" s="51"/>
    </row>
    <row r="434" spans="1:18" ht="14.45" hidden="1" customHeight="1" x14ac:dyDescent="0.25">
      <c r="A434" s="51">
        <v>620</v>
      </c>
      <c r="B434" s="51" t="s">
        <v>164</v>
      </c>
      <c r="C434" s="51">
        <v>296</v>
      </c>
      <c r="D434" s="51" t="s">
        <v>221</v>
      </c>
      <c r="E434" s="51">
        <v>296</v>
      </c>
      <c r="F434" s="51" t="s">
        <v>54</v>
      </c>
      <c r="G434" s="52">
        <v>35000</v>
      </c>
      <c r="H434" s="51"/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35000</v>
      </c>
      <c r="R434" s="51"/>
    </row>
    <row r="435" spans="1:18" ht="14.45" hidden="1" customHeight="1" x14ac:dyDescent="0.25">
      <c r="A435" s="51">
        <v>728</v>
      </c>
      <c r="B435" s="51" t="s">
        <v>164</v>
      </c>
      <c r="C435" s="51">
        <v>296</v>
      </c>
      <c r="D435" s="51" t="s">
        <v>223</v>
      </c>
      <c r="E435" s="51">
        <v>296</v>
      </c>
      <c r="F435" s="51" t="s">
        <v>53</v>
      </c>
      <c r="G435" s="52">
        <v>0</v>
      </c>
      <c r="H435" s="52"/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1"/>
    </row>
    <row r="436" spans="1:18" ht="14.45" hidden="1" customHeight="1" x14ac:dyDescent="0.25">
      <c r="A436" s="68">
        <v>1218</v>
      </c>
      <c r="B436" s="51" t="s">
        <v>164</v>
      </c>
      <c r="C436" s="51">
        <v>296</v>
      </c>
      <c r="D436" s="51" t="s">
        <v>304</v>
      </c>
      <c r="E436" s="51">
        <v>296</v>
      </c>
      <c r="F436" s="51" t="s">
        <v>53</v>
      </c>
      <c r="G436" s="52">
        <v>240000</v>
      </c>
      <c r="H436" s="52"/>
      <c r="I436" s="52"/>
      <c r="J436" s="52"/>
      <c r="K436" s="52"/>
      <c r="L436" s="52"/>
      <c r="M436" s="52"/>
      <c r="N436" s="52"/>
      <c r="O436" s="52"/>
      <c r="P436" s="52"/>
      <c r="Q436" s="52">
        <v>240000</v>
      </c>
      <c r="R436" s="51"/>
    </row>
    <row r="437" spans="1:18" ht="14.45" hidden="1" customHeight="1" x14ac:dyDescent="0.25">
      <c r="A437" s="51">
        <v>92</v>
      </c>
      <c r="B437" s="51" t="s">
        <v>164</v>
      </c>
      <c r="C437" s="51">
        <v>298</v>
      </c>
      <c r="D437" s="51" t="s">
        <v>206</v>
      </c>
      <c r="E437" s="51">
        <v>298</v>
      </c>
      <c r="F437" s="51" t="s">
        <v>54</v>
      </c>
      <c r="G437" s="52">
        <v>500000</v>
      </c>
      <c r="H437" s="51"/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500000</v>
      </c>
      <c r="R437" s="51"/>
    </row>
    <row r="438" spans="1:18" ht="14.45" hidden="1" customHeight="1" x14ac:dyDescent="0.25">
      <c r="A438" s="51">
        <v>428</v>
      </c>
      <c r="B438" s="51" t="s">
        <v>164</v>
      </c>
      <c r="C438" s="51">
        <v>298</v>
      </c>
      <c r="D438" s="51" t="s">
        <v>215</v>
      </c>
      <c r="E438" s="51">
        <v>298</v>
      </c>
      <c r="F438" s="51" t="s">
        <v>54</v>
      </c>
      <c r="G438" s="52">
        <v>23800</v>
      </c>
      <c r="H438" s="51"/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23800</v>
      </c>
      <c r="R438" s="51"/>
    </row>
    <row r="439" spans="1:18" ht="14.45" hidden="1" customHeight="1" x14ac:dyDescent="0.25">
      <c r="A439" s="68">
        <v>1241</v>
      </c>
      <c r="B439" s="51" t="s">
        <v>164</v>
      </c>
      <c r="C439" s="51">
        <v>298</v>
      </c>
      <c r="D439" s="51" t="s">
        <v>196</v>
      </c>
      <c r="E439" s="51">
        <v>298</v>
      </c>
      <c r="F439" s="51" t="s">
        <v>54</v>
      </c>
      <c r="G439" s="52">
        <v>0</v>
      </c>
      <c r="H439" s="52"/>
      <c r="I439" s="52"/>
      <c r="J439" s="52"/>
      <c r="K439" s="52"/>
      <c r="L439" s="52"/>
      <c r="M439" s="52"/>
      <c r="N439" s="52"/>
      <c r="O439" s="52"/>
      <c r="P439" s="52"/>
      <c r="Q439" s="52">
        <v>0</v>
      </c>
      <c r="R439" s="51"/>
    </row>
    <row r="440" spans="1:18" ht="14.45" hidden="1" customHeight="1" x14ac:dyDescent="0.25">
      <c r="A440" s="51">
        <v>264</v>
      </c>
      <c r="B440" s="51" t="s">
        <v>165</v>
      </c>
      <c r="C440" s="51">
        <v>311</v>
      </c>
      <c r="D440" s="51" t="s">
        <v>211</v>
      </c>
      <c r="E440" s="51">
        <v>311</v>
      </c>
      <c r="F440" s="51" t="s">
        <v>55</v>
      </c>
      <c r="G440" s="52">
        <v>0</v>
      </c>
      <c r="H440" s="51"/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1"/>
    </row>
    <row r="441" spans="1:18" ht="14.45" hidden="1" customHeight="1" x14ac:dyDescent="0.25">
      <c r="A441" s="51">
        <v>1292</v>
      </c>
      <c r="B441" s="51">
        <v>3</v>
      </c>
      <c r="C441" s="68">
        <v>311</v>
      </c>
      <c r="D441" s="68" t="s">
        <v>203</v>
      </c>
      <c r="E441" s="68">
        <v>311</v>
      </c>
      <c r="F441" s="73" t="s">
        <v>370</v>
      </c>
      <c r="G441" s="52">
        <v>238670.10000000009</v>
      </c>
      <c r="H441" s="52"/>
      <c r="I441" s="52"/>
      <c r="J441" s="52">
        <v>2248265.5299999998</v>
      </c>
      <c r="K441" s="52"/>
      <c r="L441" s="52"/>
      <c r="M441" s="52"/>
      <c r="N441" s="52"/>
      <c r="O441" s="52"/>
      <c r="P441" s="52"/>
      <c r="Q441" s="52">
        <v>2486935.63</v>
      </c>
      <c r="R441" s="51"/>
    </row>
    <row r="442" spans="1:18" ht="14.45" hidden="1" customHeight="1" x14ac:dyDescent="0.25">
      <c r="A442" s="51">
        <v>485</v>
      </c>
      <c r="B442" s="51" t="s">
        <v>165</v>
      </c>
      <c r="C442" s="51">
        <v>312</v>
      </c>
      <c r="D442" s="51" t="s">
        <v>217</v>
      </c>
      <c r="E442" s="51">
        <v>312</v>
      </c>
      <c r="F442" s="51" t="s">
        <v>56</v>
      </c>
      <c r="G442" s="52">
        <v>60000</v>
      </c>
      <c r="H442" s="51"/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60000</v>
      </c>
      <c r="R442" s="51"/>
    </row>
    <row r="443" spans="1:18" ht="14.45" hidden="1" customHeight="1" x14ac:dyDescent="0.25">
      <c r="A443" s="51">
        <v>265</v>
      </c>
      <c r="B443" s="51" t="s">
        <v>165</v>
      </c>
      <c r="C443" s="51">
        <v>313</v>
      </c>
      <c r="D443" s="51" t="s">
        <v>211</v>
      </c>
      <c r="E443" s="51">
        <v>313</v>
      </c>
      <c r="F443" s="51" t="s">
        <v>57</v>
      </c>
      <c r="G443" s="52">
        <v>6000</v>
      </c>
      <c r="H443" s="51"/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6000</v>
      </c>
      <c r="R443" s="51"/>
    </row>
    <row r="444" spans="1:18" ht="14.45" hidden="1" customHeight="1" x14ac:dyDescent="0.25">
      <c r="A444" s="51">
        <v>360</v>
      </c>
      <c r="B444" s="51" t="s">
        <v>165</v>
      </c>
      <c r="C444" s="51">
        <v>313</v>
      </c>
      <c r="D444" s="51" t="s">
        <v>371</v>
      </c>
      <c r="E444" s="51">
        <v>313</v>
      </c>
      <c r="F444" s="51" t="s">
        <v>57</v>
      </c>
      <c r="G444" s="52">
        <v>18000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18000</v>
      </c>
      <c r="R444" s="51"/>
    </row>
    <row r="445" spans="1:18" ht="14.45" hidden="1" customHeight="1" x14ac:dyDescent="0.25">
      <c r="A445" s="68">
        <v>1189</v>
      </c>
      <c r="B445" s="51" t="s">
        <v>165</v>
      </c>
      <c r="C445" s="51">
        <v>313</v>
      </c>
      <c r="D445" s="68" t="s">
        <v>192</v>
      </c>
      <c r="E445" s="51">
        <v>313</v>
      </c>
      <c r="F445" s="51" t="s">
        <v>57</v>
      </c>
      <c r="G445" s="52">
        <v>3000</v>
      </c>
      <c r="H445" s="52"/>
      <c r="I445" s="52"/>
      <c r="J445" s="52"/>
      <c r="K445" s="52"/>
      <c r="L445" s="52"/>
      <c r="M445" s="52"/>
      <c r="N445" s="52"/>
      <c r="O445" s="52"/>
      <c r="P445" s="52"/>
      <c r="Q445" s="52">
        <v>3000</v>
      </c>
      <c r="R445" s="51" t="s">
        <v>317</v>
      </c>
    </row>
    <row r="446" spans="1:18" ht="14.45" hidden="1" customHeight="1" x14ac:dyDescent="0.25">
      <c r="A446" s="51">
        <v>486</v>
      </c>
      <c r="B446" s="51" t="s">
        <v>165</v>
      </c>
      <c r="C446" s="51">
        <v>314</v>
      </c>
      <c r="D446" s="51" t="s">
        <v>217</v>
      </c>
      <c r="E446" s="51">
        <v>314</v>
      </c>
      <c r="F446" s="51" t="s">
        <v>58</v>
      </c>
      <c r="G446" s="52">
        <v>9600</v>
      </c>
      <c r="H446" s="51"/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9600</v>
      </c>
      <c r="R446" s="51"/>
    </row>
    <row r="447" spans="1:18" ht="14.45" hidden="1" customHeight="1" x14ac:dyDescent="0.25">
      <c r="A447" s="51">
        <v>516</v>
      </c>
      <c r="B447" s="51" t="s">
        <v>165</v>
      </c>
      <c r="C447" s="51">
        <v>314</v>
      </c>
      <c r="D447" s="51" t="s">
        <v>218</v>
      </c>
      <c r="E447" s="51">
        <v>314</v>
      </c>
      <c r="F447" s="51" t="s">
        <v>58</v>
      </c>
      <c r="G447" s="52">
        <v>18000</v>
      </c>
      <c r="H447" s="51"/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18000</v>
      </c>
      <c r="R447" s="51"/>
    </row>
    <row r="448" spans="1:18" ht="14.45" hidden="1" customHeight="1" x14ac:dyDescent="0.25">
      <c r="A448" s="51">
        <v>623</v>
      </c>
      <c r="B448" s="51" t="s">
        <v>165</v>
      </c>
      <c r="C448" s="51">
        <v>314</v>
      </c>
      <c r="D448" s="51" t="s">
        <v>221</v>
      </c>
      <c r="E448" s="51">
        <v>314</v>
      </c>
      <c r="F448" s="51" t="s">
        <v>58</v>
      </c>
      <c r="G448" s="52">
        <v>12000</v>
      </c>
      <c r="H448" s="51"/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12000</v>
      </c>
      <c r="R448" s="51"/>
    </row>
    <row r="449" spans="1:18" ht="14.45" hidden="1" customHeight="1" x14ac:dyDescent="0.25">
      <c r="A449" s="68">
        <v>1177</v>
      </c>
      <c r="B449" s="51" t="s">
        <v>165</v>
      </c>
      <c r="C449" s="51">
        <v>314</v>
      </c>
      <c r="D449" s="68" t="s">
        <v>211</v>
      </c>
      <c r="E449" s="51">
        <v>314</v>
      </c>
      <c r="F449" s="51" t="s">
        <v>58</v>
      </c>
      <c r="G449" s="52">
        <v>3000</v>
      </c>
      <c r="H449" s="52"/>
      <c r="I449" s="52"/>
      <c r="J449" s="52"/>
      <c r="K449" s="52"/>
      <c r="L449" s="52"/>
      <c r="M449" s="52"/>
      <c r="N449" s="52"/>
      <c r="O449" s="52"/>
      <c r="P449" s="52"/>
      <c r="Q449" s="52">
        <v>3000</v>
      </c>
      <c r="R449" s="51" t="s">
        <v>313</v>
      </c>
    </row>
    <row r="450" spans="1:18" ht="14.45" hidden="1" customHeight="1" x14ac:dyDescent="0.25">
      <c r="A450" s="68">
        <v>1190</v>
      </c>
      <c r="B450" s="51" t="s">
        <v>165</v>
      </c>
      <c r="C450" s="51">
        <v>314</v>
      </c>
      <c r="D450" s="68" t="s">
        <v>192</v>
      </c>
      <c r="E450" s="51">
        <v>314</v>
      </c>
      <c r="F450" s="51" t="s">
        <v>58</v>
      </c>
      <c r="G450" s="52">
        <v>42000</v>
      </c>
      <c r="H450" s="52"/>
      <c r="I450" s="52"/>
      <c r="J450" s="52"/>
      <c r="K450" s="52"/>
      <c r="L450" s="52"/>
      <c r="M450" s="52"/>
      <c r="N450" s="52"/>
      <c r="O450" s="52"/>
      <c r="P450" s="52"/>
      <c r="Q450" s="52">
        <v>42000</v>
      </c>
      <c r="R450" s="51" t="s">
        <v>317</v>
      </c>
    </row>
    <row r="451" spans="1:18" ht="14.45" hidden="1" customHeight="1" x14ac:dyDescent="0.25">
      <c r="A451" s="68">
        <v>1248</v>
      </c>
      <c r="B451" s="51" t="s">
        <v>165</v>
      </c>
      <c r="C451" s="51">
        <v>314</v>
      </c>
      <c r="D451" s="51" t="s">
        <v>199</v>
      </c>
      <c r="E451" s="51">
        <v>314</v>
      </c>
      <c r="F451" s="51" t="s">
        <v>58</v>
      </c>
      <c r="G451" s="52">
        <v>9000</v>
      </c>
      <c r="H451" s="52"/>
      <c r="I451" s="52"/>
      <c r="J451" s="52"/>
      <c r="K451" s="52"/>
      <c r="L451" s="52"/>
      <c r="M451" s="52"/>
      <c r="N451" s="52"/>
      <c r="O451" s="52"/>
      <c r="P451" s="52"/>
      <c r="Q451" s="52">
        <v>9000</v>
      </c>
      <c r="R451" s="51"/>
    </row>
    <row r="452" spans="1:18" ht="14.45" hidden="1" customHeight="1" x14ac:dyDescent="0.25">
      <c r="A452" s="51">
        <v>15</v>
      </c>
      <c r="B452" s="51" t="s">
        <v>165</v>
      </c>
      <c r="C452" s="51">
        <v>315</v>
      </c>
      <c r="D452" s="51" t="s">
        <v>371</v>
      </c>
      <c r="E452" s="51">
        <v>315</v>
      </c>
      <c r="F452" s="51" t="s">
        <v>59</v>
      </c>
      <c r="G452" s="52">
        <v>22000</v>
      </c>
      <c r="H452" s="51"/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22000</v>
      </c>
      <c r="R452" s="51"/>
    </row>
    <row r="453" spans="1:18" ht="14.45" hidden="1" customHeight="1" x14ac:dyDescent="0.25">
      <c r="A453" s="51">
        <v>128</v>
      </c>
      <c r="B453" s="51" t="s">
        <v>165</v>
      </c>
      <c r="C453" s="51">
        <v>315</v>
      </c>
      <c r="D453" s="51" t="s">
        <v>207</v>
      </c>
      <c r="E453" s="51">
        <v>315</v>
      </c>
      <c r="F453" s="51" t="s">
        <v>59</v>
      </c>
      <c r="G453" s="52">
        <v>4000</v>
      </c>
      <c r="H453" s="52"/>
      <c r="I453" s="52"/>
      <c r="J453" s="52"/>
      <c r="K453" s="52"/>
      <c r="L453" s="52"/>
      <c r="M453" s="52"/>
      <c r="N453" s="52"/>
      <c r="O453" s="52"/>
      <c r="P453" s="52"/>
      <c r="Q453" s="52">
        <v>4000</v>
      </c>
      <c r="R453" s="51"/>
    </row>
    <row r="454" spans="1:18" ht="14.45" hidden="1" customHeight="1" x14ac:dyDescent="0.25">
      <c r="A454" s="51">
        <v>200</v>
      </c>
      <c r="B454" s="51" t="s">
        <v>165</v>
      </c>
      <c r="C454" s="51">
        <v>315</v>
      </c>
      <c r="D454" s="51" t="s">
        <v>209</v>
      </c>
      <c r="E454" s="51">
        <v>315</v>
      </c>
      <c r="F454" s="51" t="s">
        <v>59</v>
      </c>
      <c r="G454" s="52">
        <v>4400</v>
      </c>
      <c r="H454" s="51"/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4400</v>
      </c>
      <c r="R454" s="51"/>
    </row>
    <row r="455" spans="1:18" ht="14.45" customHeight="1" x14ac:dyDescent="0.25">
      <c r="A455" s="51">
        <v>582</v>
      </c>
      <c r="B455" s="51" t="s">
        <v>165</v>
      </c>
      <c r="C455" s="51">
        <v>315</v>
      </c>
      <c r="D455" s="51" t="s">
        <v>220</v>
      </c>
      <c r="E455" s="51">
        <v>315</v>
      </c>
      <c r="F455" s="51" t="s">
        <v>59</v>
      </c>
      <c r="G455" s="52">
        <v>18000</v>
      </c>
      <c r="H455" s="51"/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18000</v>
      </c>
      <c r="R455" s="51"/>
    </row>
    <row r="456" spans="1:18" ht="14.45" hidden="1" customHeight="1" x14ac:dyDescent="0.25">
      <c r="A456" s="51">
        <v>731</v>
      </c>
      <c r="B456" s="51" t="s">
        <v>165</v>
      </c>
      <c r="C456" s="51">
        <v>315</v>
      </c>
      <c r="D456" s="51" t="s">
        <v>205</v>
      </c>
      <c r="E456" s="51">
        <v>315</v>
      </c>
      <c r="F456" s="51" t="s">
        <v>59</v>
      </c>
      <c r="G456" s="52">
        <v>6000</v>
      </c>
      <c r="H456" s="52"/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6000</v>
      </c>
      <c r="R456" s="51"/>
    </row>
    <row r="457" spans="1:18" ht="14.45" hidden="1" customHeight="1" x14ac:dyDescent="0.25">
      <c r="A457" s="51">
        <v>861</v>
      </c>
      <c r="B457" s="51" t="s">
        <v>165</v>
      </c>
      <c r="C457" s="51">
        <v>315</v>
      </c>
      <c r="D457" s="51" t="s">
        <v>226</v>
      </c>
      <c r="E457" s="51">
        <v>315</v>
      </c>
      <c r="F457" s="51" t="s">
        <v>59</v>
      </c>
      <c r="G457" s="52">
        <v>12000</v>
      </c>
      <c r="H457" s="52"/>
      <c r="I457" s="52"/>
      <c r="J457" s="52"/>
      <c r="K457" s="52"/>
      <c r="L457" s="52"/>
      <c r="M457" s="52"/>
      <c r="N457" s="52"/>
      <c r="O457" s="52"/>
      <c r="P457" s="52"/>
      <c r="Q457" s="52">
        <v>12000</v>
      </c>
      <c r="R457" s="51"/>
    </row>
    <row r="458" spans="1:18" ht="14.45" hidden="1" customHeight="1" x14ac:dyDescent="0.25">
      <c r="A458" s="68">
        <v>1191</v>
      </c>
      <c r="B458" s="51" t="s">
        <v>165</v>
      </c>
      <c r="C458" s="51">
        <v>315</v>
      </c>
      <c r="D458" s="68" t="s">
        <v>192</v>
      </c>
      <c r="E458" s="51">
        <v>315</v>
      </c>
      <c r="F458" s="51" t="s">
        <v>59</v>
      </c>
      <c r="G458" s="52">
        <v>9600</v>
      </c>
      <c r="H458" s="52"/>
      <c r="I458" s="52"/>
      <c r="J458" s="52"/>
      <c r="K458" s="52"/>
      <c r="L458" s="52"/>
      <c r="M458" s="52"/>
      <c r="N458" s="52"/>
      <c r="O458" s="52"/>
      <c r="P458" s="52"/>
      <c r="Q458" s="52">
        <v>9600</v>
      </c>
      <c r="R458" s="51" t="s">
        <v>317</v>
      </c>
    </row>
    <row r="459" spans="1:18" ht="14.45" hidden="1" customHeight="1" x14ac:dyDescent="0.25">
      <c r="A459" s="68">
        <v>1233</v>
      </c>
      <c r="B459" s="51" t="s">
        <v>165</v>
      </c>
      <c r="C459" s="51">
        <v>315</v>
      </c>
      <c r="D459" s="51" t="s">
        <v>193</v>
      </c>
      <c r="E459" s="51">
        <v>315</v>
      </c>
      <c r="F459" s="51" t="s">
        <v>59</v>
      </c>
      <c r="G459" s="52">
        <v>6564</v>
      </c>
      <c r="H459" s="52"/>
      <c r="I459" s="52"/>
      <c r="J459" s="52"/>
      <c r="K459" s="52"/>
      <c r="L459" s="52"/>
      <c r="M459" s="52"/>
      <c r="N459" s="52"/>
      <c r="O459" s="52"/>
      <c r="P459" s="52"/>
      <c r="Q459" s="52">
        <v>6564</v>
      </c>
      <c r="R459" s="51"/>
    </row>
    <row r="460" spans="1:18" ht="14.45" hidden="1" customHeight="1" x14ac:dyDescent="0.25">
      <c r="A460" s="51">
        <v>201</v>
      </c>
      <c r="B460" s="51" t="s">
        <v>165</v>
      </c>
      <c r="C460" s="51">
        <v>316</v>
      </c>
      <c r="D460" s="51" t="s">
        <v>209</v>
      </c>
      <c r="E460" s="51">
        <v>316</v>
      </c>
      <c r="F460" s="51" t="s">
        <v>60</v>
      </c>
      <c r="G460" s="52">
        <v>0</v>
      </c>
      <c r="H460" s="51"/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1"/>
    </row>
    <row r="461" spans="1:18" ht="14.45" hidden="1" customHeight="1" x14ac:dyDescent="0.25">
      <c r="A461" s="51">
        <v>654</v>
      </c>
      <c r="B461" s="51" t="s">
        <v>165</v>
      </c>
      <c r="C461" s="51">
        <v>317</v>
      </c>
      <c r="D461" s="51" t="s">
        <v>142</v>
      </c>
      <c r="E461" s="51">
        <v>317</v>
      </c>
      <c r="F461" s="51" t="s">
        <v>61</v>
      </c>
      <c r="G461" s="52">
        <v>2400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2400</v>
      </c>
      <c r="R461" s="51"/>
    </row>
    <row r="462" spans="1:18" ht="14.45" hidden="1" customHeight="1" x14ac:dyDescent="0.25">
      <c r="A462" s="51">
        <v>129</v>
      </c>
      <c r="B462" s="51" t="s">
        <v>165</v>
      </c>
      <c r="C462" s="51">
        <v>318</v>
      </c>
      <c r="D462" s="51" t="s">
        <v>207</v>
      </c>
      <c r="E462" s="51">
        <v>318</v>
      </c>
      <c r="F462" s="51" t="s">
        <v>62</v>
      </c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>
        <v>0</v>
      </c>
      <c r="R462" s="51"/>
    </row>
    <row r="463" spans="1:18" ht="14.45" hidden="1" customHeight="1" x14ac:dyDescent="0.25">
      <c r="A463" s="51">
        <v>159</v>
      </c>
      <c r="B463" s="51" t="s">
        <v>165</v>
      </c>
      <c r="C463" s="51">
        <v>318</v>
      </c>
      <c r="D463" s="51" t="s">
        <v>208</v>
      </c>
      <c r="E463" s="51">
        <v>318</v>
      </c>
      <c r="F463" s="51" t="s">
        <v>62</v>
      </c>
      <c r="G463" s="52">
        <v>4800</v>
      </c>
      <c r="H463" s="52"/>
      <c r="I463" s="52"/>
      <c r="J463" s="52"/>
      <c r="K463" s="52"/>
      <c r="L463" s="52"/>
      <c r="M463" s="52"/>
      <c r="N463" s="52"/>
      <c r="O463" s="52"/>
      <c r="P463" s="52"/>
      <c r="Q463" s="52">
        <v>4800</v>
      </c>
      <c r="R463" s="51"/>
    </row>
    <row r="464" spans="1:18" ht="14.45" hidden="1" customHeight="1" x14ac:dyDescent="0.25">
      <c r="A464" s="51">
        <v>317</v>
      </c>
      <c r="B464" s="51" t="s">
        <v>165</v>
      </c>
      <c r="C464" s="51">
        <v>318</v>
      </c>
      <c r="D464" s="51" t="s">
        <v>212</v>
      </c>
      <c r="E464" s="51">
        <v>318</v>
      </c>
      <c r="F464" s="51" t="s">
        <v>62</v>
      </c>
      <c r="G464" s="52">
        <v>2640</v>
      </c>
      <c r="H464" s="51"/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2640</v>
      </c>
      <c r="R464" s="51"/>
    </row>
    <row r="465" spans="1:18" ht="14.45" customHeight="1" x14ac:dyDescent="0.25">
      <c r="A465" s="51">
        <v>583</v>
      </c>
      <c r="B465" s="51" t="s">
        <v>165</v>
      </c>
      <c r="C465" s="51">
        <v>318</v>
      </c>
      <c r="D465" s="51" t="s">
        <v>220</v>
      </c>
      <c r="E465" s="51">
        <v>318</v>
      </c>
      <c r="F465" s="51" t="s">
        <v>62</v>
      </c>
      <c r="G465" s="52">
        <v>4800</v>
      </c>
      <c r="H465" s="51"/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4800</v>
      </c>
      <c r="R465" s="51"/>
    </row>
    <row r="466" spans="1:18" ht="14.45" hidden="1" customHeight="1" x14ac:dyDescent="0.25">
      <c r="A466" s="68">
        <v>1219</v>
      </c>
      <c r="B466" s="51" t="s">
        <v>165</v>
      </c>
      <c r="C466" s="51">
        <v>321</v>
      </c>
      <c r="D466" s="51" t="s">
        <v>304</v>
      </c>
      <c r="E466" s="51">
        <v>321</v>
      </c>
      <c r="F466" s="51" t="s">
        <v>63</v>
      </c>
      <c r="G466" s="52">
        <v>110000</v>
      </c>
      <c r="H466" s="52"/>
      <c r="I466" s="52"/>
      <c r="J466" s="52"/>
      <c r="K466" s="52"/>
      <c r="L466" s="52"/>
      <c r="M466" s="52"/>
      <c r="N466" s="52"/>
      <c r="O466" s="52"/>
      <c r="P466" s="52"/>
      <c r="Q466" s="52">
        <v>110000</v>
      </c>
      <c r="R466" s="51"/>
    </row>
    <row r="467" spans="1:18" ht="14.45" hidden="1" customHeight="1" x14ac:dyDescent="0.25">
      <c r="A467" s="51">
        <v>362</v>
      </c>
      <c r="B467" s="51" t="s">
        <v>165</v>
      </c>
      <c r="C467" s="51">
        <v>322</v>
      </c>
      <c r="D467" s="51" t="s">
        <v>213</v>
      </c>
      <c r="E467" s="51">
        <v>322</v>
      </c>
      <c r="F467" s="51" t="s">
        <v>64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1"/>
    </row>
    <row r="468" spans="1:18" ht="14.45" hidden="1" customHeight="1" x14ac:dyDescent="0.25">
      <c r="A468" s="68">
        <v>1220</v>
      </c>
      <c r="B468" s="51" t="s">
        <v>165</v>
      </c>
      <c r="C468" s="51">
        <v>322</v>
      </c>
      <c r="D468" s="51" t="s">
        <v>304</v>
      </c>
      <c r="E468" s="51">
        <v>322</v>
      </c>
      <c r="F468" s="51" t="s">
        <v>64</v>
      </c>
      <c r="G468" s="52">
        <v>120000</v>
      </c>
      <c r="H468" s="52"/>
      <c r="I468" s="52"/>
      <c r="J468" s="52"/>
      <c r="K468" s="52"/>
      <c r="L468" s="52"/>
      <c r="M468" s="52"/>
      <c r="N468" s="52"/>
      <c r="O468" s="52"/>
      <c r="P468" s="52"/>
      <c r="Q468" s="52">
        <v>120000</v>
      </c>
      <c r="R468" s="51"/>
    </row>
    <row r="469" spans="1:18" ht="14.45" hidden="1" customHeight="1" x14ac:dyDescent="0.25">
      <c r="A469" s="51">
        <v>518</v>
      </c>
      <c r="B469" s="51" t="s">
        <v>165</v>
      </c>
      <c r="C469" s="51">
        <v>323</v>
      </c>
      <c r="D469" s="51" t="s">
        <v>218</v>
      </c>
      <c r="E469" s="51">
        <v>323</v>
      </c>
      <c r="F469" s="51" t="s">
        <v>65</v>
      </c>
      <c r="G469" s="52">
        <v>15000</v>
      </c>
      <c r="H469" s="51"/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15000</v>
      </c>
      <c r="R469" s="51"/>
    </row>
    <row r="470" spans="1:18" ht="14.45" hidden="1" customHeight="1" x14ac:dyDescent="0.25">
      <c r="A470" s="51">
        <v>17</v>
      </c>
      <c r="B470" s="51" t="s">
        <v>165</v>
      </c>
      <c r="C470" s="51">
        <v>326</v>
      </c>
      <c r="D470" s="51" t="s">
        <v>203</v>
      </c>
      <c r="E470" s="51">
        <v>326</v>
      </c>
      <c r="F470" s="51" t="s">
        <v>66</v>
      </c>
      <c r="G470" s="52">
        <v>0</v>
      </c>
      <c r="H470" s="51"/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1"/>
    </row>
    <row r="471" spans="1:18" ht="14.45" hidden="1" customHeight="1" x14ac:dyDescent="0.25">
      <c r="A471" s="51">
        <v>95</v>
      </c>
      <c r="B471" s="51" t="s">
        <v>165</v>
      </c>
      <c r="C471" s="51">
        <v>326</v>
      </c>
      <c r="D471" s="51" t="s">
        <v>206</v>
      </c>
      <c r="E471" s="51">
        <v>326</v>
      </c>
      <c r="F471" s="51" t="s">
        <v>66</v>
      </c>
      <c r="G471" s="52">
        <v>360000</v>
      </c>
      <c r="H471" s="51"/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360000</v>
      </c>
      <c r="R471" s="51"/>
    </row>
    <row r="472" spans="1:18" ht="14.45" hidden="1" customHeight="1" x14ac:dyDescent="0.25">
      <c r="A472" s="68">
        <v>1221</v>
      </c>
      <c r="B472" s="51" t="s">
        <v>165</v>
      </c>
      <c r="C472" s="51">
        <v>326</v>
      </c>
      <c r="D472" s="51" t="s">
        <v>304</v>
      </c>
      <c r="E472" s="51">
        <v>326</v>
      </c>
      <c r="F472" s="51" t="s">
        <v>66</v>
      </c>
      <c r="G472" s="52">
        <v>0</v>
      </c>
      <c r="H472" s="52"/>
      <c r="I472" s="52"/>
      <c r="J472" s="52"/>
      <c r="K472" s="52"/>
      <c r="L472" s="52"/>
      <c r="M472" s="52"/>
      <c r="N472" s="52"/>
      <c r="O472" s="52"/>
      <c r="P472" s="52"/>
      <c r="Q472" s="52">
        <v>0</v>
      </c>
      <c r="R472" s="51"/>
    </row>
    <row r="473" spans="1:18" ht="14.45" hidden="1" customHeight="1" x14ac:dyDescent="0.25">
      <c r="A473" s="51">
        <v>48</v>
      </c>
      <c r="B473" s="51" t="s">
        <v>165</v>
      </c>
      <c r="C473" s="51">
        <v>331</v>
      </c>
      <c r="D473" s="51" t="s">
        <v>205</v>
      </c>
      <c r="E473" s="51">
        <v>331</v>
      </c>
      <c r="F473" s="51" t="s">
        <v>67</v>
      </c>
      <c r="G473" s="52">
        <v>0</v>
      </c>
      <c r="H473" s="51"/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1"/>
    </row>
    <row r="474" spans="1:18" ht="14.45" hidden="1" customHeight="1" x14ac:dyDescent="0.25">
      <c r="A474" s="51">
        <v>161</v>
      </c>
      <c r="B474" s="51" t="s">
        <v>165</v>
      </c>
      <c r="C474" s="51">
        <v>331</v>
      </c>
      <c r="D474" s="51" t="s">
        <v>208</v>
      </c>
      <c r="E474" s="51">
        <v>331</v>
      </c>
      <c r="F474" s="51" t="s">
        <v>67</v>
      </c>
      <c r="G474" s="52">
        <v>0</v>
      </c>
      <c r="H474" s="52"/>
      <c r="I474" s="52"/>
      <c r="J474" s="52"/>
      <c r="K474" s="52"/>
      <c r="L474" s="52"/>
      <c r="M474" s="52"/>
      <c r="N474" s="52"/>
      <c r="O474" s="52"/>
      <c r="P474" s="52"/>
      <c r="Q474" s="52">
        <v>0</v>
      </c>
      <c r="R474" s="51"/>
    </row>
    <row r="475" spans="1:18" ht="14.45" hidden="1" customHeight="1" x14ac:dyDescent="0.25">
      <c r="A475" s="51">
        <v>267</v>
      </c>
      <c r="B475" s="51" t="s">
        <v>165</v>
      </c>
      <c r="C475" s="51">
        <v>331</v>
      </c>
      <c r="D475" s="51" t="s">
        <v>211</v>
      </c>
      <c r="E475" s="51">
        <v>331</v>
      </c>
      <c r="F475" s="51" t="s">
        <v>67</v>
      </c>
      <c r="G475" s="52">
        <v>0</v>
      </c>
      <c r="H475" s="51"/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1"/>
    </row>
    <row r="476" spans="1:18" ht="14.45" customHeight="1" x14ac:dyDescent="0.25">
      <c r="A476" s="51">
        <v>585</v>
      </c>
      <c r="B476" s="51" t="s">
        <v>165</v>
      </c>
      <c r="C476" s="51">
        <v>331</v>
      </c>
      <c r="D476" s="51" t="s">
        <v>220</v>
      </c>
      <c r="E476" s="51">
        <v>331</v>
      </c>
      <c r="F476" s="51" t="s">
        <v>67</v>
      </c>
      <c r="G476" s="52">
        <v>360000</v>
      </c>
      <c r="H476" s="51"/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360000</v>
      </c>
      <c r="R476" s="51"/>
    </row>
    <row r="477" spans="1:18" ht="14.45" hidden="1" customHeight="1" x14ac:dyDescent="0.25">
      <c r="A477" s="51">
        <v>733</v>
      </c>
      <c r="B477" s="51" t="s">
        <v>165</v>
      </c>
      <c r="C477" s="51">
        <v>331</v>
      </c>
      <c r="D477" s="51" t="s">
        <v>192</v>
      </c>
      <c r="E477" s="51">
        <v>331</v>
      </c>
      <c r="F477" s="51" t="s">
        <v>67</v>
      </c>
      <c r="G477" s="52">
        <v>540000</v>
      </c>
      <c r="H477" s="52"/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540000</v>
      </c>
      <c r="R477" s="51"/>
    </row>
    <row r="478" spans="1:18" ht="14.45" hidden="1" customHeight="1" x14ac:dyDescent="0.25">
      <c r="A478" s="51">
        <v>49</v>
      </c>
      <c r="B478" s="51" t="s">
        <v>165</v>
      </c>
      <c r="C478" s="51">
        <v>332</v>
      </c>
      <c r="D478" s="51" t="s">
        <v>205</v>
      </c>
      <c r="E478" s="51">
        <v>332</v>
      </c>
      <c r="F478" s="51" t="s">
        <v>68</v>
      </c>
      <c r="G478" s="52">
        <v>100000</v>
      </c>
      <c r="H478" s="51"/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100000</v>
      </c>
      <c r="R478" s="51"/>
    </row>
    <row r="479" spans="1:18" ht="14.45" hidden="1" customHeight="1" x14ac:dyDescent="0.25">
      <c r="A479" s="51">
        <v>268</v>
      </c>
      <c r="B479" s="51" t="s">
        <v>165</v>
      </c>
      <c r="C479" s="51">
        <v>332</v>
      </c>
      <c r="D479" s="51" t="s">
        <v>211</v>
      </c>
      <c r="E479" s="51">
        <v>332</v>
      </c>
      <c r="F479" s="51" t="s">
        <v>68</v>
      </c>
      <c r="G479" s="52">
        <v>0</v>
      </c>
      <c r="H479" s="51"/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1"/>
    </row>
    <row r="480" spans="1:18" ht="14.45" hidden="1" customHeight="1" x14ac:dyDescent="0.25">
      <c r="A480" s="51">
        <v>203</v>
      </c>
      <c r="B480" s="51" t="s">
        <v>165</v>
      </c>
      <c r="C480" s="51">
        <v>334</v>
      </c>
      <c r="D480" s="51" t="s">
        <v>209</v>
      </c>
      <c r="E480" s="51">
        <v>334</v>
      </c>
      <c r="F480" s="51" t="s">
        <v>69</v>
      </c>
      <c r="G480" s="52">
        <v>0</v>
      </c>
      <c r="H480" s="51"/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1"/>
    </row>
    <row r="481" spans="1:18" ht="14.45" hidden="1" customHeight="1" x14ac:dyDescent="0.25">
      <c r="A481" s="51">
        <v>269</v>
      </c>
      <c r="B481" s="51" t="s">
        <v>165</v>
      </c>
      <c r="C481" s="51">
        <v>334</v>
      </c>
      <c r="D481" s="51" t="s">
        <v>211</v>
      </c>
      <c r="E481" s="51">
        <v>334</v>
      </c>
      <c r="F481" s="51" t="s">
        <v>69</v>
      </c>
      <c r="G481" s="52">
        <v>0</v>
      </c>
      <c r="H481" s="51"/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1"/>
    </row>
    <row r="482" spans="1:18" ht="14.45" hidden="1" customHeight="1" x14ac:dyDescent="0.25">
      <c r="A482" s="51">
        <v>401</v>
      </c>
      <c r="B482" s="51" t="s">
        <v>165</v>
      </c>
      <c r="C482" s="51">
        <v>334</v>
      </c>
      <c r="D482" s="51" t="s">
        <v>214</v>
      </c>
      <c r="E482" s="51">
        <v>334</v>
      </c>
      <c r="F482" s="51" t="s">
        <v>69</v>
      </c>
      <c r="G482" s="52">
        <v>10000</v>
      </c>
      <c r="H482" s="51"/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10000</v>
      </c>
      <c r="R482" s="51"/>
    </row>
    <row r="483" spans="1:18" ht="14.45" customHeight="1" x14ac:dyDescent="0.25">
      <c r="A483" s="51">
        <v>586</v>
      </c>
      <c r="B483" s="51" t="s">
        <v>165</v>
      </c>
      <c r="C483" s="51">
        <v>334</v>
      </c>
      <c r="D483" s="51" t="s">
        <v>220</v>
      </c>
      <c r="E483" s="51">
        <v>334</v>
      </c>
      <c r="F483" s="51" t="s">
        <v>69</v>
      </c>
      <c r="G483" s="52">
        <v>0</v>
      </c>
      <c r="H483" s="51"/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1"/>
    </row>
    <row r="484" spans="1:18" ht="14.45" hidden="1" customHeight="1" x14ac:dyDescent="0.25">
      <c r="A484" s="51">
        <v>625</v>
      </c>
      <c r="B484" s="51" t="s">
        <v>165</v>
      </c>
      <c r="C484" s="51">
        <v>334</v>
      </c>
      <c r="D484" s="51" t="s">
        <v>221</v>
      </c>
      <c r="E484" s="51">
        <v>334</v>
      </c>
      <c r="F484" s="51" t="s">
        <v>69</v>
      </c>
      <c r="G484" s="52">
        <v>10000</v>
      </c>
      <c r="H484" s="51"/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10000</v>
      </c>
      <c r="R484" s="51"/>
    </row>
    <row r="485" spans="1:18" ht="14.45" hidden="1" customHeight="1" x14ac:dyDescent="0.25">
      <c r="A485" s="51">
        <v>656</v>
      </c>
      <c r="B485" s="51" t="s">
        <v>165</v>
      </c>
      <c r="C485" s="51">
        <v>334</v>
      </c>
      <c r="D485" s="51" t="s">
        <v>142</v>
      </c>
      <c r="E485" s="51">
        <v>334</v>
      </c>
      <c r="F485" s="51" t="s">
        <v>69</v>
      </c>
      <c r="G485" s="52">
        <v>8000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8000</v>
      </c>
      <c r="R485" s="51"/>
    </row>
    <row r="486" spans="1:18" ht="14.45" hidden="1" customHeight="1" x14ac:dyDescent="0.25">
      <c r="A486" s="51">
        <v>695</v>
      </c>
      <c r="B486" s="51" t="s">
        <v>165</v>
      </c>
      <c r="C486" s="51">
        <v>334</v>
      </c>
      <c r="D486" s="51" t="s">
        <v>222</v>
      </c>
      <c r="E486" s="51">
        <v>334</v>
      </c>
      <c r="F486" s="51" t="s">
        <v>69</v>
      </c>
      <c r="G486" s="52">
        <v>5000</v>
      </c>
      <c r="H486" s="52"/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5000</v>
      </c>
      <c r="R486" s="51"/>
    </row>
    <row r="487" spans="1:18" ht="14.45" hidden="1" customHeight="1" x14ac:dyDescent="0.25">
      <c r="A487" s="51">
        <v>734</v>
      </c>
      <c r="B487" s="51" t="s">
        <v>165</v>
      </c>
      <c r="C487" s="51">
        <v>334</v>
      </c>
      <c r="D487" s="51" t="s">
        <v>223</v>
      </c>
      <c r="E487" s="51">
        <v>334</v>
      </c>
      <c r="F487" s="51" t="s">
        <v>69</v>
      </c>
      <c r="G487" s="52">
        <v>10000</v>
      </c>
      <c r="H487" s="52"/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10000</v>
      </c>
      <c r="R487" s="51"/>
    </row>
    <row r="488" spans="1:18" ht="14.45" hidden="1" customHeight="1" x14ac:dyDescent="0.25">
      <c r="A488" s="68">
        <v>1192</v>
      </c>
      <c r="B488" s="51" t="s">
        <v>165</v>
      </c>
      <c r="C488" s="51">
        <v>334</v>
      </c>
      <c r="D488" s="68" t="s">
        <v>192</v>
      </c>
      <c r="E488" s="51">
        <v>334</v>
      </c>
      <c r="F488" s="51" t="s">
        <v>69</v>
      </c>
      <c r="G488" s="52">
        <v>10000</v>
      </c>
      <c r="H488" s="52"/>
      <c r="I488" s="52"/>
      <c r="J488" s="52"/>
      <c r="K488" s="52"/>
      <c r="L488" s="52"/>
      <c r="M488" s="52"/>
      <c r="N488" s="52"/>
      <c r="O488" s="52"/>
      <c r="P488" s="52"/>
      <c r="Q488" s="52">
        <v>10000</v>
      </c>
      <c r="R488" s="51" t="s">
        <v>317</v>
      </c>
    </row>
    <row r="489" spans="1:18" ht="14.45" hidden="1" customHeight="1" x14ac:dyDescent="0.25">
      <c r="A489" s="68">
        <v>1222</v>
      </c>
      <c r="B489" s="51" t="s">
        <v>165</v>
      </c>
      <c r="C489" s="51">
        <v>334</v>
      </c>
      <c r="D489" s="51" t="s">
        <v>304</v>
      </c>
      <c r="E489" s="51">
        <v>334</v>
      </c>
      <c r="F489" s="51" t="s">
        <v>69</v>
      </c>
      <c r="G489" s="52">
        <v>20000</v>
      </c>
      <c r="H489" s="52"/>
      <c r="I489" s="52"/>
      <c r="J489" s="52"/>
      <c r="K489" s="52"/>
      <c r="L489" s="52"/>
      <c r="M489" s="52"/>
      <c r="N489" s="52"/>
      <c r="O489" s="52"/>
      <c r="P489" s="52"/>
      <c r="Q489" s="52">
        <v>20000</v>
      </c>
      <c r="R489" s="51"/>
    </row>
    <row r="490" spans="1:18" ht="14.45" hidden="1" customHeight="1" x14ac:dyDescent="0.25">
      <c r="A490" s="51">
        <v>204</v>
      </c>
      <c r="B490" s="51" t="s">
        <v>165</v>
      </c>
      <c r="C490" s="51">
        <v>336</v>
      </c>
      <c r="D490" s="51" t="s">
        <v>209</v>
      </c>
      <c r="E490" s="51">
        <v>336</v>
      </c>
      <c r="F490" s="51" t="s">
        <v>70</v>
      </c>
      <c r="G490" s="52">
        <v>0</v>
      </c>
      <c r="H490" s="51"/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1"/>
    </row>
    <row r="491" spans="1:18" ht="14.45" hidden="1" customHeight="1" x14ac:dyDescent="0.25">
      <c r="A491" s="51">
        <v>270</v>
      </c>
      <c r="B491" s="51" t="s">
        <v>165</v>
      </c>
      <c r="C491" s="51">
        <v>336</v>
      </c>
      <c r="D491" s="51" t="s">
        <v>211</v>
      </c>
      <c r="E491" s="51">
        <v>336</v>
      </c>
      <c r="F491" s="51" t="s">
        <v>70</v>
      </c>
      <c r="G491" s="52">
        <v>0</v>
      </c>
      <c r="H491" s="51"/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1"/>
    </row>
    <row r="492" spans="1:18" ht="14.45" hidden="1" customHeight="1" x14ac:dyDescent="0.25">
      <c r="A492" s="51">
        <v>735</v>
      </c>
      <c r="B492" s="51" t="s">
        <v>165</v>
      </c>
      <c r="C492" s="51">
        <v>336</v>
      </c>
      <c r="D492" s="51" t="s">
        <v>223</v>
      </c>
      <c r="E492" s="51">
        <v>336</v>
      </c>
      <c r="F492" s="51" t="s">
        <v>70</v>
      </c>
      <c r="G492" s="52">
        <v>0</v>
      </c>
      <c r="H492" s="52"/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1"/>
    </row>
    <row r="493" spans="1:18" ht="14.45" hidden="1" customHeight="1" x14ac:dyDescent="0.25">
      <c r="A493" s="51">
        <v>271</v>
      </c>
      <c r="B493" s="51" t="s">
        <v>165</v>
      </c>
      <c r="C493" s="51">
        <v>338</v>
      </c>
      <c r="D493" s="51" t="s">
        <v>211</v>
      </c>
      <c r="E493" s="51">
        <v>338</v>
      </c>
      <c r="F493" s="51" t="s">
        <v>71</v>
      </c>
      <c r="G493" s="52">
        <v>0</v>
      </c>
      <c r="H493" s="51"/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1"/>
    </row>
    <row r="494" spans="1:18" ht="14.45" hidden="1" customHeight="1" x14ac:dyDescent="0.25">
      <c r="A494" s="68">
        <v>1193</v>
      </c>
      <c r="B494" s="51" t="s">
        <v>165</v>
      </c>
      <c r="C494" s="51">
        <v>341</v>
      </c>
      <c r="D494" s="68" t="s">
        <v>192</v>
      </c>
      <c r="E494" s="51">
        <v>341</v>
      </c>
      <c r="F494" s="51" t="s">
        <v>72</v>
      </c>
      <c r="G494" s="52">
        <v>42000</v>
      </c>
      <c r="H494" s="52"/>
      <c r="I494" s="52"/>
      <c r="J494" s="52"/>
      <c r="K494" s="52"/>
      <c r="L494" s="52"/>
      <c r="M494" s="52"/>
      <c r="N494" s="52"/>
      <c r="O494" s="52"/>
      <c r="P494" s="52"/>
      <c r="Q494" s="52">
        <v>42000</v>
      </c>
      <c r="R494" s="51" t="s">
        <v>317</v>
      </c>
    </row>
    <row r="495" spans="1:18" ht="14.45" hidden="1" customHeight="1" x14ac:dyDescent="0.25">
      <c r="A495" s="68">
        <v>1194</v>
      </c>
      <c r="B495" s="51" t="s">
        <v>165</v>
      </c>
      <c r="C495" s="51">
        <v>344</v>
      </c>
      <c r="D495" s="68" t="s">
        <v>192</v>
      </c>
      <c r="E495" s="51">
        <v>344</v>
      </c>
      <c r="F495" s="51" t="s">
        <v>73</v>
      </c>
      <c r="G495" s="52">
        <v>30000</v>
      </c>
      <c r="H495" s="52"/>
      <c r="I495" s="52"/>
      <c r="J495" s="52"/>
      <c r="K495" s="52"/>
      <c r="L495" s="52"/>
      <c r="M495" s="52"/>
      <c r="N495" s="52"/>
      <c r="O495" s="52"/>
      <c r="P495" s="52"/>
      <c r="Q495" s="52">
        <v>30000</v>
      </c>
      <c r="R495" s="51" t="s">
        <v>317</v>
      </c>
    </row>
    <row r="496" spans="1:18" ht="14.45" hidden="1" customHeight="1" x14ac:dyDescent="0.25">
      <c r="A496" s="68">
        <v>1195</v>
      </c>
      <c r="B496" s="51" t="s">
        <v>165</v>
      </c>
      <c r="C496" s="51">
        <v>345</v>
      </c>
      <c r="D496" s="68" t="s">
        <v>192</v>
      </c>
      <c r="E496" s="51">
        <v>345</v>
      </c>
      <c r="F496" s="51" t="s">
        <v>74</v>
      </c>
      <c r="G496" s="52">
        <v>180000</v>
      </c>
      <c r="H496" s="52"/>
      <c r="I496" s="52"/>
      <c r="J496" s="52"/>
      <c r="K496" s="52"/>
      <c r="L496" s="52"/>
      <c r="M496" s="52"/>
      <c r="N496" s="52"/>
      <c r="O496" s="52"/>
      <c r="P496" s="52"/>
      <c r="Q496" s="52">
        <v>180000</v>
      </c>
      <c r="R496" s="51" t="s">
        <v>317</v>
      </c>
    </row>
    <row r="497" spans="1:18" ht="14.45" hidden="1" customHeight="1" x14ac:dyDescent="0.25">
      <c r="A497" s="51">
        <v>364</v>
      </c>
      <c r="B497" s="51" t="s">
        <v>165</v>
      </c>
      <c r="C497" s="51">
        <v>347</v>
      </c>
      <c r="D497" s="51" t="s">
        <v>213</v>
      </c>
      <c r="E497" s="51">
        <v>347</v>
      </c>
      <c r="F497" s="51" t="s">
        <v>75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1"/>
    </row>
    <row r="498" spans="1:18" ht="14.45" hidden="1" customHeight="1" x14ac:dyDescent="0.25">
      <c r="A498" s="51">
        <v>163</v>
      </c>
      <c r="B498" s="51" t="s">
        <v>165</v>
      </c>
      <c r="C498" s="51">
        <v>351</v>
      </c>
      <c r="D498" s="51" t="s">
        <v>208</v>
      </c>
      <c r="E498" s="51">
        <v>351</v>
      </c>
      <c r="F498" s="51" t="s">
        <v>76</v>
      </c>
      <c r="G498" s="52">
        <v>0</v>
      </c>
      <c r="H498" s="52"/>
      <c r="I498" s="52"/>
      <c r="J498" s="52"/>
      <c r="K498" s="52"/>
      <c r="L498" s="52"/>
      <c r="M498" s="52"/>
      <c r="N498" s="52"/>
      <c r="O498" s="52"/>
      <c r="P498" s="52"/>
      <c r="Q498" s="52">
        <v>0</v>
      </c>
      <c r="R498" s="51"/>
    </row>
    <row r="499" spans="1:18" ht="14.45" hidden="1" customHeight="1" x14ac:dyDescent="0.25">
      <c r="A499" s="51">
        <v>273</v>
      </c>
      <c r="B499" s="51" t="s">
        <v>165</v>
      </c>
      <c r="C499" s="51">
        <v>351</v>
      </c>
      <c r="D499" s="51" t="s">
        <v>211</v>
      </c>
      <c r="E499" s="51">
        <v>351</v>
      </c>
      <c r="F499" s="51" t="s">
        <v>76</v>
      </c>
      <c r="G499" s="52">
        <v>15000</v>
      </c>
      <c r="H499" s="51"/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15000</v>
      </c>
      <c r="R499" s="51"/>
    </row>
    <row r="500" spans="1:18" ht="14.45" hidden="1" customHeight="1" x14ac:dyDescent="0.25">
      <c r="A500" s="51">
        <v>366</v>
      </c>
      <c r="B500" s="51" t="s">
        <v>165</v>
      </c>
      <c r="C500" s="51">
        <v>351</v>
      </c>
      <c r="D500" s="51" t="s">
        <v>213</v>
      </c>
      <c r="E500" s="51">
        <v>351</v>
      </c>
      <c r="F500" s="51" t="s">
        <v>76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1"/>
    </row>
    <row r="501" spans="1:18" ht="14.45" hidden="1" customHeight="1" x14ac:dyDescent="0.25">
      <c r="A501" s="51">
        <v>454</v>
      </c>
      <c r="B501" s="51" t="s">
        <v>165</v>
      </c>
      <c r="C501" s="51">
        <v>351</v>
      </c>
      <c r="D501" s="51" t="s">
        <v>216</v>
      </c>
      <c r="E501" s="51">
        <v>351</v>
      </c>
      <c r="F501" s="51" t="s">
        <v>76</v>
      </c>
      <c r="G501" s="52">
        <v>20000</v>
      </c>
      <c r="H501" s="51"/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20000</v>
      </c>
      <c r="R501" s="51"/>
    </row>
    <row r="502" spans="1:18" ht="14.45" hidden="1" customHeight="1" x14ac:dyDescent="0.25">
      <c r="A502" s="51">
        <v>543</v>
      </c>
      <c r="B502" s="51" t="s">
        <v>165</v>
      </c>
      <c r="C502" s="51">
        <v>351</v>
      </c>
      <c r="D502" s="51" t="s">
        <v>219</v>
      </c>
      <c r="E502" s="51">
        <v>351</v>
      </c>
      <c r="F502" s="51" t="s">
        <v>76</v>
      </c>
      <c r="G502" s="52">
        <v>10000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10000</v>
      </c>
      <c r="R502" s="51"/>
    </row>
    <row r="503" spans="1:18" ht="14.45" customHeight="1" x14ac:dyDescent="0.25">
      <c r="A503" s="51">
        <v>588</v>
      </c>
      <c r="B503" s="51" t="s">
        <v>165</v>
      </c>
      <c r="C503" s="51">
        <v>351</v>
      </c>
      <c r="D503" s="51" t="s">
        <v>220</v>
      </c>
      <c r="E503" s="51">
        <v>351</v>
      </c>
      <c r="F503" s="51" t="s">
        <v>76</v>
      </c>
      <c r="G503" s="52">
        <v>0</v>
      </c>
      <c r="H503" s="51"/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1"/>
    </row>
    <row r="504" spans="1:18" ht="14.45" hidden="1" customHeight="1" x14ac:dyDescent="0.25">
      <c r="A504" s="51">
        <v>627</v>
      </c>
      <c r="B504" s="51" t="s">
        <v>165</v>
      </c>
      <c r="C504" s="51">
        <v>351</v>
      </c>
      <c r="D504" s="51" t="s">
        <v>221</v>
      </c>
      <c r="E504" s="51">
        <v>351</v>
      </c>
      <c r="F504" s="51" t="s">
        <v>76</v>
      </c>
      <c r="G504" s="52">
        <v>10000</v>
      </c>
      <c r="H504" s="51"/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10000</v>
      </c>
      <c r="R504" s="51"/>
    </row>
    <row r="505" spans="1:18" ht="14.45" hidden="1" customHeight="1" x14ac:dyDescent="0.25">
      <c r="A505" s="51">
        <v>658</v>
      </c>
      <c r="B505" s="51" t="s">
        <v>165</v>
      </c>
      <c r="C505" s="51">
        <v>351</v>
      </c>
      <c r="D505" s="51" t="s">
        <v>142</v>
      </c>
      <c r="E505" s="51">
        <v>351</v>
      </c>
      <c r="F505" s="51" t="s">
        <v>76</v>
      </c>
      <c r="G505" s="52">
        <v>6000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6000</v>
      </c>
      <c r="R505" s="51"/>
    </row>
    <row r="506" spans="1:18" ht="14.45" hidden="1" customHeight="1" x14ac:dyDescent="0.25">
      <c r="A506" s="68">
        <v>1196</v>
      </c>
      <c r="B506" s="51" t="s">
        <v>165</v>
      </c>
      <c r="C506" s="51">
        <v>351</v>
      </c>
      <c r="D506" s="68" t="s">
        <v>192</v>
      </c>
      <c r="E506" s="51">
        <v>351</v>
      </c>
      <c r="F506" s="51" t="s">
        <v>76</v>
      </c>
      <c r="G506" s="52">
        <v>5000</v>
      </c>
      <c r="H506" s="52"/>
      <c r="I506" s="52"/>
      <c r="J506" s="52"/>
      <c r="K506" s="52"/>
      <c r="L506" s="52"/>
      <c r="M506" s="52"/>
      <c r="N506" s="52"/>
      <c r="O506" s="52"/>
      <c r="P506" s="52"/>
      <c r="Q506" s="52">
        <v>5000</v>
      </c>
      <c r="R506" s="51" t="s">
        <v>317</v>
      </c>
    </row>
    <row r="507" spans="1:18" ht="14.45" hidden="1" customHeight="1" x14ac:dyDescent="0.25">
      <c r="A507" s="51">
        <v>274</v>
      </c>
      <c r="B507" s="51" t="s">
        <v>165</v>
      </c>
      <c r="C507" s="51">
        <v>352</v>
      </c>
      <c r="D507" s="51" t="s">
        <v>211</v>
      </c>
      <c r="E507" s="51">
        <v>352</v>
      </c>
      <c r="F507" s="51" t="s">
        <v>77</v>
      </c>
      <c r="G507" s="52">
        <v>5000</v>
      </c>
      <c r="H507" s="51"/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5000</v>
      </c>
      <c r="R507" s="51"/>
    </row>
    <row r="508" spans="1:18" ht="14.45" hidden="1" customHeight="1" x14ac:dyDescent="0.25">
      <c r="A508" s="51">
        <v>659</v>
      </c>
      <c r="B508" s="51" t="s">
        <v>165</v>
      </c>
      <c r="C508" s="51">
        <v>352</v>
      </c>
      <c r="D508" s="51" t="s">
        <v>142</v>
      </c>
      <c r="E508" s="51">
        <v>352</v>
      </c>
      <c r="F508" s="51" t="s">
        <v>77</v>
      </c>
      <c r="G508" s="52">
        <v>5000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5000</v>
      </c>
      <c r="R508" s="51"/>
    </row>
    <row r="509" spans="1:18" ht="14.45" hidden="1" customHeight="1" x14ac:dyDescent="0.25">
      <c r="A509" s="68">
        <v>1197</v>
      </c>
      <c r="B509" s="51" t="s">
        <v>165</v>
      </c>
      <c r="C509" s="51">
        <v>352</v>
      </c>
      <c r="D509" s="68" t="s">
        <v>192</v>
      </c>
      <c r="E509" s="51">
        <v>352</v>
      </c>
      <c r="F509" s="51" t="s">
        <v>77</v>
      </c>
      <c r="G509" s="52">
        <v>6000</v>
      </c>
      <c r="H509" s="52"/>
      <c r="I509" s="52"/>
      <c r="J509" s="52"/>
      <c r="K509" s="52"/>
      <c r="L509" s="52"/>
      <c r="M509" s="52"/>
      <c r="N509" s="52"/>
      <c r="O509" s="52"/>
      <c r="P509" s="52"/>
      <c r="Q509" s="52">
        <v>6000</v>
      </c>
      <c r="R509" s="51" t="s">
        <v>317</v>
      </c>
    </row>
    <row r="510" spans="1:18" ht="14.45" hidden="1" customHeight="1" x14ac:dyDescent="0.25">
      <c r="A510" s="68">
        <v>1223</v>
      </c>
      <c r="B510" s="51" t="s">
        <v>165</v>
      </c>
      <c r="C510" s="51">
        <v>352</v>
      </c>
      <c r="D510" s="51" t="s">
        <v>304</v>
      </c>
      <c r="E510" s="51">
        <v>352</v>
      </c>
      <c r="F510" s="51" t="s">
        <v>77</v>
      </c>
      <c r="G510" s="52">
        <v>20000</v>
      </c>
      <c r="H510" s="52"/>
      <c r="I510" s="52"/>
      <c r="J510" s="52"/>
      <c r="K510" s="52"/>
      <c r="L510" s="52"/>
      <c r="M510" s="52"/>
      <c r="N510" s="52"/>
      <c r="O510" s="52"/>
      <c r="P510" s="52"/>
      <c r="Q510" s="52">
        <v>20000</v>
      </c>
      <c r="R510" s="51"/>
    </row>
    <row r="511" spans="1:18" ht="14.45" hidden="1" customHeight="1" x14ac:dyDescent="0.25">
      <c r="A511" s="68">
        <v>1249</v>
      </c>
      <c r="B511" s="51" t="s">
        <v>165</v>
      </c>
      <c r="C511" s="51">
        <v>352</v>
      </c>
      <c r="D511" s="51" t="s">
        <v>199</v>
      </c>
      <c r="E511" s="51">
        <v>352</v>
      </c>
      <c r="F511" s="51" t="s">
        <v>77</v>
      </c>
      <c r="G511" s="52">
        <v>3600</v>
      </c>
      <c r="H511" s="52"/>
      <c r="I511" s="52"/>
      <c r="J511" s="52"/>
      <c r="K511" s="52"/>
      <c r="L511" s="52"/>
      <c r="M511" s="52"/>
      <c r="N511" s="52"/>
      <c r="O511" s="52"/>
      <c r="P511" s="52"/>
      <c r="Q511" s="52">
        <v>3600</v>
      </c>
      <c r="R511" s="51"/>
    </row>
    <row r="512" spans="1:18" ht="14.45" hidden="1" customHeight="1" x14ac:dyDescent="0.25">
      <c r="A512" s="51">
        <v>51</v>
      </c>
      <c r="B512" s="51" t="s">
        <v>165</v>
      </c>
      <c r="C512" s="51">
        <v>353</v>
      </c>
      <c r="D512" s="51" t="s">
        <v>205</v>
      </c>
      <c r="E512" s="51">
        <v>353</v>
      </c>
      <c r="F512" s="51" t="s">
        <v>78</v>
      </c>
      <c r="G512" s="52">
        <v>12000</v>
      </c>
      <c r="H512" s="51"/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12000</v>
      </c>
      <c r="R512" s="51"/>
    </row>
    <row r="513" spans="1:18" ht="14.45" hidden="1" customHeight="1" x14ac:dyDescent="0.25">
      <c r="A513" s="51">
        <v>97</v>
      </c>
      <c r="B513" s="51" t="s">
        <v>165</v>
      </c>
      <c r="C513" s="51">
        <v>353</v>
      </c>
      <c r="D513" s="51" t="s">
        <v>206</v>
      </c>
      <c r="E513" s="51">
        <v>353</v>
      </c>
      <c r="F513" s="51" t="s">
        <v>78</v>
      </c>
      <c r="G513" s="52">
        <v>0</v>
      </c>
      <c r="H513" s="51"/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1"/>
    </row>
    <row r="514" spans="1:18" ht="14.45" hidden="1" customHeight="1" x14ac:dyDescent="0.25">
      <c r="A514" s="51">
        <v>130</v>
      </c>
      <c r="B514" s="51" t="s">
        <v>165</v>
      </c>
      <c r="C514" s="51">
        <v>353</v>
      </c>
      <c r="D514" s="51" t="s">
        <v>207</v>
      </c>
      <c r="E514" s="51">
        <v>353</v>
      </c>
      <c r="F514" s="51" t="s">
        <v>78</v>
      </c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>
        <v>0</v>
      </c>
      <c r="R514" s="51"/>
    </row>
    <row r="515" spans="1:18" ht="14.45" hidden="1" customHeight="1" x14ac:dyDescent="0.25">
      <c r="A515" s="51">
        <v>164</v>
      </c>
      <c r="B515" s="51" t="s">
        <v>165</v>
      </c>
      <c r="C515" s="51">
        <v>353</v>
      </c>
      <c r="D515" s="51" t="s">
        <v>208</v>
      </c>
      <c r="E515" s="51">
        <v>353</v>
      </c>
      <c r="F515" s="51" t="s">
        <v>78</v>
      </c>
      <c r="G515" s="52">
        <v>3000</v>
      </c>
      <c r="H515" s="52"/>
      <c r="I515" s="52"/>
      <c r="J515" s="52"/>
      <c r="K515" s="52"/>
      <c r="L515" s="52"/>
      <c r="M515" s="52"/>
      <c r="N515" s="52"/>
      <c r="O515" s="52"/>
      <c r="P515" s="52"/>
      <c r="Q515" s="52">
        <v>3000</v>
      </c>
      <c r="R515" s="51"/>
    </row>
    <row r="516" spans="1:18" ht="14.45" hidden="1" customHeight="1" x14ac:dyDescent="0.25">
      <c r="A516" s="51">
        <v>275</v>
      </c>
      <c r="B516" s="51" t="s">
        <v>165</v>
      </c>
      <c r="C516" s="51">
        <v>353</v>
      </c>
      <c r="D516" s="51" t="s">
        <v>211</v>
      </c>
      <c r="E516" s="51">
        <v>353</v>
      </c>
      <c r="F516" s="51" t="s">
        <v>78</v>
      </c>
      <c r="G516" s="52">
        <v>3000</v>
      </c>
      <c r="H516" s="51"/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3000</v>
      </c>
      <c r="R516" s="51"/>
    </row>
    <row r="517" spans="1:18" ht="14.45" hidden="1" customHeight="1" x14ac:dyDescent="0.25">
      <c r="A517" s="51">
        <v>319</v>
      </c>
      <c r="B517" s="51" t="s">
        <v>165</v>
      </c>
      <c r="C517" s="51">
        <v>353</v>
      </c>
      <c r="D517" s="51" t="s">
        <v>212</v>
      </c>
      <c r="E517" s="51">
        <v>353</v>
      </c>
      <c r="F517" s="51" t="s">
        <v>78</v>
      </c>
      <c r="G517" s="52">
        <v>8000</v>
      </c>
      <c r="H517" s="51"/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8000</v>
      </c>
      <c r="R517" s="51"/>
    </row>
    <row r="518" spans="1:18" ht="14.45" hidden="1" customHeight="1" x14ac:dyDescent="0.25">
      <c r="A518" s="51">
        <v>367</v>
      </c>
      <c r="B518" s="51" t="s">
        <v>165</v>
      </c>
      <c r="C518" s="51">
        <v>353</v>
      </c>
      <c r="D518" s="51" t="s">
        <v>213</v>
      </c>
      <c r="E518" s="51">
        <v>353</v>
      </c>
      <c r="F518" s="51" t="s">
        <v>78</v>
      </c>
      <c r="G518" s="52">
        <v>1500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1500</v>
      </c>
      <c r="R518" s="51"/>
    </row>
    <row r="519" spans="1:18" ht="14.45" hidden="1" customHeight="1" x14ac:dyDescent="0.25">
      <c r="A519" s="51">
        <v>403</v>
      </c>
      <c r="B519" s="51" t="s">
        <v>165</v>
      </c>
      <c r="C519" s="51">
        <v>353</v>
      </c>
      <c r="D519" s="51" t="s">
        <v>214</v>
      </c>
      <c r="E519" s="51">
        <v>353</v>
      </c>
      <c r="F519" s="51" t="s">
        <v>78</v>
      </c>
      <c r="G519" s="52">
        <v>3000</v>
      </c>
      <c r="H519" s="51"/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3000</v>
      </c>
      <c r="R519" s="51"/>
    </row>
    <row r="520" spans="1:18" ht="14.45" hidden="1" customHeight="1" x14ac:dyDescent="0.25">
      <c r="A520" s="51">
        <v>455</v>
      </c>
      <c r="B520" s="51" t="s">
        <v>165</v>
      </c>
      <c r="C520" s="51">
        <v>353</v>
      </c>
      <c r="D520" s="51" t="s">
        <v>216</v>
      </c>
      <c r="E520" s="51">
        <v>353</v>
      </c>
      <c r="F520" s="51" t="s">
        <v>78</v>
      </c>
      <c r="G520" s="52">
        <v>3000</v>
      </c>
      <c r="H520" s="51"/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3000</v>
      </c>
      <c r="R520" s="51"/>
    </row>
    <row r="521" spans="1:18" ht="14.45" hidden="1" customHeight="1" x14ac:dyDescent="0.25">
      <c r="A521" s="51">
        <v>520</v>
      </c>
      <c r="B521" s="51" t="s">
        <v>165</v>
      </c>
      <c r="C521" s="51">
        <v>353</v>
      </c>
      <c r="D521" s="51" t="s">
        <v>218</v>
      </c>
      <c r="E521" s="51">
        <v>353</v>
      </c>
      <c r="F521" s="51" t="s">
        <v>78</v>
      </c>
      <c r="G521" s="52">
        <v>5000</v>
      </c>
      <c r="H521" s="51"/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5000</v>
      </c>
      <c r="R521" s="51"/>
    </row>
    <row r="522" spans="1:18" ht="14.45" hidden="1" customHeight="1" x14ac:dyDescent="0.25">
      <c r="A522" s="51">
        <v>544</v>
      </c>
      <c r="B522" s="51" t="s">
        <v>165</v>
      </c>
      <c r="C522" s="51">
        <v>353</v>
      </c>
      <c r="D522" s="51" t="s">
        <v>219</v>
      </c>
      <c r="E522" s="51">
        <v>353</v>
      </c>
      <c r="F522" s="51" t="s">
        <v>78</v>
      </c>
      <c r="G522" s="52">
        <v>5000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5000</v>
      </c>
      <c r="R522" s="51"/>
    </row>
    <row r="523" spans="1:18" ht="14.45" customHeight="1" x14ac:dyDescent="0.25">
      <c r="A523" s="51">
        <v>589</v>
      </c>
      <c r="B523" s="51" t="s">
        <v>165</v>
      </c>
      <c r="C523" s="51">
        <v>353</v>
      </c>
      <c r="D523" s="51" t="s">
        <v>220</v>
      </c>
      <c r="E523" s="51">
        <v>353</v>
      </c>
      <c r="F523" s="51" t="s">
        <v>78</v>
      </c>
      <c r="G523" s="52">
        <v>6000</v>
      </c>
      <c r="H523" s="51"/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6000</v>
      </c>
      <c r="R523" s="51"/>
    </row>
    <row r="524" spans="1:18" ht="14.45" hidden="1" customHeight="1" x14ac:dyDescent="0.25">
      <c r="A524" s="51">
        <v>628</v>
      </c>
      <c r="B524" s="51" t="s">
        <v>165</v>
      </c>
      <c r="C524" s="51">
        <v>353</v>
      </c>
      <c r="D524" s="51" t="s">
        <v>221</v>
      </c>
      <c r="E524" s="51">
        <v>353</v>
      </c>
      <c r="F524" s="51" t="s">
        <v>78</v>
      </c>
      <c r="G524" s="52">
        <v>1500</v>
      </c>
      <c r="H524" s="51"/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1500</v>
      </c>
      <c r="R524" s="51"/>
    </row>
    <row r="525" spans="1:18" ht="14.45" hidden="1" customHeight="1" x14ac:dyDescent="0.25">
      <c r="A525" s="51">
        <v>660</v>
      </c>
      <c r="B525" s="51" t="s">
        <v>165</v>
      </c>
      <c r="C525" s="51">
        <v>353</v>
      </c>
      <c r="D525" s="51" t="s">
        <v>142</v>
      </c>
      <c r="E525" s="51">
        <v>353</v>
      </c>
      <c r="F525" s="51" t="s">
        <v>78</v>
      </c>
      <c r="G525" s="52">
        <v>6000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6000</v>
      </c>
      <c r="R525" s="51"/>
    </row>
    <row r="526" spans="1:18" ht="14.45" hidden="1" customHeight="1" x14ac:dyDescent="0.25">
      <c r="A526" s="51">
        <v>697</v>
      </c>
      <c r="B526" s="51" t="s">
        <v>165</v>
      </c>
      <c r="C526" s="51">
        <v>353</v>
      </c>
      <c r="D526" s="51" t="s">
        <v>222</v>
      </c>
      <c r="E526" s="51">
        <v>353</v>
      </c>
      <c r="F526" s="51" t="s">
        <v>78</v>
      </c>
      <c r="G526" s="52">
        <v>2000</v>
      </c>
      <c r="H526" s="52"/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2000</v>
      </c>
      <c r="R526" s="51"/>
    </row>
    <row r="527" spans="1:18" ht="14.45" hidden="1" customHeight="1" x14ac:dyDescent="0.25">
      <c r="A527" s="68">
        <v>1178</v>
      </c>
      <c r="B527" s="51" t="s">
        <v>165</v>
      </c>
      <c r="C527" s="51">
        <v>353</v>
      </c>
      <c r="D527" s="68" t="s">
        <v>211</v>
      </c>
      <c r="E527" s="51">
        <v>353</v>
      </c>
      <c r="F527" s="51" t="s">
        <v>78</v>
      </c>
      <c r="G527" s="52">
        <v>0</v>
      </c>
      <c r="H527" s="52"/>
      <c r="I527" s="52"/>
      <c r="J527" s="52"/>
      <c r="K527" s="52"/>
      <c r="L527" s="52"/>
      <c r="M527" s="52"/>
      <c r="N527" s="52"/>
      <c r="O527" s="52"/>
      <c r="P527" s="52"/>
      <c r="Q527" s="52">
        <v>0</v>
      </c>
      <c r="R527" s="51" t="s">
        <v>313</v>
      </c>
    </row>
    <row r="528" spans="1:18" ht="14.45" hidden="1" customHeight="1" x14ac:dyDescent="0.25">
      <c r="A528" s="68">
        <v>1198</v>
      </c>
      <c r="B528" s="51" t="s">
        <v>165</v>
      </c>
      <c r="C528" s="51">
        <v>353</v>
      </c>
      <c r="D528" s="68" t="s">
        <v>192</v>
      </c>
      <c r="E528" s="51">
        <v>353</v>
      </c>
      <c r="F528" s="51" t="s">
        <v>78</v>
      </c>
      <c r="G528" s="52">
        <v>12000</v>
      </c>
      <c r="H528" s="52"/>
      <c r="I528" s="52"/>
      <c r="J528" s="52"/>
      <c r="K528" s="52"/>
      <c r="L528" s="52"/>
      <c r="M528" s="52"/>
      <c r="N528" s="52"/>
      <c r="O528" s="52"/>
      <c r="P528" s="52"/>
      <c r="Q528" s="52">
        <v>12000</v>
      </c>
      <c r="R528" s="51" t="s">
        <v>317</v>
      </c>
    </row>
    <row r="529" spans="1:18" ht="14.45" hidden="1" customHeight="1" x14ac:dyDescent="0.25">
      <c r="A529" s="68">
        <v>1224</v>
      </c>
      <c r="B529" s="51" t="s">
        <v>165</v>
      </c>
      <c r="C529" s="51">
        <v>353</v>
      </c>
      <c r="D529" s="51" t="s">
        <v>304</v>
      </c>
      <c r="E529" s="51">
        <v>353</v>
      </c>
      <c r="F529" s="51" t="s">
        <v>78</v>
      </c>
      <c r="G529" s="52">
        <v>12000</v>
      </c>
      <c r="H529" s="52"/>
      <c r="I529" s="52"/>
      <c r="J529" s="52"/>
      <c r="K529" s="52"/>
      <c r="L529" s="52"/>
      <c r="M529" s="52"/>
      <c r="N529" s="52"/>
      <c r="O529" s="52"/>
      <c r="P529" s="52"/>
      <c r="Q529" s="52">
        <v>12000</v>
      </c>
      <c r="R529" s="51"/>
    </row>
    <row r="530" spans="1:18" ht="14.45" hidden="1" customHeight="1" x14ac:dyDescent="0.25">
      <c r="A530" s="68">
        <v>1250</v>
      </c>
      <c r="B530" s="51" t="s">
        <v>165</v>
      </c>
      <c r="C530" s="51">
        <v>353</v>
      </c>
      <c r="D530" s="51" t="s">
        <v>199</v>
      </c>
      <c r="E530" s="51">
        <v>353</v>
      </c>
      <c r="F530" s="51" t="s">
        <v>78</v>
      </c>
      <c r="G530" s="52">
        <v>7500</v>
      </c>
      <c r="H530" s="52"/>
      <c r="I530" s="52"/>
      <c r="J530" s="52"/>
      <c r="K530" s="52"/>
      <c r="L530" s="52"/>
      <c r="M530" s="52"/>
      <c r="N530" s="52"/>
      <c r="O530" s="52"/>
      <c r="P530" s="52"/>
      <c r="Q530" s="52">
        <v>7500</v>
      </c>
      <c r="R530" s="51"/>
    </row>
    <row r="531" spans="1:18" ht="14.45" hidden="1" customHeight="1" x14ac:dyDescent="0.25">
      <c r="A531" s="51">
        <v>19</v>
      </c>
      <c r="B531" s="51" t="s">
        <v>165</v>
      </c>
      <c r="C531" s="51">
        <v>355</v>
      </c>
      <c r="D531" s="51" t="s">
        <v>203</v>
      </c>
      <c r="E531" s="51">
        <v>355</v>
      </c>
      <c r="F531" s="51" t="s">
        <v>80</v>
      </c>
      <c r="G531" s="52">
        <v>30000</v>
      </c>
      <c r="H531" s="51"/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30000</v>
      </c>
      <c r="R531" s="51"/>
    </row>
    <row r="532" spans="1:18" ht="14.45" hidden="1" customHeight="1" x14ac:dyDescent="0.25">
      <c r="A532" s="51">
        <v>231</v>
      </c>
      <c r="B532" s="51" t="s">
        <v>165</v>
      </c>
      <c r="C532" s="51">
        <v>355</v>
      </c>
      <c r="D532" s="51" t="s">
        <v>210</v>
      </c>
      <c r="E532" s="51">
        <v>355</v>
      </c>
      <c r="F532" s="51" t="s">
        <v>79</v>
      </c>
      <c r="G532" s="52">
        <v>300000</v>
      </c>
      <c r="H532" s="51"/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300000</v>
      </c>
      <c r="R532" s="51"/>
    </row>
    <row r="533" spans="1:18" ht="14.45" hidden="1" customHeight="1" x14ac:dyDescent="0.25">
      <c r="A533" s="51">
        <v>276</v>
      </c>
      <c r="B533" s="51" t="s">
        <v>165</v>
      </c>
      <c r="C533" s="51">
        <v>355</v>
      </c>
      <c r="D533" s="51" t="s">
        <v>211</v>
      </c>
      <c r="E533" s="51">
        <v>355</v>
      </c>
      <c r="F533" s="51" t="s">
        <v>79</v>
      </c>
      <c r="G533" s="52">
        <v>15000</v>
      </c>
      <c r="H533" s="51"/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15000</v>
      </c>
      <c r="R533" s="51"/>
    </row>
    <row r="534" spans="1:18" ht="14.45" hidden="1" customHeight="1" x14ac:dyDescent="0.25">
      <c r="A534" s="51">
        <v>404</v>
      </c>
      <c r="B534" s="51" t="s">
        <v>165</v>
      </c>
      <c r="C534" s="51">
        <v>355</v>
      </c>
      <c r="D534" s="51" t="s">
        <v>214</v>
      </c>
      <c r="E534" s="51">
        <v>355</v>
      </c>
      <c r="F534" s="51" t="s">
        <v>79</v>
      </c>
      <c r="G534" s="52">
        <v>20000</v>
      </c>
      <c r="H534" s="51"/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20000</v>
      </c>
      <c r="R534" s="51"/>
    </row>
    <row r="535" spans="1:18" ht="14.45" hidden="1" customHeight="1" x14ac:dyDescent="0.25">
      <c r="A535" s="51">
        <v>431</v>
      </c>
      <c r="B535" s="51" t="s">
        <v>165</v>
      </c>
      <c r="C535" s="51">
        <v>355</v>
      </c>
      <c r="D535" s="51" t="s">
        <v>215</v>
      </c>
      <c r="E535" s="51">
        <v>355</v>
      </c>
      <c r="F535" s="51" t="s">
        <v>79</v>
      </c>
      <c r="G535" s="52">
        <v>70000</v>
      </c>
      <c r="H535" s="51"/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70000</v>
      </c>
      <c r="R535" s="51"/>
    </row>
    <row r="536" spans="1:18" ht="14.45" hidden="1" customHeight="1" x14ac:dyDescent="0.25">
      <c r="A536" s="51">
        <v>456</v>
      </c>
      <c r="B536" s="51" t="s">
        <v>165</v>
      </c>
      <c r="C536" s="51">
        <v>355</v>
      </c>
      <c r="D536" s="51" t="s">
        <v>216</v>
      </c>
      <c r="E536" s="51">
        <v>355</v>
      </c>
      <c r="F536" s="51" t="s">
        <v>79</v>
      </c>
      <c r="G536" s="52">
        <v>25000</v>
      </c>
      <c r="H536" s="51"/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25000</v>
      </c>
      <c r="R536" s="51"/>
    </row>
    <row r="537" spans="1:18" ht="14.45" hidden="1" customHeight="1" x14ac:dyDescent="0.25">
      <c r="A537" s="51">
        <v>488</v>
      </c>
      <c r="B537" s="51" t="s">
        <v>165</v>
      </c>
      <c r="C537" s="51">
        <v>355</v>
      </c>
      <c r="D537" s="51" t="s">
        <v>217</v>
      </c>
      <c r="E537" s="51">
        <v>355</v>
      </c>
      <c r="F537" s="51" t="s">
        <v>79</v>
      </c>
      <c r="G537" s="52">
        <v>5000</v>
      </c>
      <c r="H537" s="51"/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5000</v>
      </c>
      <c r="R537" s="51"/>
    </row>
    <row r="538" spans="1:18" ht="14.45" customHeight="1" x14ac:dyDescent="0.25">
      <c r="A538" s="51">
        <v>590</v>
      </c>
      <c r="B538" s="51" t="s">
        <v>165</v>
      </c>
      <c r="C538" s="51">
        <v>355</v>
      </c>
      <c r="D538" s="51" t="s">
        <v>220</v>
      </c>
      <c r="E538" s="51">
        <v>355</v>
      </c>
      <c r="F538" s="51" t="s">
        <v>79</v>
      </c>
      <c r="G538" s="52">
        <v>10000</v>
      </c>
      <c r="H538" s="51"/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10000</v>
      </c>
      <c r="R538" s="51"/>
    </row>
    <row r="539" spans="1:18" ht="14.45" hidden="1" customHeight="1" x14ac:dyDescent="0.25">
      <c r="A539" s="51">
        <v>629</v>
      </c>
      <c r="B539" s="51" t="s">
        <v>165</v>
      </c>
      <c r="C539" s="51">
        <v>355</v>
      </c>
      <c r="D539" s="51" t="s">
        <v>221</v>
      </c>
      <c r="E539" s="51">
        <v>355</v>
      </c>
      <c r="F539" s="51" t="s">
        <v>79</v>
      </c>
      <c r="G539" s="52">
        <v>25000</v>
      </c>
      <c r="H539" s="51"/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25000</v>
      </c>
      <c r="R539" s="51"/>
    </row>
    <row r="540" spans="1:18" ht="14.45" hidden="1" customHeight="1" x14ac:dyDescent="0.25">
      <c r="A540" s="68">
        <v>1225</v>
      </c>
      <c r="B540" s="51" t="s">
        <v>165</v>
      </c>
      <c r="C540" s="51">
        <v>355</v>
      </c>
      <c r="D540" s="51" t="s">
        <v>304</v>
      </c>
      <c r="E540" s="51">
        <v>355</v>
      </c>
      <c r="F540" s="51" t="s">
        <v>79</v>
      </c>
      <c r="G540" s="52">
        <v>200000</v>
      </c>
      <c r="H540" s="52"/>
      <c r="I540" s="52"/>
      <c r="J540" s="52"/>
      <c r="K540" s="52"/>
      <c r="L540" s="52"/>
      <c r="M540" s="52"/>
      <c r="N540" s="52"/>
      <c r="O540" s="52"/>
      <c r="P540" s="52"/>
      <c r="Q540" s="52">
        <v>200000</v>
      </c>
      <c r="R540" s="51"/>
    </row>
    <row r="541" spans="1:18" ht="14.45" hidden="1" customHeight="1" x14ac:dyDescent="0.25">
      <c r="A541" s="51">
        <v>52</v>
      </c>
      <c r="B541" s="51" t="s">
        <v>165</v>
      </c>
      <c r="C541" s="51">
        <v>357</v>
      </c>
      <c r="D541" s="51" t="s">
        <v>205</v>
      </c>
      <c r="E541" s="51">
        <v>357</v>
      </c>
      <c r="F541" s="51" t="s">
        <v>80</v>
      </c>
      <c r="G541" s="52">
        <v>0</v>
      </c>
      <c r="H541" s="51"/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1"/>
    </row>
    <row r="542" spans="1:18" ht="14.45" hidden="1" customHeight="1" x14ac:dyDescent="0.25">
      <c r="A542" s="51">
        <v>98</v>
      </c>
      <c r="B542" s="51" t="s">
        <v>165</v>
      </c>
      <c r="C542" s="51">
        <v>357</v>
      </c>
      <c r="D542" s="51" t="s">
        <v>206</v>
      </c>
      <c r="E542" s="51">
        <v>357</v>
      </c>
      <c r="F542" s="51" t="s">
        <v>80</v>
      </c>
      <c r="G542" s="52">
        <v>300000</v>
      </c>
      <c r="H542" s="51"/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300000</v>
      </c>
      <c r="R542" s="51"/>
    </row>
    <row r="543" spans="1:18" ht="14.45" hidden="1" customHeight="1" x14ac:dyDescent="0.25">
      <c r="A543" s="51">
        <v>432</v>
      </c>
      <c r="B543" s="51" t="s">
        <v>165</v>
      </c>
      <c r="C543" s="51">
        <v>357</v>
      </c>
      <c r="D543" s="51" t="s">
        <v>215</v>
      </c>
      <c r="E543" s="51">
        <v>357</v>
      </c>
      <c r="F543" s="51" t="s">
        <v>80</v>
      </c>
      <c r="G543" s="52">
        <v>50000</v>
      </c>
      <c r="H543" s="51"/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50000</v>
      </c>
      <c r="R543" s="51"/>
    </row>
    <row r="544" spans="1:18" ht="14.45" hidden="1" customHeight="1" x14ac:dyDescent="0.25">
      <c r="A544" s="51">
        <v>165</v>
      </c>
      <c r="B544" s="51" t="s">
        <v>165</v>
      </c>
      <c r="C544" s="51">
        <v>358</v>
      </c>
      <c r="D544" s="51" t="s">
        <v>208</v>
      </c>
      <c r="E544" s="51">
        <v>358</v>
      </c>
      <c r="F544" s="51" t="s">
        <v>81</v>
      </c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>
        <v>0</v>
      </c>
      <c r="R544" s="51"/>
    </row>
    <row r="545" spans="1:18" ht="14.45" hidden="1" customHeight="1" x14ac:dyDescent="0.25">
      <c r="A545" s="51">
        <v>545</v>
      </c>
      <c r="B545" s="51" t="s">
        <v>165</v>
      </c>
      <c r="C545" s="51">
        <v>358</v>
      </c>
      <c r="D545" s="51" t="s">
        <v>219</v>
      </c>
      <c r="E545" s="51">
        <v>358</v>
      </c>
      <c r="F545" s="51" t="s">
        <v>81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1"/>
    </row>
    <row r="546" spans="1:18" ht="14.45" hidden="1" customHeight="1" x14ac:dyDescent="0.25">
      <c r="A546" s="68">
        <v>1226</v>
      </c>
      <c r="B546" s="51" t="s">
        <v>165</v>
      </c>
      <c r="C546" s="51">
        <v>358</v>
      </c>
      <c r="D546" s="51" t="s">
        <v>304</v>
      </c>
      <c r="E546" s="51">
        <v>358</v>
      </c>
      <c r="F546" s="51" t="s">
        <v>81</v>
      </c>
      <c r="G546" s="52">
        <v>12000</v>
      </c>
      <c r="H546" s="52"/>
      <c r="I546" s="52"/>
      <c r="J546" s="52"/>
      <c r="K546" s="52"/>
      <c r="L546" s="52"/>
      <c r="M546" s="52"/>
      <c r="N546" s="52"/>
      <c r="O546" s="52"/>
      <c r="P546" s="52"/>
      <c r="Q546" s="52">
        <v>12000</v>
      </c>
      <c r="R546" s="51"/>
    </row>
    <row r="547" spans="1:18" ht="14.45" hidden="1" customHeight="1" x14ac:dyDescent="0.25">
      <c r="A547" s="51">
        <v>277</v>
      </c>
      <c r="B547" s="51" t="s">
        <v>165</v>
      </c>
      <c r="C547" s="51">
        <v>359</v>
      </c>
      <c r="D547" s="51" t="s">
        <v>211</v>
      </c>
      <c r="E547" s="51">
        <v>359</v>
      </c>
      <c r="F547" s="51" t="s">
        <v>82</v>
      </c>
      <c r="G547" s="52">
        <v>0</v>
      </c>
      <c r="H547" s="51"/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1"/>
    </row>
    <row r="548" spans="1:18" ht="14.45" hidden="1" customHeight="1" x14ac:dyDescent="0.25">
      <c r="A548" s="51">
        <v>320</v>
      </c>
      <c r="B548" s="51" t="s">
        <v>165</v>
      </c>
      <c r="C548" s="51">
        <v>359</v>
      </c>
      <c r="D548" s="51" t="s">
        <v>212</v>
      </c>
      <c r="E548" s="51">
        <v>359</v>
      </c>
      <c r="F548" s="51" t="s">
        <v>82</v>
      </c>
      <c r="G548" s="52">
        <v>0</v>
      </c>
      <c r="H548" s="51"/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1"/>
    </row>
    <row r="549" spans="1:18" ht="14.45" hidden="1" customHeight="1" x14ac:dyDescent="0.25">
      <c r="A549" s="51">
        <v>489</v>
      </c>
      <c r="B549" s="51" t="s">
        <v>165</v>
      </c>
      <c r="C549" s="51">
        <v>359</v>
      </c>
      <c r="D549" s="51" t="s">
        <v>217</v>
      </c>
      <c r="E549" s="51">
        <v>359</v>
      </c>
      <c r="F549" s="51" t="s">
        <v>82</v>
      </c>
      <c r="G549" s="52">
        <v>2000</v>
      </c>
      <c r="H549" s="51"/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2000</v>
      </c>
      <c r="R549" s="51"/>
    </row>
    <row r="550" spans="1:18" ht="14.45" hidden="1" customHeight="1" x14ac:dyDescent="0.25">
      <c r="A550" s="68">
        <v>1251</v>
      </c>
      <c r="B550" s="51" t="s">
        <v>165</v>
      </c>
      <c r="C550" s="51">
        <v>359</v>
      </c>
      <c r="D550" s="51" t="s">
        <v>199</v>
      </c>
      <c r="E550" s="51">
        <v>359</v>
      </c>
      <c r="F550" s="51" t="s">
        <v>82</v>
      </c>
      <c r="G550" s="52">
        <v>0</v>
      </c>
      <c r="H550" s="52"/>
      <c r="I550" s="52"/>
      <c r="J550" s="52"/>
      <c r="K550" s="52"/>
      <c r="L550" s="52"/>
      <c r="M550" s="52"/>
      <c r="N550" s="52"/>
      <c r="O550" s="52"/>
      <c r="P550" s="52"/>
      <c r="Q550" s="52">
        <v>0</v>
      </c>
      <c r="R550" s="51"/>
    </row>
    <row r="551" spans="1:18" ht="14.45" hidden="1" customHeight="1" x14ac:dyDescent="0.25">
      <c r="A551" s="51">
        <v>167</v>
      </c>
      <c r="B551" s="51" t="s">
        <v>165</v>
      </c>
      <c r="C551" s="51">
        <v>361</v>
      </c>
      <c r="D551" s="51" t="s">
        <v>208</v>
      </c>
      <c r="E551" s="51">
        <v>361</v>
      </c>
      <c r="F551" s="51" t="s">
        <v>83</v>
      </c>
      <c r="G551" s="52">
        <v>0</v>
      </c>
      <c r="H551" s="52"/>
      <c r="I551" s="52"/>
      <c r="J551" s="52"/>
      <c r="K551" s="52"/>
      <c r="L551" s="52"/>
      <c r="M551" s="52"/>
      <c r="N551" s="52"/>
      <c r="O551" s="52"/>
      <c r="P551" s="52"/>
      <c r="Q551" s="52">
        <v>0</v>
      </c>
      <c r="R551" s="51"/>
    </row>
    <row r="552" spans="1:18" ht="14.45" hidden="1" customHeight="1" x14ac:dyDescent="0.25">
      <c r="A552" s="51">
        <v>206</v>
      </c>
      <c r="B552" s="51" t="s">
        <v>165</v>
      </c>
      <c r="C552" s="51">
        <v>361</v>
      </c>
      <c r="D552" s="51" t="s">
        <v>209</v>
      </c>
      <c r="E552" s="51">
        <v>361</v>
      </c>
      <c r="F552" s="51" t="s">
        <v>83</v>
      </c>
      <c r="G552" s="52">
        <v>150000</v>
      </c>
      <c r="H552" s="51"/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150000</v>
      </c>
      <c r="R552" s="51"/>
    </row>
    <row r="553" spans="1:18" ht="14.45" hidden="1" customHeight="1" x14ac:dyDescent="0.25">
      <c r="A553" s="51">
        <v>279</v>
      </c>
      <c r="B553" s="51" t="s">
        <v>165</v>
      </c>
      <c r="C553" s="51">
        <v>361</v>
      </c>
      <c r="D553" s="51" t="s">
        <v>211</v>
      </c>
      <c r="E553" s="51">
        <v>361</v>
      </c>
      <c r="F553" s="51" t="s">
        <v>83</v>
      </c>
      <c r="G553" s="52">
        <v>20000</v>
      </c>
      <c r="H553" s="51"/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20000</v>
      </c>
      <c r="R553" s="51"/>
    </row>
    <row r="554" spans="1:18" ht="14.45" hidden="1" customHeight="1" x14ac:dyDescent="0.25">
      <c r="A554" s="51">
        <v>322</v>
      </c>
      <c r="B554" s="51" t="s">
        <v>165</v>
      </c>
      <c r="C554" s="51">
        <v>361</v>
      </c>
      <c r="D554" s="51" t="s">
        <v>212</v>
      </c>
      <c r="E554" s="51">
        <v>361</v>
      </c>
      <c r="F554" s="51" t="s">
        <v>83</v>
      </c>
      <c r="G554" s="52">
        <v>3000</v>
      </c>
      <c r="H554" s="51"/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3000</v>
      </c>
      <c r="R554" s="51"/>
    </row>
    <row r="555" spans="1:18" ht="14.45" hidden="1" customHeight="1" x14ac:dyDescent="0.25">
      <c r="A555" s="51">
        <v>458</v>
      </c>
      <c r="B555" s="51" t="s">
        <v>165</v>
      </c>
      <c r="C555" s="51">
        <v>361</v>
      </c>
      <c r="D555" s="51" t="s">
        <v>216</v>
      </c>
      <c r="E555" s="51">
        <v>361</v>
      </c>
      <c r="F555" s="51" t="s">
        <v>83</v>
      </c>
      <c r="G555" s="52">
        <v>0</v>
      </c>
      <c r="H555" s="51"/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1"/>
    </row>
    <row r="556" spans="1:18" ht="14.45" hidden="1" customHeight="1" x14ac:dyDescent="0.25">
      <c r="A556" s="51">
        <v>547</v>
      </c>
      <c r="B556" s="51" t="s">
        <v>165</v>
      </c>
      <c r="C556" s="51">
        <v>361</v>
      </c>
      <c r="D556" s="51" t="s">
        <v>219</v>
      </c>
      <c r="E556" s="51">
        <v>361</v>
      </c>
      <c r="F556" s="51" t="s">
        <v>83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1"/>
    </row>
    <row r="557" spans="1:18" ht="14.45" customHeight="1" x14ac:dyDescent="0.25">
      <c r="A557" s="51">
        <v>592</v>
      </c>
      <c r="B557" s="51" t="s">
        <v>165</v>
      </c>
      <c r="C557" s="51">
        <v>361</v>
      </c>
      <c r="D557" s="51" t="s">
        <v>220</v>
      </c>
      <c r="E557" s="51">
        <v>361</v>
      </c>
      <c r="F557" s="51" t="s">
        <v>83</v>
      </c>
      <c r="G557" s="52">
        <v>0</v>
      </c>
      <c r="H557" s="51"/>
      <c r="I557" s="52">
        <v>0</v>
      </c>
      <c r="J557" s="52">
        <v>0</v>
      </c>
      <c r="K557" s="52">
        <v>0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0</v>
      </c>
      <c r="R557" s="51"/>
    </row>
    <row r="558" spans="1:18" ht="14.45" hidden="1" customHeight="1" x14ac:dyDescent="0.25">
      <c r="A558" s="51">
        <v>631</v>
      </c>
      <c r="B558" s="51" t="s">
        <v>165</v>
      </c>
      <c r="C558" s="51">
        <v>361</v>
      </c>
      <c r="D558" s="51" t="s">
        <v>221</v>
      </c>
      <c r="E558" s="51">
        <v>361</v>
      </c>
      <c r="F558" s="51" t="s">
        <v>83</v>
      </c>
      <c r="G558" s="52">
        <v>20000</v>
      </c>
      <c r="H558" s="51"/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20000</v>
      </c>
      <c r="R558" s="51"/>
    </row>
    <row r="559" spans="1:18" ht="14.45" hidden="1" customHeight="1" x14ac:dyDescent="0.25">
      <c r="A559" s="51">
        <v>662</v>
      </c>
      <c r="B559" s="51" t="s">
        <v>165</v>
      </c>
      <c r="C559" s="51">
        <v>361</v>
      </c>
      <c r="D559" s="51" t="s">
        <v>142</v>
      </c>
      <c r="E559" s="51">
        <v>361</v>
      </c>
      <c r="F559" s="51" t="s">
        <v>83</v>
      </c>
      <c r="G559" s="52">
        <v>48000</v>
      </c>
      <c r="H559" s="52">
        <v>0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48000</v>
      </c>
      <c r="R559" s="51"/>
    </row>
    <row r="560" spans="1:18" ht="14.45" hidden="1" customHeight="1" x14ac:dyDescent="0.25">
      <c r="A560" s="51">
        <v>907</v>
      </c>
      <c r="B560" s="51" t="s">
        <v>165</v>
      </c>
      <c r="C560" s="51">
        <v>361</v>
      </c>
      <c r="D560" s="51" t="s">
        <v>226</v>
      </c>
      <c r="E560" s="51">
        <v>361</v>
      </c>
      <c r="F560" s="51" t="s">
        <v>83</v>
      </c>
      <c r="G560" s="52">
        <v>0</v>
      </c>
      <c r="H560" s="52"/>
      <c r="I560" s="52"/>
      <c r="J560" s="52"/>
      <c r="K560" s="52"/>
      <c r="L560" s="52"/>
      <c r="M560" s="52"/>
      <c r="N560" s="52"/>
      <c r="O560" s="52"/>
      <c r="P560" s="52"/>
      <c r="Q560" s="52">
        <v>0</v>
      </c>
      <c r="R560" s="51"/>
    </row>
    <row r="561" spans="1:18" ht="14.45" hidden="1" customHeight="1" x14ac:dyDescent="0.25">
      <c r="A561" s="51">
        <v>1075</v>
      </c>
      <c r="B561" s="51" t="s">
        <v>165</v>
      </c>
      <c r="C561" s="51">
        <v>361</v>
      </c>
      <c r="D561" s="51" t="s">
        <v>225</v>
      </c>
      <c r="E561" s="51">
        <v>361</v>
      </c>
      <c r="F561" s="51" t="s">
        <v>83</v>
      </c>
      <c r="G561" s="52">
        <v>12000</v>
      </c>
      <c r="H561" s="52"/>
      <c r="I561" s="52"/>
      <c r="J561" s="52"/>
      <c r="K561" s="52"/>
      <c r="L561" s="52"/>
      <c r="M561" s="52"/>
      <c r="N561" s="52"/>
      <c r="O561" s="52"/>
      <c r="P561" s="52"/>
      <c r="Q561" s="52">
        <v>12000</v>
      </c>
      <c r="R561" s="51"/>
    </row>
    <row r="562" spans="1:18" ht="14.45" hidden="1" customHeight="1" x14ac:dyDescent="0.25">
      <c r="A562" s="68">
        <v>1252</v>
      </c>
      <c r="B562" s="51" t="s">
        <v>165</v>
      </c>
      <c r="C562" s="51">
        <v>361</v>
      </c>
      <c r="D562" s="51" t="s">
        <v>199</v>
      </c>
      <c r="E562" s="51">
        <v>361</v>
      </c>
      <c r="F562" s="51" t="s">
        <v>83</v>
      </c>
      <c r="G562" s="52">
        <v>0</v>
      </c>
      <c r="H562" s="52"/>
      <c r="I562" s="52"/>
      <c r="J562" s="52"/>
      <c r="K562" s="52"/>
      <c r="L562" s="52"/>
      <c r="M562" s="52"/>
      <c r="N562" s="52"/>
      <c r="O562" s="52"/>
      <c r="P562" s="52"/>
      <c r="Q562" s="52">
        <v>0</v>
      </c>
      <c r="R562" s="51"/>
    </row>
    <row r="563" spans="1:18" ht="14.45" hidden="1" customHeight="1" x14ac:dyDescent="0.25">
      <c r="A563" s="68">
        <v>1234</v>
      </c>
      <c r="B563" s="51" t="s">
        <v>165</v>
      </c>
      <c r="C563" s="51">
        <v>362</v>
      </c>
      <c r="D563" s="51" t="s">
        <v>193</v>
      </c>
      <c r="E563" s="51">
        <v>362</v>
      </c>
      <c r="F563" s="51" t="s">
        <v>84</v>
      </c>
      <c r="G563" s="52">
        <v>0</v>
      </c>
      <c r="H563" s="52"/>
      <c r="I563" s="52"/>
      <c r="J563" s="52"/>
      <c r="K563" s="52"/>
      <c r="L563" s="52"/>
      <c r="M563" s="52"/>
      <c r="N563" s="52"/>
      <c r="O563" s="52"/>
      <c r="P563" s="52"/>
      <c r="Q563" s="52">
        <v>0</v>
      </c>
      <c r="R563" s="51"/>
    </row>
    <row r="564" spans="1:18" ht="14.45" hidden="1" customHeight="1" x14ac:dyDescent="0.25">
      <c r="A564" s="51">
        <v>207</v>
      </c>
      <c r="B564" s="51" t="s">
        <v>165</v>
      </c>
      <c r="C564" s="51">
        <v>363</v>
      </c>
      <c r="D564" s="51" t="s">
        <v>209</v>
      </c>
      <c r="E564" s="51">
        <v>363</v>
      </c>
      <c r="F564" s="51" t="s">
        <v>85</v>
      </c>
      <c r="G564" s="52">
        <v>24000</v>
      </c>
      <c r="H564" s="51"/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24000</v>
      </c>
      <c r="R564" s="51"/>
    </row>
    <row r="565" spans="1:18" ht="14.45" hidden="1" customHeight="1" x14ac:dyDescent="0.25">
      <c r="A565" s="68">
        <v>1253</v>
      </c>
      <c r="B565" s="51" t="s">
        <v>165</v>
      </c>
      <c r="C565" s="51">
        <v>363</v>
      </c>
      <c r="D565" s="51" t="s">
        <v>199</v>
      </c>
      <c r="E565" s="51">
        <v>363</v>
      </c>
      <c r="F565" s="51" t="s">
        <v>85</v>
      </c>
      <c r="G565" s="52">
        <v>0</v>
      </c>
      <c r="H565" s="52"/>
      <c r="I565" s="52"/>
      <c r="J565" s="52"/>
      <c r="K565" s="52"/>
      <c r="L565" s="52"/>
      <c r="M565" s="52"/>
      <c r="N565" s="52"/>
      <c r="O565" s="52"/>
      <c r="P565" s="52"/>
      <c r="Q565" s="52">
        <v>0</v>
      </c>
      <c r="R565" s="51"/>
    </row>
    <row r="566" spans="1:18" ht="14.45" hidden="1" customHeight="1" x14ac:dyDescent="0.25">
      <c r="A566" s="51">
        <v>168</v>
      </c>
      <c r="B566" s="51" t="s">
        <v>165</v>
      </c>
      <c r="C566" s="51">
        <v>364</v>
      </c>
      <c r="D566" s="51" t="s">
        <v>208</v>
      </c>
      <c r="E566" s="51">
        <v>364</v>
      </c>
      <c r="F566" s="51" t="s">
        <v>86</v>
      </c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>
        <v>0</v>
      </c>
      <c r="R566" s="51"/>
    </row>
    <row r="567" spans="1:18" ht="14.45" hidden="1" customHeight="1" x14ac:dyDescent="0.25">
      <c r="A567" s="51">
        <v>208</v>
      </c>
      <c r="B567" s="51" t="s">
        <v>165</v>
      </c>
      <c r="C567" s="51">
        <v>364</v>
      </c>
      <c r="D567" s="51" t="s">
        <v>209</v>
      </c>
      <c r="E567" s="51">
        <v>364</v>
      </c>
      <c r="F567" s="51" t="s">
        <v>86</v>
      </c>
      <c r="G567" s="52">
        <v>5000</v>
      </c>
      <c r="H567" s="51"/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5000</v>
      </c>
      <c r="R567" s="51"/>
    </row>
    <row r="568" spans="1:18" ht="14.45" hidden="1" customHeight="1" x14ac:dyDescent="0.25">
      <c r="A568" s="51">
        <v>280</v>
      </c>
      <c r="B568" s="51" t="s">
        <v>165</v>
      </c>
      <c r="C568" s="51">
        <v>364</v>
      </c>
      <c r="D568" s="51" t="s">
        <v>211</v>
      </c>
      <c r="E568" s="51">
        <v>364</v>
      </c>
      <c r="F568" s="51" t="s">
        <v>86</v>
      </c>
      <c r="G568" s="52">
        <v>0</v>
      </c>
      <c r="H568" s="51"/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1"/>
    </row>
    <row r="569" spans="1:18" ht="14.45" hidden="1" customHeight="1" x14ac:dyDescent="0.25">
      <c r="A569" s="51">
        <v>548</v>
      </c>
      <c r="B569" s="51" t="s">
        <v>165</v>
      </c>
      <c r="C569" s="51">
        <v>364</v>
      </c>
      <c r="D569" s="51" t="s">
        <v>219</v>
      </c>
      <c r="E569" s="51">
        <v>364</v>
      </c>
      <c r="F569" s="51" t="s">
        <v>86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1"/>
    </row>
    <row r="570" spans="1:18" ht="14.45" hidden="1" customHeight="1" x14ac:dyDescent="0.25">
      <c r="A570" s="68">
        <v>1254</v>
      </c>
      <c r="B570" s="51" t="s">
        <v>165</v>
      </c>
      <c r="C570" s="51">
        <v>364</v>
      </c>
      <c r="D570" s="51" t="s">
        <v>199</v>
      </c>
      <c r="E570" s="51">
        <v>364</v>
      </c>
      <c r="F570" s="51" t="s">
        <v>86</v>
      </c>
      <c r="G570" s="52">
        <v>0</v>
      </c>
      <c r="H570" s="52"/>
      <c r="I570" s="52"/>
      <c r="J570" s="52"/>
      <c r="K570" s="52"/>
      <c r="L570" s="52"/>
      <c r="M570" s="52"/>
      <c r="N570" s="52"/>
      <c r="O570" s="52"/>
      <c r="P570" s="52"/>
      <c r="Q570" s="52">
        <v>0</v>
      </c>
      <c r="R570" s="51"/>
    </row>
    <row r="571" spans="1:18" ht="14.45" hidden="1" customHeight="1" x14ac:dyDescent="0.25">
      <c r="A571" s="51">
        <v>209</v>
      </c>
      <c r="B571" s="51" t="s">
        <v>165</v>
      </c>
      <c r="C571" s="51">
        <v>365</v>
      </c>
      <c r="D571" s="51" t="s">
        <v>209</v>
      </c>
      <c r="E571" s="51">
        <v>365</v>
      </c>
      <c r="F571" s="51" t="s">
        <v>87</v>
      </c>
      <c r="G571" s="52">
        <v>30000</v>
      </c>
      <c r="H571" s="51"/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30000</v>
      </c>
      <c r="R571" s="51"/>
    </row>
    <row r="572" spans="1:18" ht="14.45" hidden="1" customHeight="1" x14ac:dyDescent="0.25">
      <c r="A572" s="51">
        <v>210</v>
      </c>
      <c r="B572" s="51" t="s">
        <v>165</v>
      </c>
      <c r="C572" s="51">
        <v>366</v>
      </c>
      <c r="D572" s="51" t="s">
        <v>209</v>
      </c>
      <c r="E572" s="51">
        <v>366</v>
      </c>
      <c r="F572" s="51" t="s">
        <v>88</v>
      </c>
      <c r="G572" s="52">
        <v>12000</v>
      </c>
      <c r="H572" s="51"/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12000</v>
      </c>
      <c r="R572" s="51"/>
    </row>
    <row r="573" spans="1:18" ht="14.45" hidden="1" customHeight="1" x14ac:dyDescent="0.25">
      <c r="A573" s="51">
        <v>912</v>
      </c>
      <c r="B573" s="51" t="s">
        <v>165</v>
      </c>
      <c r="C573" s="51">
        <v>366</v>
      </c>
      <c r="D573" s="51" t="s">
        <v>226</v>
      </c>
      <c r="E573" s="51">
        <v>366</v>
      </c>
      <c r="F573" s="51" t="s">
        <v>88</v>
      </c>
      <c r="G573" s="52">
        <v>0</v>
      </c>
      <c r="H573" s="52"/>
      <c r="I573" s="52"/>
      <c r="J573" s="52"/>
      <c r="K573" s="52"/>
      <c r="L573" s="52"/>
      <c r="M573" s="52"/>
      <c r="N573" s="52"/>
      <c r="O573" s="52"/>
      <c r="P573" s="52"/>
      <c r="Q573" s="52">
        <v>0</v>
      </c>
      <c r="R573" s="51"/>
    </row>
    <row r="574" spans="1:18" ht="14.45" hidden="1" customHeight="1" x14ac:dyDescent="0.25">
      <c r="A574" s="68">
        <v>1255</v>
      </c>
      <c r="B574" s="51" t="s">
        <v>165</v>
      </c>
      <c r="C574" s="51">
        <v>366</v>
      </c>
      <c r="D574" s="51" t="s">
        <v>199</v>
      </c>
      <c r="E574" s="51">
        <v>366</v>
      </c>
      <c r="F574" s="51" t="s">
        <v>88</v>
      </c>
      <c r="G574" s="52">
        <v>0</v>
      </c>
      <c r="H574" s="52"/>
      <c r="I574" s="52"/>
      <c r="J574" s="52"/>
      <c r="K574" s="52"/>
      <c r="L574" s="52"/>
      <c r="M574" s="52"/>
      <c r="N574" s="52"/>
      <c r="O574" s="52"/>
      <c r="P574" s="52"/>
      <c r="Q574" s="52">
        <v>0</v>
      </c>
      <c r="R574" s="51"/>
    </row>
    <row r="575" spans="1:18" ht="14.45" hidden="1" customHeight="1" x14ac:dyDescent="0.25">
      <c r="A575" s="51">
        <v>211</v>
      </c>
      <c r="B575" s="51" t="s">
        <v>165</v>
      </c>
      <c r="C575" s="51">
        <v>369</v>
      </c>
      <c r="D575" s="51" t="s">
        <v>209</v>
      </c>
      <c r="E575" s="51">
        <v>369</v>
      </c>
      <c r="F575" s="51" t="s">
        <v>89</v>
      </c>
      <c r="G575" s="52">
        <v>0</v>
      </c>
      <c r="H575" s="51"/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1"/>
    </row>
    <row r="576" spans="1:18" ht="14.45" hidden="1" customHeight="1" x14ac:dyDescent="0.25">
      <c r="A576" s="51">
        <v>281</v>
      </c>
      <c r="B576" s="51" t="s">
        <v>165</v>
      </c>
      <c r="C576" s="51">
        <v>369</v>
      </c>
      <c r="D576" s="51" t="s">
        <v>211</v>
      </c>
      <c r="E576" s="51">
        <v>369</v>
      </c>
      <c r="F576" s="51" t="s">
        <v>89</v>
      </c>
      <c r="G576" s="52">
        <v>0</v>
      </c>
      <c r="H576" s="51"/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1"/>
    </row>
    <row r="577" spans="1:18" ht="14.45" hidden="1" customHeight="1" x14ac:dyDescent="0.25">
      <c r="A577" s="51">
        <v>323</v>
      </c>
      <c r="B577" s="51" t="s">
        <v>165</v>
      </c>
      <c r="C577" s="51">
        <v>369</v>
      </c>
      <c r="D577" s="51" t="s">
        <v>212</v>
      </c>
      <c r="E577" s="51">
        <v>369</v>
      </c>
      <c r="F577" s="51" t="s">
        <v>89</v>
      </c>
      <c r="G577" s="52">
        <v>0</v>
      </c>
      <c r="H577" s="51"/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1"/>
    </row>
    <row r="578" spans="1:18" ht="14.45" hidden="1" customHeight="1" x14ac:dyDescent="0.25">
      <c r="A578" s="51">
        <v>54</v>
      </c>
      <c r="B578" s="51" t="s">
        <v>165</v>
      </c>
      <c r="C578" s="51">
        <v>371</v>
      </c>
      <c r="D578" s="51" t="s">
        <v>205</v>
      </c>
      <c r="E578" s="51">
        <v>371</v>
      </c>
      <c r="F578" s="51" t="s">
        <v>90</v>
      </c>
      <c r="G578" s="52">
        <v>30000</v>
      </c>
      <c r="H578" s="51"/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30000</v>
      </c>
      <c r="R578" s="51"/>
    </row>
    <row r="579" spans="1:18" ht="14.45" customHeight="1" x14ac:dyDescent="0.25">
      <c r="A579" s="51">
        <v>594</v>
      </c>
      <c r="B579" s="51" t="s">
        <v>165</v>
      </c>
      <c r="C579" s="51">
        <v>371</v>
      </c>
      <c r="D579" s="51" t="s">
        <v>220</v>
      </c>
      <c r="E579" s="51">
        <v>371</v>
      </c>
      <c r="F579" s="51" t="s">
        <v>90</v>
      </c>
      <c r="G579" s="52">
        <v>15000</v>
      </c>
      <c r="H579" s="51"/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15000</v>
      </c>
      <c r="R579" s="51"/>
    </row>
    <row r="580" spans="1:18" ht="14.45" hidden="1" customHeight="1" x14ac:dyDescent="0.25">
      <c r="A580" s="51">
        <v>664</v>
      </c>
      <c r="B580" s="51" t="s">
        <v>165</v>
      </c>
      <c r="C580" s="51">
        <v>371</v>
      </c>
      <c r="D580" s="51" t="s">
        <v>142</v>
      </c>
      <c r="E580" s="51">
        <v>371</v>
      </c>
      <c r="F580" s="51" t="s">
        <v>90</v>
      </c>
      <c r="G580" s="52">
        <v>21000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21000</v>
      </c>
      <c r="R580" s="51"/>
    </row>
    <row r="581" spans="1:18" ht="14.45" hidden="1" customHeight="1" x14ac:dyDescent="0.25">
      <c r="A581" s="51">
        <v>737</v>
      </c>
      <c r="B581" s="51" t="s">
        <v>165</v>
      </c>
      <c r="C581" s="51">
        <v>371</v>
      </c>
      <c r="D581" s="51" t="s">
        <v>223</v>
      </c>
      <c r="E581" s="51">
        <v>371</v>
      </c>
      <c r="F581" s="51" t="s">
        <v>90</v>
      </c>
      <c r="G581" s="52">
        <v>0</v>
      </c>
      <c r="H581" s="52"/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1"/>
    </row>
    <row r="582" spans="1:18" ht="14.45" hidden="1" customHeight="1" x14ac:dyDescent="0.25">
      <c r="A582" s="51">
        <v>915</v>
      </c>
      <c r="B582" s="51" t="s">
        <v>165</v>
      </c>
      <c r="C582" s="51">
        <v>371</v>
      </c>
      <c r="D582" s="51" t="s">
        <v>226</v>
      </c>
      <c r="E582" s="51">
        <v>371</v>
      </c>
      <c r="F582" s="51" t="s">
        <v>90</v>
      </c>
      <c r="G582" s="52">
        <v>30000</v>
      </c>
      <c r="H582" s="52"/>
      <c r="I582" s="52"/>
      <c r="J582" s="52"/>
      <c r="K582" s="52"/>
      <c r="L582" s="52"/>
      <c r="M582" s="52"/>
      <c r="N582" s="52"/>
      <c r="O582" s="52"/>
      <c r="P582" s="52"/>
      <c r="Q582" s="52">
        <v>30000</v>
      </c>
      <c r="R582" s="51"/>
    </row>
    <row r="583" spans="1:18" ht="14.45" hidden="1" customHeight="1" x14ac:dyDescent="0.25">
      <c r="A583" s="51">
        <v>55</v>
      </c>
      <c r="B583" s="51" t="s">
        <v>165</v>
      </c>
      <c r="C583" s="51">
        <v>372</v>
      </c>
      <c r="D583" s="51" t="s">
        <v>205</v>
      </c>
      <c r="E583" s="51">
        <v>372</v>
      </c>
      <c r="F583" s="51" t="s">
        <v>91</v>
      </c>
      <c r="G583" s="52">
        <v>0</v>
      </c>
      <c r="H583" s="51"/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1"/>
    </row>
    <row r="584" spans="1:18" ht="14.45" hidden="1" customHeight="1" x14ac:dyDescent="0.25">
      <c r="A584" s="51">
        <v>132</v>
      </c>
      <c r="B584" s="51" t="s">
        <v>165</v>
      </c>
      <c r="C584" s="51">
        <v>372</v>
      </c>
      <c r="D584" s="51" t="s">
        <v>207</v>
      </c>
      <c r="E584" s="51">
        <v>372</v>
      </c>
      <c r="F584" s="51" t="s">
        <v>91</v>
      </c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>
        <v>0</v>
      </c>
      <c r="R584" s="51"/>
    </row>
    <row r="585" spans="1:18" ht="14.45" hidden="1" customHeight="1" x14ac:dyDescent="0.25">
      <c r="A585" s="51">
        <v>170</v>
      </c>
      <c r="B585" s="51" t="s">
        <v>165</v>
      </c>
      <c r="C585" s="51">
        <v>372</v>
      </c>
      <c r="D585" s="51" t="s">
        <v>208</v>
      </c>
      <c r="E585" s="51">
        <v>372</v>
      </c>
      <c r="F585" s="51" t="s">
        <v>91</v>
      </c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>
        <v>0</v>
      </c>
      <c r="R585" s="51"/>
    </row>
    <row r="586" spans="1:18" ht="14.45" hidden="1" customHeight="1" x14ac:dyDescent="0.25">
      <c r="A586" s="51">
        <v>283</v>
      </c>
      <c r="B586" s="51" t="s">
        <v>165</v>
      </c>
      <c r="C586" s="51">
        <v>372</v>
      </c>
      <c r="D586" s="51" t="s">
        <v>211</v>
      </c>
      <c r="E586" s="51">
        <v>372</v>
      </c>
      <c r="F586" s="51" t="s">
        <v>91</v>
      </c>
      <c r="G586" s="52">
        <v>0</v>
      </c>
      <c r="H586" s="51"/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1"/>
    </row>
    <row r="587" spans="1:18" ht="14.45" hidden="1" customHeight="1" x14ac:dyDescent="0.25">
      <c r="A587" s="51">
        <v>325</v>
      </c>
      <c r="B587" s="51" t="s">
        <v>165</v>
      </c>
      <c r="C587" s="51">
        <v>372</v>
      </c>
      <c r="D587" s="51" t="s">
        <v>212</v>
      </c>
      <c r="E587" s="51">
        <v>372</v>
      </c>
      <c r="F587" s="51" t="s">
        <v>91</v>
      </c>
      <c r="G587" s="52">
        <v>2400</v>
      </c>
      <c r="H587" s="51"/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2400</v>
      </c>
      <c r="R587" s="51"/>
    </row>
    <row r="588" spans="1:18" ht="14.45" hidden="1" customHeight="1" x14ac:dyDescent="0.25">
      <c r="A588" s="51">
        <v>369</v>
      </c>
      <c r="B588" s="51" t="s">
        <v>165</v>
      </c>
      <c r="C588" s="51">
        <v>372</v>
      </c>
      <c r="D588" s="51" t="s">
        <v>213</v>
      </c>
      <c r="E588" s="51">
        <v>372</v>
      </c>
      <c r="F588" s="51" t="s">
        <v>91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1"/>
    </row>
    <row r="589" spans="1:18" ht="14.45" hidden="1" customHeight="1" x14ac:dyDescent="0.25">
      <c r="A589" s="51">
        <v>406</v>
      </c>
      <c r="B589" s="51" t="s">
        <v>165</v>
      </c>
      <c r="C589" s="51">
        <v>372</v>
      </c>
      <c r="D589" s="51" t="s">
        <v>214</v>
      </c>
      <c r="E589" s="51">
        <v>372</v>
      </c>
      <c r="F589" s="51" t="s">
        <v>91</v>
      </c>
      <c r="G589" s="52">
        <v>10000</v>
      </c>
      <c r="H589" s="51"/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10000</v>
      </c>
      <c r="R589" s="51"/>
    </row>
    <row r="590" spans="1:18" ht="14.45" hidden="1" customHeight="1" x14ac:dyDescent="0.25">
      <c r="A590" s="51">
        <v>460</v>
      </c>
      <c r="B590" s="51" t="s">
        <v>165</v>
      </c>
      <c r="C590" s="51">
        <v>372</v>
      </c>
      <c r="D590" s="51" t="s">
        <v>216</v>
      </c>
      <c r="E590" s="51">
        <v>372</v>
      </c>
      <c r="F590" s="51" t="s">
        <v>91</v>
      </c>
      <c r="G590" s="52">
        <v>5000</v>
      </c>
      <c r="H590" s="51"/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5000</v>
      </c>
      <c r="R590" s="51"/>
    </row>
    <row r="591" spans="1:18" ht="14.45" hidden="1" customHeight="1" x14ac:dyDescent="0.25">
      <c r="A591" s="51">
        <v>491</v>
      </c>
      <c r="B591" s="51" t="s">
        <v>165</v>
      </c>
      <c r="C591" s="51">
        <v>372</v>
      </c>
      <c r="D591" s="51" t="s">
        <v>217</v>
      </c>
      <c r="E591" s="51">
        <v>372</v>
      </c>
      <c r="F591" s="51" t="s">
        <v>91</v>
      </c>
      <c r="G591" s="52">
        <v>5000</v>
      </c>
      <c r="H591" s="51"/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5000</v>
      </c>
      <c r="R591" s="51"/>
    </row>
    <row r="592" spans="1:18" ht="14.45" hidden="1" customHeight="1" x14ac:dyDescent="0.25">
      <c r="A592" s="51">
        <v>550</v>
      </c>
      <c r="B592" s="51" t="s">
        <v>165</v>
      </c>
      <c r="C592" s="51">
        <v>372</v>
      </c>
      <c r="D592" s="51" t="s">
        <v>219</v>
      </c>
      <c r="E592" s="51">
        <v>372</v>
      </c>
      <c r="F592" s="51" t="s">
        <v>91</v>
      </c>
      <c r="G592" s="52">
        <v>15000</v>
      </c>
      <c r="H592" s="52">
        <v>0</v>
      </c>
      <c r="I592" s="52">
        <v>0</v>
      </c>
      <c r="J592" s="52">
        <v>0</v>
      </c>
      <c r="K592" s="52">
        <v>0</v>
      </c>
      <c r="L592" s="52">
        <v>0</v>
      </c>
      <c r="M592" s="52">
        <v>0</v>
      </c>
      <c r="N592" s="52">
        <v>0</v>
      </c>
      <c r="O592" s="52">
        <v>0</v>
      </c>
      <c r="P592" s="52">
        <v>0</v>
      </c>
      <c r="Q592" s="52">
        <v>15000</v>
      </c>
      <c r="R592" s="51"/>
    </row>
    <row r="593" spans="1:18" ht="14.45" customHeight="1" x14ac:dyDescent="0.25">
      <c r="A593" s="51">
        <v>595</v>
      </c>
      <c r="B593" s="51" t="s">
        <v>165</v>
      </c>
      <c r="C593" s="51">
        <v>372</v>
      </c>
      <c r="D593" s="51" t="s">
        <v>220</v>
      </c>
      <c r="E593" s="51">
        <v>372</v>
      </c>
      <c r="F593" s="51" t="s">
        <v>91</v>
      </c>
      <c r="G593" s="52">
        <v>0</v>
      </c>
      <c r="H593" s="51"/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1"/>
    </row>
    <row r="594" spans="1:18" ht="14.45" hidden="1" customHeight="1" x14ac:dyDescent="0.25">
      <c r="A594" s="51">
        <v>633</v>
      </c>
      <c r="B594" s="51" t="s">
        <v>165</v>
      </c>
      <c r="C594" s="51">
        <v>372</v>
      </c>
      <c r="D594" s="51" t="s">
        <v>221</v>
      </c>
      <c r="E594" s="51">
        <v>372</v>
      </c>
      <c r="F594" s="51" t="s">
        <v>91</v>
      </c>
      <c r="G594" s="52">
        <v>5000</v>
      </c>
      <c r="H594" s="51"/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5000</v>
      </c>
      <c r="R594" s="51"/>
    </row>
    <row r="595" spans="1:18" ht="14.45" hidden="1" customHeight="1" x14ac:dyDescent="0.25">
      <c r="A595" s="51">
        <v>665</v>
      </c>
      <c r="B595" s="51" t="s">
        <v>165</v>
      </c>
      <c r="C595" s="51">
        <v>372</v>
      </c>
      <c r="D595" s="51" t="s">
        <v>142</v>
      </c>
      <c r="E595" s="51">
        <v>372</v>
      </c>
      <c r="F595" s="51" t="s">
        <v>91</v>
      </c>
      <c r="G595" s="52">
        <v>30000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30000</v>
      </c>
      <c r="R595" s="51"/>
    </row>
    <row r="596" spans="1:18" ht="14.45" hidden="1" customHeight="1" x14ac:dyDescent="0.25">
      <c r="A596" s="51">
        <v>699</v>
      </c>
      <c r="B596" s="51" t="s">
        <v>165</v>
      </c>
      <c r="C596" s="51">
        <v>372</v>
      </c>
      <c r="D596" s="51" t="s">
        <v>222</v>
      </c>
      <c r="E596" s="51">
        <v>372</v>
      </c>
      <c r="F596" s="51" t="s">
        <v>91</v>
      </c>
      <c r="G596" s="52">
        <v>2000</v>
      </c>
      <c r="H596" s="52"/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2000</v>
      </c>
      <c r="R596" s="51"/>
    </row>
    <row r="597" spans="1:18" ht="14.45" hidden="1" customHeight="1" x14ac:dyDescent="0.25">
      <c r="A597" s="51">
        <v>738</v>
      </c>
      <c r="B597" s="51" t="s">
        <v>165</v>
      </c>
      <c r="C597" s="51">
        <v>372</v>
      </c>
      <c r="D597" s="51" t="s">
        <v>223</v>
      </c>
      <c r="E597" s="51">
        <v>372</v>
      </c>
      <c r="F597" s="51" t="s">
        <v>91</v>
      </c>
      <c r="G597" s="52">
        <v>4000</v>
      </c>
      <c r="H597" s="52"/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4000</v>
      </c>
      <c r="R597" s="51"/>
    </row>
    <row r="598" spans="1:18" ht="14.45" hidden="1" customHeight="1" x14ac:dyDescent="0.25">
      <c r="A598" s="51">
        <v>916</v>
      </c>
      <c r="B598" s="51" t="s">
        <v>165</v>
      </c>
      <c r="C598" s="51">
        <v>372</v>
      </c>
      <c r="D598" s="51" t="s">
        <v>226</v>
      </c>
      <c r="E598" s="51">
        <v>372</v>
      </c>
      <c r="F598" s="51" t="s">
        <v>91</v>
      </c>
      <c r="G598" s="52">
        <v>24000</v>
      </c>
      <c r="H598" s="52"/>
      <c r="I598" s="52"/>
      <c r="J598" s="52"/>
      <c r="K598" s="52"/>
      <c r="L598" s="52"/>
      <c r="M598" s="52"/>
      <c r="N598" s="52"/>
      <c r="O598" s="52"/>
      <c r="P598" s="52"/>
      <c r="Q598" s="52">
        <v>24000</v>
      </c>
      <c r="R598" s="51"/>
    </row>
    <row r="599" spans="1:18" ht="14.45" hidden="1" customHeight="1" x14ac:dyDescent="0.25">
      <c r="A599" s="51">
        <v>1077</v>
      </c>
      <c r="B599" s="51" t="s">
        <v>165</v>
      </c>
      <c r="C599" s="51">
        <v>372</v>
      </c>
      <c r="D599" s="51" t="s">
        <v>225</v>
      </c>
      <c r="E599" s="51">
        <v>372</v>
      </c>
      <c r="F599" s="51" t="s">
        <v>91</v>
      </c>
      <c r="G599" s="52">
        <v>6000</v>
      </c>
      <c r="H599" s="52"/>
      <c r="I599" s="52"/>
      <c r="J599" s="52"/>
      <c r="K599" s="52"/>
      <c r="L599" s="52"/>
      <c r="M599" s="52"/>
      <c r="N599" s="52"/>
      <c r="O599" s="52"/>
      <c r="P599" s="52"/>
      <c r="Q599" s="52">
        <v>6000</v>
      </c>
      <c r="R599" s="51"/>
    </row>
    <row r="600" spans="1:18" ht="14.45" hidden="1" customHeight="1" x14ac:dyDescent="0.25">
      <c r="A600" s="68">
        <v>1199</v>
      </c>
      <c r="B600" s="51" t="s">
        <v>165</v>
      </c>
      <c r="C600" s="51">
        <v>372</v>
      </c>
      <c r="D600" s="68" t="s">
        <v>192</v>
      </c>
      <c r="E600" s="51">
        <v>372</v>
      </c>
      <c r="F600" s="51" t="s">
        <v>91</v>
      </c>
      <c r="G600" s="52">
        <v>12000</v>
      </c>
      <c r="H600" s="52"/>
      <c r="I600" s="52"/>
      <c r="J600" s="52"/>
      <c r="K600" s="52"/>
      <c r="L600" s="52"/>
      <c r="M600" s="52"/>
      <c r="N600" s="52"/>
      <c r="O600" s="52"/>
      <c r="P600" s="52"/>
      <c r="Q600" s="52">
        <v>12000</v>
      </c>
      <c r="R600" s="51" t="s">
        <v>317</v>
      </c>
    </row>
    <row r="601" spans="1:18" ht="14.45" hidden="1" customHeight="1" x14ac:dyDescent="0.25">
      <c r="A601" s="68">
        <v>1227</v>
      </c>
      <c r="B601" s="51" t="s">
        <v>165</v>
      </c>
      <c r="C601" s="51">
        <v>372</v>
      </c>
      <c r="D601" s="51" t="s">
        <v>304</v>
      </c>
      <c r="E601" s="51">
        <v>372</v>
      </c>
      <c r="F601" s="51" t="s">
        <v>91</v>
      </c>
      <c r="G601" s="52">
        <v>50000</v>
      </c>
      <c r="H601" s="52"/>
      <c r="I601" s="52"/>
      <c r="J601" s="52"/>
      <c r="K601" s="52"/>
      <c r="L601" s="52"/>
      <c r="M601" s="52"/>
      <c r="N601" s="52"/>
      <c r="O601" s="52"/>
      <c r="P601" s="52"/>
      <c r="Q601" s="52">
        <v>50000</v>
      </c>
      <c r="R601" s="51"/>
    </row>
    <row r="602" spans="1:18" ht="14.45" hidden="1" customHeight="1" x14ac:dyDescent="0.25">
      <c r="A602" s="68">
        <v>1256</v>
      </c>
      <c r="B602" s="51" t="s">
        <v>165</v>
      </c>
      <c r="C602" s="51">
        <v>372</v>
      </c>
      <c r="D602" s="51" t="s">
        <v>199</v>
      </c>
      <c r="E602" s="51">
        <v>372</v>
      </c>
      <c r="F602" s="51" t="s">
        <v>91</v>
      </c>
      <c r="G602" s="52">
        <v>2000</v>
      </c>
      <c r="H602" s="52"/>
      <c r="I602" s="52"/>
      <c r="J602" s="52"/>
      <c r="K602" s="52"/>
      <c r="L602" s="52"/>
      <c r="M602" s="52"/>
      <c r="N602" s="52"/>
      <c r="O602" s="52"/>
      <c r="P602" s="52"/>
      <c r="Q602" s="52">
        <v>2000</v>
      </c>
      <c r="R602" s="51"/>
    </row>
    <row r="603" spans="1:18" ht="14.45" hidden="1" customHeight="1" x14ac:dyDescent="0.25">
      <c r="A603" s="51">
        <v>326</v>
      </c>
      <c r="B603" s="51" t="s">
        <v>165</v>
      </c>
      <c r="C603" s="51">
        <v>374</v>
      </c>
      <c r="D603" s="51" t="s">
        <v>212</v>
      </c>
      <c r="E603" s="51">
        <v>374</v>
      </c>
      <c r="F603" s="51" t="s">
        <v>92</v>
      </c>
      <c r="G603" s="52">
        <v>0</v>
      </c>
      <c r="H603" s="51"/>
      <c r="I603" s="52">
        <v>0</v>
      </c>
      <c r="J603" s="52">
        <v>0</v>
      </c>
      <c r="K603" s="52">
        <v>0</v>
      </c>
      <c r="L603" s="52">
        <v>0</v>
      </c>
      <c r="M603" s="52">
        <v>0</v>
      </c>
      <c r="N603" s="52">
        <v>0</v>
      </c>
      <c r="O603" s="52">
        <v>0</v>
      </c>
      <c r="P603" s="52">
        <v>0</v>
      </c>
      <c r="Q603" s="52">
        <v>0</v>
      </c>
      <c r="R603" s="51"/>
    </row>
    <row r="604" spans="1:18" ht="14.45" hidden="1" customHeight="1" x14ac:dyDescent="0.25">
      <c r="A604" s="51">
        <v>21</v>
      </c>
      <c r="B604" s="51" t="s">
        <v>165</v>
      </c>
      <c r="C604" s="51">
        <v>375</v>
      </c>
      <c r="D604" s="51" t="s">
        <v>203</v>
      </c>
      <c r="E604" s="51">
        <v>375</v>
      </c>
      <c r="F604" s="51" t="s">
        <v>93</v>
      </c>
      <c r="G604" s="52">
        <v>12000</v>
      </c>
      <c r="H604" s="51"/>
      <c r="I604" s="52">
        <v>0</v>
      </c>
      <c r="J604" s="52">
        <v>0</v>
      </c>
      <c r="K604" s="52">
        <v>0</v>
      </c>
      <c r="L604" s="52">
        <v>0</v>
      </c>
      <c r="M604" s="52">
        <v>0</v>
      </c>
      <c r="N604" s="52">
        <v>0</v>
      </c>
      <c r="O604" s="52">
        <v>0</v>
      </c>
      <c r="P604" s="52">
        <v>0</v>
      </c>
      <c r="Q604" s="52">
        <v>12000</v>
      </c>
      <c r="R604" s="51"/>
    </row>
    <row r="605" spans="1:18" ht="14.45" hidden="1" customHeight="1" x14ac:dyDescent="0.25">
      <c r="A605" s="51">
        <v>56</v>
      </c>
      <c r="B605" s="51" t="s">
        <v>165</v>
      </c>
      <c r="C605" s="51">
        <v>375</v>
      </c>
      <c r="D605" s="51" t="s">
        <v>205</v>
      </c>
      <c r="E605" s="51">
        <v>375</v>
      </c>
      <c r="F605" s="51" t="s">
        <v>93</v>
      </c>
      <c r="G605" s="52">
        <v>30000</v>
      </c>
      <c r="H605" s="51"/>
      <c r="I605" s="52">
        <v>0</v>
      </c>
      <c r="J605" s="52">
        <v>0</v>
      </c>
      <c r="K605" s="52">
        <v>0</v>
      </c>
      <c r="L605" s="52">
        <v>0</v>
      </c>
      <c r="M605" s="52">
        <v>0</v>
      </c>
      <c r="N605" s="52">
        <v>0</v>
      </c>
      <c r="O605" s="52">
        <v>0</v>
      </c>
      <c r="P605" s="52">
        <v>0</v>
      </c>
      <c r="Q605" s="52">
        <v>30000</v>
      </c>
      <c r="R605" s="51"/>
    </row>
    <row r="606" spans="1:18" ht="14.45" hidden="1" customHeight="1" x14ac:dyDescent="0.25">
      <c r="A606" s="51">
        <v>100</v>
      </c>
      <c r="B606" s="51" t="s">
        <v>165</v>
      </c>
      <c r="C606" s="51">
        <v>375</v>
      </c>
      <c r="D606" s="51" t="s">
        <v>206</v>
      </c>
      <c r="E606" s="51">
        <v>375</v>
      </c>
      <c r="F606" s="51" t="s">
        <v>93</v>
      </c>
      <c r="G606" s="52">
        <v>15000</v>
      </c>
      <c r="H606" s="51"/>
      <c r="I606" s="52">
        <v>0</v>
      </c>
      <c r="J606" s="52">
        <v>0</v>
      </c>
      <c r="K606" s="52">
        <v>0</v>
      </c>
      <c r="L606" s="52">
        <v>0</v>
      </c>
      <c r="M606" s="52">
        <v>0</v>
      </c>
      <c r="N606" s="52">
        <v>0</v>
      </c>
      <c r="O606" s="52">
        <v>0</v>
      </c>
      <c r="P606" s="52">
        <v>0</v>
      </c>
      <c r="Q606" s="52">
        <v>15000</v>
      </c>
      <c r="R606" s="51"/>
    </row>
    <row r="607" spans="1:18" ht="14.45" hidden="1" customHeight="1" x14ac:dyDescent="0.25">
      <c r="A607" s="51">
        <v>133</v>
      </c>
      <c r="B607" s="51" t="s">
        <v>165</v>
      </c>
      <c r="C607" s="51">
        <v>375</v>
      </c>
      <c r="D607" s="51" t="s">
        <v>207</v>
      </c>
      <c r="E607" s="51">
        <v>375</v>
      </c>
      <c r="F607" s="51" t="s">
        <v>93</v>
      </c>
      <c r="G607" s="52">
        <v>21600</v>
      </c>
      <c r="H607" s="52"/>
      <c r="I607" s="52"/>
      <c r="J607" s="52"/>
      <c r="K607" s="52"/>
      <c r="L607" s="52"/>
      <c r="M607" s="52"/>
      <c r="N607" s="52"/>
      <c r="O607" s="52"/>
      <c r="P607" s="52"/>
      <c r="Q607" s="52">
        <v>21600</v>
      </c>
      <c r="R607" s="51"/>
    </row>
    <row r="608" spans="1:18" ht="14.45" hidden="1" customHeight="1" x14ac:dyDescent="0.25">
      <c r="A608" s="51">
        <v>171</v>
      </c>
      <c r="B608" s="51" t="s">
        <v>165</v>
      </c>
      <c r="C608" s="51">
        <v>375</v>
      </c>
      <c r="D608" s="51" t="s">
        <v>208</v>
      </c>
      <c r="E608" s="51">
        <v>375</v>
      </c>
      <c r="F608" s="51" t="s">
        <v>93</v>
      </c>
      <c r="G608" s="52">
        <v>12000</v>
      </c>
      <c r="H608" s="52"/>
      <c r="I608" s="52"/>
      <c r="J608" s="52"/>
      <c r="K608" s="52"/>
      <c r="L608" s="52"/>
      <c r="M608" s="52"/>
      <c r="N608" s="52"/>
      <c r="O608" s="52"/>
      <c r="P608" s="52"/>
      <c r="Q608" s="52">
        <v>12000</v>
      </c>
      <c r="R608" s="51"/>
    </row>
    <row r="609" spans="1:18" ht="14.45" hidden="1" customHeight="1" x14ac:dyDescent="0.25">
      <c r="A609" s="51">
        <v>213</v>
      </c>
      <c r="B609" s="51" t="s">
        <v>165</v>
      </c>
      <c r="C609" s="51">
        <v>375</v>
      </c>
      <c r="D609" s="51" t="s">
        <v>209</v>
      </c>
      <c r="E609" s="51">
        <v>375</v>
      </c>
      <c r="F609" s="51" t="s">
        <v>93</v>
      </c>
      <c r="G609" s="52">
        <v>15000</v>
      </c>
      <c r="H609" s="51"/>
      <c r="I609" s="52">
        <v>0</v>
      </c>
      <c r="J609" s="52">
        <v>0</v>
      </c>
      <c r="K609" s="52">
        <v>0</v>
      </c>
      <c r="L609" s="52">
        <v>0</v>
      </c>
      <c r="M609" s="52">
        <v>0</v>
      </c>
      <c r="N609" s="52">
        <v>0</v>
      </c>
      <c r="O609" s="52">
        <v>0</v>
      </c>
      <c r="P609" s="52">
        <v>0</v>
      </c>
      <c r="Q609" s="52">
        <v>15000</v>
      </c>
      <c r="R609" s="51"/>
    </row>
    <row r="610" spans="1:18" ht="14.45" hidden="1" customHeight="1" x14ac:dyDescent="0.25">
      <c r="A610" s="51">
        <v>284</v>
      </c>
      <c r="B610" s="51" t="s">
        <v>165</v>
      </c>
      <c r="C610" s="51">
        <v>375</v>
      </c>
      <c r="D610" s="51" t="s">
        <v>211</v>
      </c>
      <c r="E610" s="51">
        <v>375</v>
      </c>
      <c r="F610" s="51" t="s">
        <v>93</v>
      </c>
      <c r="G610" s="52">
        <v>20000</v>
      </c>
      <c r="H610" s="51"/>
      <c r="I610" s="52">
        <v>0</v>
      </c>
      <c r="J610" s="52">
        <v>0</v>
      </c>
      <c r="K610" s="52">
        <v>0</v>
      </c>
      <c r="L610" s="52">
        <v>0</v>
      </c>
      <c r="M610" s="52">
        <v>0</v>
      </c>
      <c r="N610" s="52">
        <v>0</v>
      </c>
      <c r="O610" s="52">
        <v>0</v>
      </c>
      <c r="P610" s="52">
        <v>0</v>
      </c>
      <c r="Q610" s="52">
        <v>20000</v>
      </c>
      <c r="R610" s="51"/>
    </row>
    <row r="611" spans="1:18" ht="14.45" hidden="1" customHeight="1" x14ac:dyDescent="0.25">
      <c r="A611" s="51">
        <v>327</v>
      </c>
      <c r="B611" s="51" t="s">
        <v>165</v>
      </c>
      <c r="C611" s="51">
        <v>375</v>
      </c>
      <c r="D611" s="51" t="s">
        <v>212</v>
      </c>
      <c r="E611" s="51">
        <v>375</v>
      </c>
      <c r="F611" s="51" t="s">
        <v>93</v>
      </c>
      <c r="G611" s="52">
        <v>3000</v>
      </c>
      <c r="H611" s="51"/>
      <c r="I611" s="52">
        <v>0</v>
      </c>
      <c r="J611" s="52">
        <v>0</v>
      </c>
      <c r="K611" s="52">
        <v>0</v>
      </c>
      <c r="L611" s="52">
        <v>0</v>
      </c>
      <c r="M611" s="52">
        <v>0</v>
      </c>
      <c r="N611" s="52">
        <v>0</v>
      </c>
      <c r="O611" s="52">
        <v>0</v>
      </c>
      <c r="P611" s="52">
        <v>0</v>
      </c>
      <c r="Q611" s="52">
        <v>3000</v>
      </c>
      <c r="R611" s="51"/>
    </row>
    <row r="612" spans="1:18" ht="14.45" hidden="1" customHeight="1" x14ac:dyDescent="0.25">
      <c r="A612" s="51">
        <v>370</v>
      </c>
      <c r="B612" s="51" t="s">
        <v>165</v>
      </c>
      <c r="C612" s="51">
        <v>375</v>
      </c>
      <c r="D612" s="51" t="s">
        <v>213</v>
      </c>
      <c r="E612" s="51">
        <v>375</v>
      </c>
      <c r="F612" s="51" t="s">
        <v>93</v>
      </c>
      <c r="G612" s="52">
        <v>24000</v>
      </c>
      <c r="H612" s="52">
        <v>0</v>
      </c>
      <c r="I612" s="52">
        <v>0</v>
      </c>
      <c r="J612" s="52">
        <v>0</v>
      </c>
      <c r="K612" s="52">
        <v>0</v>
      </c>
      <c r="L612" s="52">
        <v>0</v>
      </c>
      <c r="M612" s="52">
        <v>0</v>
      </c>
      <c r="N612" s="52">
        <v>0</v>
      </c>
      <c r="O612" s="52">
        <v>0</v>
      </c>
      <c r="P612" s="52">
        <v>0</v>
      </c>
      <c r="Q612" s="52">
        <v>24000</v>
      </c>
      <c r="R612" s="51"/>
    </row>
    <row r="613" spans="1:18" ht="14.45" hidden="1" customHeight="1" x14ac:dyDescent="0.25">
      <c r="A613" s="51">
        <v>407</v>
      </c>
      <c r="B613" s="51" t="s">
        <v>165</v>
      </c>
      <c r="C613" s="51">
        <v>375</v>
      </c>
      <c r="D613" s="51" t="s">
        <v>214</v>
      </c>
      <c r="E613" s="51">
        <v>375</v>
      </c>
      <c r="F613" s="51" t="s">
        <v>93</v>
      </c>
      <c r="G613" s="52">
        <v>10000</v>
      </c>
      <c r="H613" s="51"/>
      <c r="I613" s="52">
        <v>0</v>
      </c>
      <c r="J613" s="52">
        <v>0</v>
      </c>
      <c r="K613" s="52">
        <v>0</v>
      </c>
      <c r="L613" s="52">
        <v>0</v>
      </c>
      <c r="M613" s="52">
        <v>0</v>
      </c>
      <c r="N613" s="52">
        <v>0</v>
      </c>
      <c r="O613" s="52">
        <v>0</v>
      </c>
      <c r="P613" s="52">
        <v>0</v>
      </c>
      <c r="Q613" s="52">
        <v>10000</v>
      </c>
      <c r="R613" s="51"/>
    </row>
    <row r="614" spans="1:18" ht="14.45" hidden="1" customHeight="1" x14ac:dyDescent="0.25">
      <c r="A614" s="51">
        <v>461</v>
      </c>
      <c r="B614" s="51" t="s">
        <v>165</v>
      </c>
      <c r="C614" s="51">
        <v>375</v>
      </c>
      <c r="D614" s="51" t="s">
        <v>216</v>
      </c>
      <c r="E614" s="51">
        <v>375</v>
      </c>
      <c r="F614" s="51" t="s">
        <v>93</v>
      </c>
      <c r="G614" s="52">
        <v>5000</v>
      </c>
      <c r="H614" s="51"/>
      <c r="I614" s="52">
        <v>0</v>
      </c>
      <c r="J614" s="52">
        <v>0</v>
      </c>
      <c r="K614" s="52">
        <v>0</v>
      </c>
      <c r="L614" s="52">
        <v>0</v>
      </c>
      <c r="M614" s="52">
        <v>0</v>
      </c>
      <c r="N614" s="52">
        <v>0</v>
      </c>
      <c r="O614" s="52">
        <v>0</v>
      </c>
      <c r="P614" s="52">
        <v>0</v>
      </c>
      <c r="Q614" s="52">
        <v>5000</v>
      </c>
      <c r="R614" s="51"/>
    </row>
    <row r="615" spans="1:18" ht="14.45" hidden="1" customHeight="1" x14ac:dyDescent="0.25">
      <c r="A615" s="51">
        <v>492</v>
      </c>
      <c r="B615" s="51" t="s">
        <v>165</v>
      </c>
      <c r="C615" s="51">
        <v>375</v>
      </c>
      <c r="D615" s="51" t="s">
        <v>217</v>
      </c>
      <c r="E615" s="51">
        <v>375</v>
      </c>
      <c r="F615" s="51" t="s">
        <v>93</v>
      </c>
      <c r="G615" s="52">
        <v>10000</v>
      </c>
      <c r="H615" s="51"/>
      <c r="I615" s="52">
        <v>0</v>
      </c>
      <c r="J615" s="52">
        <v>0</v>
      </c>
      <c r="K615" s="52">
        <v>0</v>
      </c>
      <c r="L615" s="52">
        <v>0</v>
      </c>
      <c r="M615" s="52">
        <v>0</v>
      </c>
      <c r="N615" s="52">
        <v>0</v>
      </c>
      <c r="O615" s="52">
        <v>0</v>
      </c>
      <c r="P615" s="52">
        <v>0</v>
      </c>
      <c r="Q615" s="52">
        <v>10000</v>
      </c>
      <c r="R615" s="51"/>
    </row>
    <row r="616" spans="1:18" ht="14.45" hidden="1" customHeight="1" x14ac:dyDescent="0.25">
      <c r="A616" s="51">
        <v>522</v>
      </c>
      <c r="B616" s="51" t="s">
        <v>165</v>
      </c>
      <c r="C616" s="51">
        <v>375</v>
      </c>
      <c r="D616" s="51" t="s">
        <v>218</v>
      </c>
      <c r="E616" s="51">
        <v>375</v>
      </c>
      <c r="F616" s="51" t="s">
        <v>93</v>
      </c>
      <c r="G616" s="52">
        <v>2000</v>
      </c>
      <c r="H616" s="51"/>
      <c r="I616" s="52">
        <v>0</v>
      </c>
      <c r="J616" s="52">
        <v>0</v>
      </c>
      <c r="K616" s="52">
        <v>0</v>
      </c>
      <c r="L616" s="52">
        <v>0</v>
      </c>
      <c r="M616" s="52">
        <v>0</v>
      </c>
      <c r="N616" s="52">
        <v>0</v>
      </c>
      <c r="O616" s="52">
        <v>0</v>
      </c>
      <c r="P616" s="52">
        <v>0</v>
      </c>
      <c r="Q616" s="52">
        <v>2000</v>
      </c>
      <c r="R616" s="51"/>
    </row>
    <row r="617" spans="1:18" ht="14.45" hidden="1" customHeight="1" x14ac:dyDescent="0.25">
      <c r="A617" s="51">
        <v>551</v>
      </c>
      <c r="B617" s="51" t="s">
        <v>165</v>
      </c>
      <c r="C617" s="51">
        <v>375</v>
      </c>
      <c r="D617" s="51" t="s">
        <v>219</v>
      </c>
      <c r="E617" s="51">
        <v>375</v>
      </c>
      <c r="F617" s="51" t="s">
        <v>93</v>
      </c>
      <c r="G617" s="52">
        <v>30000</v>
      </c>
      <c r="H617" s="52">
        <v>0</v>
      </c>
      <c r="I617" s="52">
        <v>0</v>
      </c>
      <c r="J617" s="52">
        <v>0</v>
      </c>
      <c r="K617" s="52">
        <v>0</v>
      </c>
      <c r="L617" s="52">
        <v>0</v>
      </c>
      <c r="M617" s="52">
        <v>0</v>
      </c>
      <c r="N617" s="52">
        <v>0</v>
      </c>
      <c r="O617" s="52">
        <v>0</v>
      </c>
      <c r="P617" s="52">
        <v>0</v>
      </c>
      <c r="Q617" s="52">
        <v>30000</v>
      </c>
      <c r="R617" s="51"/>
    </row>
    <row r="618" spans="1:18" ht="14.45" customHeight="1" x14ac:dyDescent="0.25">
      <c r="A618" s="51">
        <v>596</v>
      </c>
      <c r="B618" s="51" t="s">
        <v>165</v>
      </c>
      <c r="C618" s="51">
        <v>375</v>
      </c>
      <c r="D618" s="51" t="s">
        <v>220</v>
      </c>
      <c r="E618" s="51">
        <v>375</v>
      </c>
      <c r="F618" s="51" t="s">
        <v>93</v>
      </c>
      <c r="G618" s="52">
        <v>30000</v>
      </c>
      <c r="H618" s="51"/>
      <c r="I618" s="52">
        <v>0</v>
      </c>
      <c r="J618" s="52">
        <v>0</v>
      </c>
      <c r="K618" s="52">
        <v>0</v>
      </c>
      <c r="L618" s="52">
        <v>0</v>
      </c>
      <c r="M618" s="52">
        <v>0</v>
      </c>
      <c r="N618" s="52">
        <v>0</v>
      </c>
      <c r="O618" s="52">
        <v>0</v>
      </c>
      <c r="P618" s="52">
        <v>0</v>
      </c>
      <c r="Q618" s="52">
        <v>30000</v>
      </c>
      <c r="R618" s="51"/>
    </row>
    <row r="619" spans="1:18" ht="14.45" hidden="1" customHeight="1" x14ac:dyDescent="0.25">
      <c r="A619" s="51">
        <v>634</v>
      </c>
      <c r="B619" s="51" t="s">
        <v>165</v>
      </c>
      <c r="C619" s="51">
        <v>375</v>
      </c>
      <c r="D619" s="51" t="s">
        <v>221</v>
      </c>
      <c r="E619" s="51">
        <v>375</v>
      </c>
      <c r="F619" s="51" t="s">
        <v>93</v>
      </c>
      <c r="G619" s="52">
        <v>5000</v>
      </c>
      <c r="H619" s="51"/>
      <c r="I619" s="52">
        <v>0</v>
      </c>
      <c r="J619" s="52">
        <v>0</v>
      </c>
      <c r="K619" s="52">
        <v>0</v>
      </c>
      <c r="L619" s="52">
        <v>0</v>
      </c>
      <c r="M619" s="52">
        <v>0</v>
      </c>
      <c r="N619" s="52">
        <v>0</v>
      </c>
      <c r="O619" s="52">
        <v>0</v>
      </c>
      <c r="P619" s="52">
        <v>0</v>
      </c>
      <c r="Q619" s="52">
        <v>5000</v>
      </c>
      <c r="R619" s="51"/>
    </row>
    <row r="620" spans="1:18" ht="14.45" hidden="1" customHeight="1" x14ac:dyDescent="0.25">
      <c r="A620" s="51">
        <v>666</v>
      </c>
      <c r="B620" s="51" t="s">
        <v>165</v>
      </c>
      <c r="C620" s="51">
        <v>375</v>
      </c>
      <c r="D620" s="51" t="s">
        <v>142</v>
      </c>
      <c r="E620" s="51">
        <v>375</v>
      </c>
      <c r="F620" s="51" t="s">
        <v>93</v>
      </c>
      <c r="G620" s="52">
        <v>65000</v>
      </c>
      <c r="H620" s="52">
        <v>0</v>
      </c>
      <c r="I620" s="52">
        <v>0</v>
      </c>
      <c r="J620" s="52">
        <v>0</v>
      </c>
      <c r="K620" s="52">
        <v>0</v>
      </c>
      <c r="L620" s="52">
        <v>0</v>
      </c>
      <c r="M620" s="52">
        <v>0</v>
      </c>
      <c r="N620" s="52">
        <v>0</v>
      </c>
      <c r="O620" s="52">
        <v>0</v>
      </c>
      <c r="P620" s="52">
        <v>0</v>
      </c>
      <c r="Q620" s="52">
        <v>65000</v>
      </c>
      <c r="R620" s="51"/>
    </row>
    <row r="621" spans="1:18" ht="14.45" hidden="1" customHeight="1" x14ac:dyDescent="0.25">
      <c r="A621" s="51">
        <v>700</v>
      </c>
      <c r="B621" s="51" t="s">
        <v>165</v>
      </c>
      <c r="C621" s="51">
        <v>375</v>
      </c>
      <c r="D621" s="51" t="s">
        <v>222</v>
      </c>
      <c r="E621" s="51">
        <v>375</v>
      </c>
      <c r="F621" s="51" t="s">
        <v>93</v>
      </c>
      <c r="G621" s="52">
        <v>6000</v>
      </c>
      <c r="H621" s="52"/>
      <c r="I621" s="52">
        <v>0</v>
      </c>
      <c r="J621" s="52">
        <v>0</v>
      </c>
      <c r="K621" s="52">
        <v>0</v>
      </c>
      <c r="L621" s="52">
        <v>0</v>
      </c>
      <c r="M621" s="52">
        <v>0</v>
      </c>
      <c r="N621" s="52">
        <v>0</v>
      </c>
      <c r="O621" s="52">
        <v>0</v>
      </c>
      <c r="P621" s="52">
        <v>0</v>
      </c>
      <c r="Q621" s="52">
        <v>6000</v>
      </c>
      <c r="R621" s="51"/>
    </row>
    <row r="622" spans="1:18" ht="14.45" hidden="1" customHeight="1" x14ac:dyDescent="0.25">
      <c r="A622" s="51">
        <v>739</v>
      </c>
      <c r="B622" s="51" t="s">
        <v>165</v>
      </c>
      <c r="C622" s="51">
        <v>375</v>
      </c>
      <c r="D622" s="51" t="s">
        <v>223</v>
      </c>
      <c r="E622" s="51">
        <v>375</v>
      </c>
      <c r="F622" s="51" t="s">
        <v>93</v>
      </c>
      <c r="G622" s="52">
        <v>4000</v>
      </c>
      <c r="H622" s="52"/>
      <c r="I622" s="52">
        <v>0</v>
      </c>
      <c r="J622" s="52">
        <v>0</v>
      </c>
      <c r="K622" s="52">
        <v>0</v>
      </c>
      <c r="L622" s="52">
        <v>0</v>
      </c>
      <c r="M622" s="52">
        <v>0</v>
      </c>
      <c r="N622" s="52">
        <v>0</v>
      </c>
      <c r="O622" s="52">
        <v>0</v>
      </c>
      <c r="P622" s="52">
        <v>0</v>
      </c>
      <c r="Q622" s="52">
        <v>4000</v>
      </c>
      <c r="R622" s="51"/>
    </row>
    <row r="623" spans="1:18" ht="14.45" hidden="1" customHeight="1" x14ac:dyDescent="0.25">
      <c r="A623" s="51">
        <v>919</v>
      </c>
      <c r="B623" s="51" t="s">
        <v>165</v>
      </c>
      <c r="C623" s="51">
        <v>375</v>
      </c>
      <c r="D623" s="51" t="s">
        <v>226</v>
      </c>
      <c r="E623" s="51">
        <v>375</v>
      </c>
      <c r="F623" s="51" t="s">
        <v>93</v>
      </c>
      <c r="G623" s="52">
        <v>121400</v>
      </c>
      <c r="H623" s="52"/>
      <c r="I623" s="52"/>
      <c r="J623" s="52"/>
      <c r="K623" s="52"/>
      <c r="L623" s="52"/>
      <c r="M623" s="52"/>
      <c r="N623" s="52"/>
      <c r="O623" s="52"/>
      <c r="P623" s="52"/>
      <c r="Q623" s="52">
        <v>121400</v>
      </c>
      <c r="R623" s="51"/>
    </row>
    <row r="624" spans="1:18" ht="14.45" hidden="1" customHeight="1" x14ac:dyDescent="0.25">
      <c r="A624" s="51">
        <v>1078</v>
      </c>
      <c r="B624" s="51" t="s">
        <v>165</v>
      </c>
      <c r="C624" s="51">
        <v>375</v>
      </c>
      <c r="D624" s="51" t="s">
        <v>225</v>
      </c>
      <c r="E624" s="51">
        <v>375</v>
      </c>
      <c r="F624" s="51" t="s">
        <v>93</v>
      </c>
      <c r="G624" s="52">
        <v>36000</v>
      </c>
      <c r="H624" s="52"/>
      <c r="I624" s="52"/>
      <c r="J624" s="52"/>
      <c r="K624" s="52"/>
      <c r="L624" s="52"/>
      <c r="M624" s="52"/>
      <c r="N624" s="52"/>
      <c r="O624" s="52"/>
      <c r="P624" s="52"/>
      <c r="Q624" s="52">
        <v>36000</v>
      </c>
      <c r="R624" s="51"/>
    </row>
    <row r="625" spans="1:18" ht="14.45" hidden="1" customHeight="1" x14ac:dyDescent="0.25">
      <c r="A625" s="68">
        <v>1179</v>
      </c>
      <c r="B625" s="51" t="s">
        <v>165</v>
      </c>
      <c r="C625" s="51">
        <v>375</v>
      </c>
      <c r="D625" s="68" t="s">
        <v>211</v>
      </c>
      <c r="E625" s="51">
        <v>375</v>
      </c>
      <c r="F625" s="51" t="s">
        <v>93</v>
      </c>
      <c r="G625" s="52">
        <v>6000</v>
      </c>
      <c r="H625" s="52"/>
      <c r="I625" s="52"/>
      <c r="J625" s="52"/>
      <c r="K625" s="52"/>
      <c r="L625" s="52"/>
      <c r="M625" s="52"/>
      <c r="N625" s="52"/>
      <c r="O625" s="52"/>
      <c r="P625" s="52"/>
      <c r="Q625" s="52">
        <v>6000</v>
      </c>
      <c r="R625" s="51" t="s">
        <v>313</v>
      </c>
    </row>
    <row r="626" spans="1:18" ht="14.45" hidden="1" customHeight="1" x14ac:dyDescent="0.25">
      <c r="A626" s="68">
        <v>1200</v>
      </c>
      <c r="B626" s="51" t="s">
        <v>165</v>
      </c>
      <c r="C626" s="51">
        <v>375</v>
      </c>
      <c r="D626" s="68" t="s">
        <v>192</v>
      </c>
      <c r="E626" s="51">
        <v>375</v>
      </c>
      <c r="F626" s="51" t="s">
        <v>93</v>
      </c>
      <c r="G626" s="52">
        <v>35000</v>
      </c>
      <c r="H626" s="52"/>
      <c r="I626" s="52"/>
      <c r="J626" s="52"/>
      <c r="K626" s="52"/>
      <c r="L626" s="52"/>
      <c r="M626" s="52"/>
      <c r="N626" s="52"/>
      <c r="O626" s="52"/>
      <c r="P626" s="52"/>
      <c r="Q626" s="52">
        <v>35000</v>
      </c>
      <c r="R626" s="51" t="s">
        <v>317</v>
      </c>
    </row>
    <row r="627" spans="1:18" ht="14.45" hidden="1" customHeight="1" x14ac:dyDescent="0.25">
      <c r="A627" s="68">
        <v>1228</v>
      </c>
      <c r="B627" s="51" t="s">
        <v>165</v>
      </c>
      <c r="C627" s="51">
        <v>375</v>
      </c>
      <c r="D627" s="51" t="s">
        <v>304</v>
      </c>
      <c r="E627" s="51">
        <v>375</v>
      </c>
      <c r="F627" s="51" t="s">
        <v>93</v>
      </c>
      <c r="G627" s="52">
        <v>40000</v>
      </c>
      <c r="H627" s="52"/>
      <c r="I627" s="52"/>
      <c r="J627" s="52"/>
      <c r="K627" s="52"/>
      <c r="L627" s="52"/>
      <c r="M627" s="52"/>
      <c r="N627" s="52"/>
      <c r="O627" s="52"/>
      <c r="P627" s="52"/>
      <c r="Q627" s="52">
        <v>40000</v>
      </c>
      <c r="R627" s="51"/>
    </row>
    <row r="628" spans="1:18" ht="14.45" hidden="1" customHeight="1" x14ac:dyDescent="0.25">
      <c r="A628" s="68">
        <v>1235</v>
      </c>
      <c r="B628" s="51" t="s">
        <v>165</v>
      </c>
      <c r="C628" s="51">
        <v>375</v>
      </c>
      <c r="D628" s="51" t="s">
        <v>193</v>
      </c>
      <c r="E628" s="51">
        <v>375</v>
      </c>
      <c r="F628" s="51" t="s">
        <v>93</v>
      </c>
      <c r="G628" s="52">
        <v>4920</v>
      </c>
      <c r="H628" s="52"/>
      <c r="I628" s="52"/>
      <c r="J628" s="52"/>
      <c r="K628" s="52"/>
      <c r="L628" s="52"/>
      <c r="M628" s="52"/>
      <c r="N628" s="52"/>
      <c r="O628" s="52"/>
      <c r="P628" s="52"/>
      <c r="Q628" s="52">
        <v>4920</v>
      </c>
      <c r="R628" s="51"/>
    </row>
    <row r="629" spans="1:18" ht="14.45" hidden="1" customHeight="1" x14ac:dyDescent="0.25">
      <c r="A629" s="68">
        <v>1257</v>
      </c>
      <c r="B629" s="51" t="s">
        <v>165</v>
      </c>
      <c r="C629" s="51">
        <v>375</v>
      </c>
      <c r="D629" s="51" t="s">
        <v>199</v>
      </c>
      <c r="E629" s="51">
        <v>375</v>
      </c>
      <c r="F629" s="51" t="s">
        <v>93</v>
      </c>
      <c r="G629" s="52">
        <v>1500</v>
      </c>
      <c r="H629" s="52"/>
      <c r="I629" s="52"/>
      <c r="J629" s="52"/>
      <c r="K629" s="52"/>
      <c r="L629" s="52"/>
      <c r="M629" s="52"/>
      <c r="N629" s="52"/>
      <c r="O629" s="52"/>
      <c r="P629" s="52"/>
      <c r="Q629" s="52">
        <v>1500</v>
      </c>
      <c r="R629" s="51"/>
    </row>
    <row r="630" spans="1:18" ht="14.45" customHeight="1" x14ac:dyDescent="0.25">
      <c r="A630" s="51">
        <v>597</v>
      </c>
      <c r="B630" s="51" t="s">
        <v>165</v>
      </c>
      <c r="C630" s="51">
        <v>376</v>
      </c>
      <c r="D630" s="51" t="s">
        <v>220</v>
      </c>
      <c r="E630" s="51">
        <v>376</v>
      </c>
      <c r="F630" s="51" t="s">
        <v>94</v>
      </c>
      <c r="G630" s="52">
        <v>1000</v>
      </c>
      <c r="H630" s="51"/>
      <c r="I630" s="52">
        <v>0</v>
      </c>
      <c r="J630" s="52">
        <v>0</v>
      </c>
      <c r="K630" s="52">
        <v>0</v>
      </c>
      <c r="L630" s="52">
        <v>0</v>
      </c>
      <c r="M630" s="52">
        <v>0</v>
      </c>
      <c r="N630" s="52">
        <v>0</v>
      </c>
      <c r="O630" s="52">
        <v>0</v>
      </c>
      <c r="P630" s="52">
        <v>0</v>
      </c>
      <c r="Q630" s="52">
        <v>1000</v>
      </c>
      <c r="R630" s="51"/>
    </row>
    <row r="631" spans="1:18" ht="14.45" hidden="1" customHeight="1" x14ac:dyDescent="0.25">
      <c r="A631" s="51">
        <v>920</v>
      </c>
      <c r="B631" s="51" t="s">
        <v>165</v>
      </c>
      <c r="C631" s="51">
        <v>376</v>
      </c>
      <c r="D631" s="51" t="s">
        <v>226</v>
      </c>
      <c r="E631" s="51">
        <v>376</v>
      </c>
      <c r="F631" s="51" t="s">
        <v>94</v>
      </c>
      <c r="G631" s="52">
        <v>20000</v>
      </c>
      <c r="H631" s="52"/>
      <c r="I631" s="52"/>
      <c r="J631" s="52"/>
      <c r="K631" s="52"/>
      <c r="L631" s="52"/>
      <c r="M631" s="52"/>
      <c r="N631" s="52"/>
      <c r="O631" s="52"/>
      <c r="P631" s="52"/>
      <c r="Q631" s="52">
        <v>20000</v>
      </c>
      <c r="R631" s="51"/>
    </row>
    <row r="632" spans="1:18" ht="14.45" hidden="1" customHeight="1" x14ac:dyDescent="0.25">
      <c r="A632" s="51">
        <v>285</v>
      </c>
      <c r="B632" s="51" t="s">
        <v>165</v>
      </c>
      <c r="C632" s="51">
        <v>378</v>
      </c>
      <c r="D632" s="51" t="s">
        <v>211</v>
      </c>
      <c r="E632" s="51">
        <v>378</v>
      </c>
      <c r="F632" s="51" t="s">
        <v>95</v>
      </c>
      <c r="G632" s="52">
        <v>0</v>
      </c>
      <c r="H632" s="51"/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2">
        <v>0</v>
      </c>
      <c r="P632" s="52">
        <v>0</v>
      </c>
      <c r="Q632" s="52">
        <v>0</v>
      </c>
      <c r="R632" s="51"/>
    </row>
    <row r="633" spans="1:18" ht="14.45" hidden="1" customHeight="1" x14ac:dyDescent="0.25">
      <c r="A633" s="51">
        <v>328</v>
      </c>
      <c r="B633" s="51" t="s">
        <v>165</v>
      </c>
      <c r="C633" s="51">
        <v>378</v>
      </c>
      <c r="D633" s="51" t="s">
        <v>212</v>
      </c>
      <c r="E633" s="51">
        <v>378</v>
      </c>
      <c r="F633" s="51" t="s">
        <v>95</v>
      </c>
      <c r="G633" s="52">
        <v>0</v>
      </c>
      <c r="H633" s="51"/>
      <c r="I633" s="52">
        <v>0</v>
      </c>
      <c r="J633" s="52">
        <v>0</v>
      </c>
      <c r="K633" s="52">
        <v>0</v>
      </c>
      <c r="L633" s="52">
        <v>0</v>
      </c>
      <c r="M633" s="52">
        <v>0</v>
      </c>
      <c r="N633" s="52">
        <v>0</v>
      </c>
      <c r="O633" s="52">
        <v>0</v>
      </c>
      <c r="P633" s="52">
        <v>0</v>
      </c>
      <c r="Q633" s="52">
        <v>0</v>
      </c>
      <c r="R633" s="51"/>
    </row>
    <row r="634" spans="1:18" ht="14.45" hidden="1" customHeight="1" x14ac:dyDescent="0.25">
      <c r="A634" s="68">
        <v>1258</v>
      </c>
      <c r="B634" s="51" t="s">
        <v>165</v>
      </c>
      <c r="C634" s="51">
        <v>378</v>
      </c>
      <c r="D634" s="51" t="s">
        <v>199</v>
      </c>
      <c r="E634" s="51">
        <v>378</v>
      </c>
      <c r="F634" s="51" t="s">
        <v>95</v>
      </c>
      <c r="G634" s="52">
        <v>0</v>
      </c>
      <c r="H634" s="52"/>
      <c r="I634" s="52"/>
      <c r="J634" s="52"/>
      <c r="K634" s="52"/>
      <c r="L634" s="52"/>
      <c r="M634" s="52"/>
      <c r="N634" s="52"/>
      <c r="O634" s="52"/>
      <c r="P634" s="52"/>
      <c r="Q634" s="52">
        <v>0</v>
      </c>
      <c r="R634" s="51"/>
    </row>
    <row r="635" spans="1:18" ht="14.45" hidden="1" customHeight="1" x14ac:dyDescent="0.25">
      <c r="A635" s="51">
        <v>286</v>
      </c>
      <c r="B635" s="51" t="s">
        <v>165</v>
      </c>
      <c r="C635" s="51">
        <v>379</v>
      </c>
      <c r="D635" s="51" t="s">
        <v>211</v>
      </c>
      <c r="E635" s="51">
        <v>379</v>
      </c>
      <c r="F635" s="51" t="s">
        <v>96</v>
      </c>
      <c r="G635" s="52">
        <v>5000</v>
      </c>
      <c r="H635" s="51"/>
      <c r="I635" s="52">
        <v>0</v>
      </c>
      <c r="J635" s="52">
        <v>0</v>
      </c>
      <c r="K635" s="52">
        <v>0</v>
      </c>
      <c r="L635" s="52">
        <v>0</v>
      </c>
      <c r="M635" s="52">
        <v>0</v>
      </c>
      <c r="N635" s="52">
        <v>0</v>
      </c>
      <c r="O635" s="52">
        <v>0</v>
      </c>
      <c r="P635" s="52">
        <v>0</v>
      </c>
      <c r="Q635" s="52">
        <v>5000</v>
      </c>
      <c r="R635" s="51"/>
    </row>
    <row r="636" spans="1:18" ht="14.45" hidden="1" customHeight="1" x14ac:dyDescent="0.25">
      <c r="A636" s="51">
        <v>667</v>
      </c>
      <c r="B636" s="51" t="s">
        <v>165</v>
      </c>
      <c r="C636" s="51">
        <v>379</v>
      </c>
      <c r="D636" s="51" t="s">
        <v>142</v>
      </c>
      <c r="E636" s="51">
        <v>379</v>
      </c>
      <c r="F636" s="51" t="s">
        <v>96</v>
      </c>
      <c r="G636" s="52">
        <v>48000</v>
      </c>
      <c r="H636" s="52">
        <v>0</v>
      </c>
      <c r="I636" s="52">
        <v>0</v>
      </c>
      <c r="J636" s="52">
        <v>0</v>
      </c>
      <c r="K636" s="52">
        <v>0</v>
      </c>
      <c r="L636" s="52">
        <v>0</v>
      </c>
      <c r="M636" s="52">
        <v>0</v>
      </c>
      <c r="N636" s="52">
        <v>0</v>
      </c>
      <c r="O636" s="52">
        <v>0</v>
      </c>
      <c r="P636" s="52">
        <v>0</v>
      </c>
      <c r="Q636" s="52">
        <v>48000</v>
      </c>
      <c r="R636" s="51"/>
    </row>
    <row r="637" spans="1:18" ht="14.45" hidden="1" customHeight="1" x14ac:dyDescent="0.25">
      <c r="A637" s="51">
        <v>701</v>
      </c>
      <c r="B637" s="51" t="s">
        <v>165</v>
      </c>
      <c r="C637" s="51">
        <v>379</v>
      </c>
      <c r="D637" s="51" t="s">
        <v>222</v>
      </c>
      <c r="E637" s="51">
        <v>379</v>
      </c>
      <c r="F637" s="51" t="s">
        <v>96</v>
      </c>
      <c r="G637" s="52">
        <v>3000</v>
      </c>
      <c r="H637" s="52"/>
      <c r="I637" s="52">
        <v>0</v>
      </c>
      <c r="J637" s="52">
        <v>0</v>
      </c>
      <c r="K637" s="52">
        <v>0</v>
      </c>
      <c r="L637" s="52">
        <v>0</v>
      </c>
      <c r="M637" s="52">
        <v>0</v>
      </c>
      <c r="N637" s="52">
        <v>0</v>
      </c>
      <c r="O637" s="52">
        <v>0</v>
      </c>
      <c r="P637" s="52">
        <v>0</v>
      </c>
      <c r="Q637" s="52">
        <v>3000</v>
      </c>
      <c r="R637" s="51"/>
    </row>
    <row r="638" spans="1:18" ht="14.45" hidden="1" customHeight="1" x14ac:dyDescent="0.25">
      <c r="A638" s="51">
        <v>740</v>
      </c>
      <c r="B638" s="51" t="s">
        <v>165</v>
      </c>
      <c r="C638" s="51">
        <v>379</v>
      </c>
      <c r="D638" s="51" t="s">
        <v>223</v>
      </c>
      <c r="E638" s="51">
        <v>379</v>
      </c>
      <c r="F638" s="51" t="s">
        <v>96</v>
      </c>
      <c r="G638" s="52">
        <v>0</v>
      </c>
      <c r="H638" s="52"/>
      <c r="I638" s="52">
        <v>0</v>
      </c>
      <c r="J638" s="52">
        <v>0</v>
      </c>
      <c r="K638" s="52">
        <v>0</v>
      </c>
      <c r="L638" s="52">
        <v>0</v>
      </c>
      <c r="M638" s="52">
        <v>0</v>
      </c>
      <c r="N638" s="52">
        <v>0</v>
      </c>
      <c r="O638" s="52">
        <v>0</v>
      </c>
      <c r="P638" s="52">
        <v>0</v>
      </c>
      <c r="Q638" s="52">
        <v>0</v>
      </c>
      <c r="R638" s="51"/>
    </row>
    <row r="639" spans="1:18" ht="14.45" hidden="1" customHeight="1" x14ac:dyDescent="0.25">
      <c r="A639" s="68">
        <v>1201</v>
      </c>
      <c r="B639" s="51" t="s">
        <v>165</v>
      </c>
      <c r="C639" s="51">
        <v>379</v>
      </c>
      <c r="D639" s="68" t="s">
        <v>192</v>
      </c>
      <c r="E639" s="51">
        <v>379</v>
      </c>
      <c r="F639" s="51" t="s">
        <v>96</v>
      </c>
      <c r="G639" s="52">
        <v>4000</v>
      </c>
      <c r="H639" s="52"/>
      <c r="I639" s="52"/>
      <c r="J639" s="52"/>
      <c r="K639" s="52"/>
      <c r="L639" s="52"/>
      <c r="M639" s="52"/>
      <c r="N639" s="52"/>
      <c r="O639" s="52"/>
      <c r="P639" s="52"/>
      <c r="Q639" s="52">
        <v>4000</v>
      </c>
      <c r="R639" s="51" t="s">
        <v>317</v>
      </c>
    </row>
    <row r="640" spans="1:18" ht="14.45" hidden="1" customHeight="1" x14ac:dyDescent="0.25">
      <c r="A640" s="51">
        <v>288</v>
      </c>
      <c r="B640" s="51" t="s">
        <v>165</v>
      </c>
      <c r="C640" s="51">
        <v>381</v>
      </c>
      <c r="D640" s="51" t="s">
        <v>211</v>
      </c>
      <c r="E640" s="51">
        <v>381</v>
      </c>
      <c r="F640" s="51" t="s">
        <v>97</v>
      </c>
      <c r="G640" s="52">
        <v>0</v>
      </c>
      <c r="H640" s="51"/>
      <c r="I640" s="52">
        <v>0</v>
      </c>
      <c r="J640" s="52">
        <v>0</v>
      </c>
      <c r="K640" s="52">
        <v>0</v>
      </c>
      <c r="L640" s="52">
        <v>0</v>
      </c>
      <c r="M640" s="52">
        <v>0</v>
      </c>
      <c r="N640" s="52">
        <v>0</v>
      </c>
      <c r="O640" s="52">
        <v>0</v>
      </c>
      <c r="P640" s="52">
        <v>0</v>
      </c>
      <c r="Q640" s="52">
        <v>0</v>
      </c>
      <c r="R640" s="51"/>
    </row>
    <row r="641" spans="1:18" ht="14.45" customHeight="1" x14ac:dyDescent="0.25">
      <c r="A641" s="51">
        <v>599</v>
      </c>
      <c r="B641" s="51" t="s">
        <v>165</v>
      </c>
      <c r="C641" s="51">
        <v>381</v>
      </c>
      <c r="D641" s="51" t="s">
        <v>220</v>
      </c>
      <c r="E641" s="51">
        <v>381</v>
      </c>
      <c r="F641" s="51" t="s">
        <v>97</v>
      </c>
      <c r="G641" s="52">
        <v>0</v>
      </c>
      <c r="H641" s="51"/>
      <c r="I641" s="52">
        <v>0</v>
      </c>
      <c r="J641" s="52">
        <v>0</v>
      </c>
      <c r="K641" s="52">
        <v>0</v>
      </c>
      <c r="L641" s="52">
        <v>0</v>
      </c>
      <c r="M641" s="52">
        <v>0</v>
      </c>
      <c r="N641" s="52">
        <v>0</v>
      </c>
      <c r="O641" s="52">
        <v>0</v>
      </c>
      <c r="P641" s="52">
        <v>0</v>
      </c>
      <c r="Q641" s="52">
        <v>0</v>
      </c>
      <c r="R641" s="51"/>
    </row>
    <row r="642" spans="1:18" ht="14.45" hidden="1" customHeight="1" x14ac:dyDescent="0.25">
      <c r="A642" s="51">
        <v>925</v>
      </c>
      <c r="B642" s="51" t="s">
        <v>165</v>
      </c>
      <c r="C642" s="51">
        <v>381</v>
      </c>
      <c r="D642" s="51" t="s">
        <v>226</v>
      </c>
      <c r="E642" s="51">
        <v>381</v>
      </c>
      <c r="F642" s="51" t="s">
        <v>97</v>
      </c>
      <c r="G642" s="52">
        <v>80000</v>
      </c>
      <c r="H642" s="52"/>
      <c r="I642" s="52"/>
      <c r="J642" s="52"/>
      <c r="K642" s="52"/>
      <c r="L642" s="52"/>
      <c r="M642" s="52"/>
      <c r="N642" s="52"/>
      <c r="O642" s="52"/>
      <c r="P642" s="52"/>
      <c r="Q642" s="52">
        <v>80000</v>
      </c>
      <c r="R642" s="51"/>
    </row>
    <row r="643" spans="1:18" ht="14.45" hidden="1" customHeight="1" x14ac:dyDescent="0.25">
      <c r="A643" s="51">
        <v>173</v>
      </c>
      <c r="B643" s="51" t="s">
        <v>165</v>
      </c>
      <c r="C643" s="51">
        <v>382</v>
      </c>
      <c r="D643" s="51" t="s">
        <v>208</v>
      </c>
      <c r="E643" s="51">
        <v>382</v>
      </c>
      <c r="F643" s="51" t="s">
        <v>98</v>
      </c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>
        <v>0</v>
      </c>
      <c r="R643" s="51"/>
    </row>
    <row r="644" spans="1:18" ht="14.45" hidden="1" customHeight="1" x14ac:dyDescent="0.25">
      <c r="A644" s="51">
        <v>289</v>
      </c>
      <c r="B644" s="51" t="s">
        <v>165</v>
      </c>
      <c r="C644" s="51">
        <v>382</v>
      </c>
      <c r="D644" s="51" t="s">
        <v>211</v>
      </c>
      <c r="E644" s="51">
        <v>382</v>
      </c>
      <c r="F644" s="51" t="s">
        <v>98</v>
      </c>
      <c r="G644" s="52">
        <v>120000</v>
      </c>
      <c r="H644" s="51"/>
      <c r="I644" s="52">
        <v>0</v>
      </c>
      <c r="J644" s="52">
        <v>0</v>
      </c>
      <c r="K644" s="52">
        <v>0</v>
      </c>
      <c r="L644" s="52">
        <v>0</v>
      </c>
      <c r="M644" s="52">
        <v>0</v>
      </c>
      <c r="N644" s="52">
        <v>0</v>
      </c>
      <c r="O644" s="52">
        <v>0</v>
      </c>
      <c r="P644" s="52">
        <v>0</v>
      </c>
      <c r="Q644" s="52">
        <v>120000</v>
      </c>
      <c r="R644" s="51"/>
    </row>
    <row r="645" spans="1:18" ht="14.45" hidden="1" customHeight="1" x14ac:dyDescent="0.25">
      <c r="A645" s="51">
        <v>524</v>
      </c>
      <c r="B645" s="51" t="s">
        <v>165</v>
      </c>
      <c r="C645" s="51">
        <v>382</v>
      </c>
      <c r="D645" s="51" t="s">
        <v>218</v>
      </c>
      <c r="E645" s="51">
        <v>382</v>
      </c>
      <c r="F645" s="51" t="s">
        <v>98</v>
      </c>
      <c r="G645" s="52">
        <v>8000</v>
      </c>
      <c r="H645" s="51"/>
      <c r="I645" s="52">
        <v>0</v>
      </c>
      <c r="J645" s="52">
        <v>0</v>
      </c>
      <c r="K645" s="52">
        <v>0</v>
      </c>
      <c r="L645" s="52">
        <v>0</v>
      </c>
      <c r="M645" s="52">
        <v>0</v>
      </c>
      <c r="N645" s="52">
        <v>0</v>
      </c>
      <c r="O645" s="52">
        <v>0</v>
      </c>
      <c r="P645" s="52">
        <v>0</v>
      </c>
      <c r="Q645" s="52">
        <v>8000</v>
      </c>
      <c r="R645" s="51"/>
    </row>
    <row r="646" spans="1:18" ht="14.45" hidden="1" customHeight="1" x14ac:dyDescent="0.25">
      <c r="A646" s="51">
        <v>553</v>
      </c>
      <c r="B646" s="51" t="s">
        <v>165</v>
      </c>
      <c r="C646" s="51">
        <v>382</v>
      </c>
      <c r="D646" s="51" t="s">
        <v>219</v>
      </c>
      <c r="E646" s="51">
        <v>382</v>
      </c>
      <c r="F646" s="51" t="s">
        <v>98</v>
      </c>
      <c r="G646" s="52">
        <v>0</v>
      </c>
      <c r="H646" s="52">
        <v>0</v>
      </c>
      <c r="I646" s="52">
        <v>0</v>
      </c>
      <c r="J646" s="52">
        <v>0</v>
      </c>
      <c r="K646" s="52">
        <v>0</v>
      </c>
      <c r="L646" s="52">
        <v>0</v>
      </c>
      <c r="M646" s="52">
        <v>0</v>
      </c>
      <c r="N646" s="52">
        <v>0</v>
      </c>
      <c r="O646" s="52">
        <v>0</v>
      </c>
      <c r="P646" s="52">
        <v>0</v>
      </c>
      <c r="Q646" s="52">
        <v>0</v>
      </c>
      <c r="R646" s="51"/>
    </row>
    <row r="647" spans="1:18" ht="14.45" hidden="1" customHeight="1" x14ac:dyDescent="0.25">
      <c r="A647" s="51">
        <v>742</v>
      </c>
      <c r="B647" s="51" t="s">
        <v>165</v>
      </c>
      <c r="C647" s="51">
        <v>382</v>
      </c>
      <c r="D647" s="51" t="s">
        <v>223</v>
      </c>
      <c r="E647" s="51">
        <v>382</v>
      </c>
      <c r="F647" s="51" t="s">
        <v>98</v>
      </c>
      <c r="G647" s="52">
        <v>10000</v>
      </c>
      <c r="H647" s="52"/>
      <c r="I647" s="52">
        <v>0</v>
      </c>
      <c r="J647" s="52">
        <v>0</v>
      </c>
      <c r="K647" s="52">
        <v>0</v>
      </c>
      <c r="L647" s="52">
        <v>0</v>
      </c>
      <c r="M647" s="52">
        <v>0</v>
      </c>
      <c r="N647" s="52">
        <v>0</v>
      </c>
      <c r="O647" s="52">
        <v>0</v>
      </c>
      <c r="P647" s="52">
        <v>0</v>
      </c>
      <c r="Q647" s="52">
        <v>10000</v>
      </c>
      <c r="R647" s="51"/>
    </row>
    <row r="648" spans="1:18" ht="14.45" hidden="1" customHeight="1" x14ac:dyDescent="0.25">
      <c r="A648" s="51">
        <v>926</v>
      </c>
      <c r="B648" s="51" t="s">
        <v>165</v>
      </c>
      <c r="C648" s="51">
        <v>382</v>
      </c>
      <c r="D648" s="51" t="s">
        <v>226</v>
      </c>
      <c r="E648" s="51">
        <v>382</v>
      </c>
      <c r="F648" s="51" t="s">
        <v>98</v>
      </c>
      <c r="G648" s="52">
        <v>80000</v>
      </c>
      <c r="H648" s="52"/>
      <c r="I648" s="52"/>
      <c r="J648" s="52"/>
      <c r="K648" s="52"/>
      <c r="L648" s="52"/>
      <c r="M648" s="52"/>
      <c r="N648" s="52"/>
      <c r="O648" s="52"/>
      <c r="P648" s="52"/>
      <c r="Q648" s="52">
        <v>80000</v>
      </c>
      <c r="R648" s="51"/>
    </row>
    <row r="649" spans="1:18" ht="14.45" hidden="1" customHeight="1" x14ac:dyDescent="0.25">
      <c r="A649" s="51">
        <v>174</v>
      </c>
      <c r="B649" s="51" t="s">
        <v>165</v>
      </c>
      <c r="C649" s="51">
        <v>383</v>
      </c>
      <c r="D649" s="51" t="s">
        <v>208</v>
      </c>
      <c r="E649" s="51">
        <v>383</v>
      </c>
      <c r="F649" s="51" t="s">
        <v>99</v>
      </c>
      <c r="G649" s="52">
        <v>4500</v>
      </c>
      <c r="H649" s="52"/>
      <c r="I649" s="52"/>
      <c r="J649" s="52"/>
      <c r="K649" s="52"/>
      <c r="L649" s="52"/>
      <c r="M649" s="52"/>
      <c r="N649" s="52"/>
      <c r="O649" s="52"/>
      <c r="P649" s="52"/>
      <c r="Q649" s="52">
        <v>4500</v>
      </c>
      <c r="R649" s="51"/>
    </row>
    <row r="650" spans="1:18" ht="14.45" hidden="1" customHeight="1" x14ac:dyDescent="0.25">
      <c r="A650" s="51">
        <v>290</v>
      </c>
      <c r="B650" s="51" t="s">
        <v>165</v>
      </c>
      <c r="C650" s="51">
        <v>383</v>
      </c>
      <c r="D650" s="51" t="s">
        <v>211</v>
      </c>
      <c r="E650" s="51">
        <v>383</v>
      </c>
      <c r="F650" s="51" t="s">
        <v>99</v>
      </c>
      <c r="G650" s="52">
        <v>5000</v>
      </c>
      <c r="H650" s="51"/>
      <c r="I650" s="52">
        <v>0</v>
      </c>
      <c r="J650" s="52">
        <v>0</v>
      </c>
      <c r="K650" s="52">
        <v>0</v>
      </c>
      <c r="L650" s="52">
        <v>0</v>
      </c>
      <c r="M650" s="52">
        <v>0</v>
      </c>
      <c r="N650" s="52">
        <v>0</v>
      </c>
      <c r="O650" s="52">
        <v>0</v>
      </c>
      <c r="P650" s="52">
        <v>0</v>
      </c>
      <c r="Q650" s="52">
        <v>5000</v>
      </c>
      <c r="R650" s="51"/>
    </row>
    <row r="651" spans="1:18" ht="14.45" hidden="1" customHeight="1" x14ac:dyDescent="0.25">
      <c r="A651" s="51">
        <v>372</v>
      </c>
      <c r="B651" s="51" t="s">
        <v>165</v>
      </c>
      <c r="C651" s="51">
        <v>383</v>
      </c>
      <c r="D651" s="51" t="s">
        <v>213</v>
      </c>
      <c r="E651" s="51">
        <v>383</v>
      </c>
      <c r="F651" s="106" t="s">
        <v>99</v>
      </c>
      <c r="G651" s="52">
        <v>4000</v>
      </c>
      <c r="H651" s="52">
        <v>0</v>
      </c>
      <c r="I651" s="52">
        <v>0</v>
      </c>
      <c r="J651" s="52">
        <v>0</v>
      </c>
      <c r="K651" s="52">
        <v>0</v>
      </c>
      <c r="L651" s="52">
        <v>0</v>
      </c>
      <c r="M651" s="52">
        <v>0</v>
      </c>
      <c r="N651" s="52">
        <v>0</v>
      </c>
      <c r="O651" s="52">
        <v>0</v>
      </c>
      <c r="P651" s="52">
        <v>0</v>
      </c>
      <c r="Q651" s="52">
        <v>4000</v>
      </c>
      <c r="R651" s="51"/>
    </row>
    <row r="652" spans="1:18" ht="14.45" hidden="1" customHeight="1" x14ac:dyDescent="0.25">
      <c r="A652" s="51">
        <v>669</v>
      </c>
      <c r="B652" s="51" t="s">
        <v>165</v>
      </c>
      <c r="C652" s="51">
        <v>383</v>
      </c>
      <c r="D652" s="51" t="s">
        <v>142</v>
      </c>
      <c r="E652" s="51">
        <v>383</v>
      </c>
      <c r="F652" s="106" t="s">
        <v>99</v>
      </c>
      <c r="G652" s="52">
        <v>10800</v>
      </c>
      <c r="H652" s="52">
        <v>0</v>
      </c>
      <c r="I652" s="52">
        <v>0</v>
      </c>
      <c r="J652" s="52">
        <v>0</v>
      </c>
      <c r="K652" s="52">
        <v>0</v>
      </c>
      <c r="L652" s="52">
        <v>0</v>
      </c>
      <c r="M652" s="52">
        <v>0</v>
      </c>
      <c r="N652" s="52">
        <v>0</v>
      </c>
      <c r="O652" s="52">
        <v>0</v>
      </c>
      <c r="P652" s="52">
        <v>0</v>
      </c>
      <c r="Q652" s="52">
        <v>10800</v>
      </c>
      <c r="R652" s="51"/>
    </row>
    <row r="653" spans="1:18" ht="14.45" hidden="1" customHeight="1" x14ac:dyDescent="0.25">
      <c r="A653" s="51">
        <v>743</v>
      </c>
      <c r="B653" s="51" t="s">
        <v>165</v>
      </c>
      <c r="C653" s="51">
        <v>383</v>
      </c>
      <c r="D653" s="51" t="s">
        <v>223</v>
      </c>
      <c r="E653" s="51">
        <v>383</v>
      </c>
      <c r="F653" s="51" t="s">
        <v>99</v>
      </c>
      <c r="G653" s="52">
        <v>2000</v>
      </c>
      <c r="H653" s="52"/>
      <c r="I653" s="52">
        <v>0</v>
      </c>
      <c r="J653" s="52">
        <v>0</v>
      </c>
      <c r="K653" s="52">
        <v>0</v>
      </c>
      <c r="L653" s="52">
        <v>0</v>
      </c>
      <c r="M653" s="52">
        <v>0</v>
      </c>
      <c r="N653" s="52">
        <v>0</v>
      </c>
      <c r="O653" s="52">
        <v>0</v>
      </c>
      <c r="P653" s="52">
        <v>0</v>
      </c>
      <c r="Q653" s="52">
        <v>2000</v>
      </c>
      <c r="R653" s="51"/>
    </row>
    <row r="654" spans="1:18" ht="14.45" hidden="1" customHeight="1" x14ac:dyDescent="0.25">
      <c r="A654" s="51">
        <v>927</v>
      </c>
      <c r="B654" s="51" t="s">
        <v>165</v>
      </c>
      <c r="C654" s="51">
        <v>383</v>
      </c>
      <c r="D654" s="51" t="s">
        <v>226</v>
      </c>
      <c r="E654" s="51">
        <v>383</v>
      </c>
      <c r="F654" s="51" t="s">
        <v>99</v>
      </c>
      <c r="G654" s="52">
        <v>4000</v>
      </c>
      <c r="H654" s="52"/>
      <c r="I654" s="52"/>
      <c r="J654" s="52"/>
      <c r="K654" s="52"/>
      <c r="L654" s="52"/>
      <c r="M654" s="52"/>
      <c r="N654" s="52"/>
      <c r="O654" s="52"/>
      <c r="P654" s="52"/>
      <c r="Q654" s="52">
        <v>4000</v>
      </c>
      <c r="R654" s="51"/>
    </row>
    <row r="655" spans="1:18" ht="14.45" hidden="1" customHeight="1" x14ac:dyDescent="0.25">
      <c r="A655" s="51">
        <v>291</v>
      </c>
      <c r="B655" s="51" t="s">
        <v>165</v>
      </c>
      <c r="C655" s="51">
        <v>384</v>
      </c>
      <c r="D655" s="51" t="s">
        <v>211</v>
      </c>
      <c r="E655" s="51">
        <v>384</v>
      </c>
      <c r="F655" s="51" t="s">
        <v>100</v>
      </c>
      <c r="G655" s="52">
        <v>0</v>
      </c>
      <c r="H655" s="51"/>
      <c r="I655" s="52">
        <v>0</v>
      </c>
      <c r="J655" s="52">
        <v>0</v>
      </c>
      <c r="K655" s="52">
        <v>0</v>
      </c>
      <c r="L655" s="52">
        <v>0</v>
      </c>
      <c r="M655" s="52">
        <v>0</v>
      </c>
      <c r="N655" s="52">
        <v>0</v>
      </c>
      <c r="O655" s="52">
        <v>0</v>
      </c>
      <c r="P655" s="52">
        <v>0</v>
      </c>
      <c r="Q655" s="52">
        <v>0</v>
      </c>
      <c r="R655" s="51"/>
    </row>
    <row r="656" spans="1:18" ht="14.45" hidden="1" customHeight="1" x14ac:dyDescent="0.25">
      <c r="A656" s="51">
        <v>670</v>
      </c>
      <c r="B656" s="51" t="s">
        <v>165</v>
      </c>
      <c r="C656" s="51">
        <v>384</v>
      </c>
      <c r="D656" s="51" t="s">
        <v>142</v>
      </c>
      <c r="E656" s="51">
        <v>384</v>
      </c>
      <c r="F656" s="51" t="s">
        <v>100</v>
      </c>
      <c r="G656" s="52">
        <v>0</v>
      </c>
      <c r="H656" s="52">
        <v>0</v>
      </c>
      <c r="I656" s="52">
        <v>0</v>
      </c>
      <c r="J656" s="52">
        <v>0</v>
      </c>
      <c r="K656" s="52">
        <v>0</v>
      </c>
      <c r="L656" s="52">
        <v>0</v>
      </c>
      <c r="M656" s="52">
        <v>0</v>
      </c>
      <c r="N656" s="52">
        <v>0</v>
      </c>
      <c r="O656" s="52">
        <v>0</v>
      </c>
      <c r="P656" s="52">
        <v>0</v>
      </c>
      <c r="Q656" s="52">
        <v>0</v>
      </c>
      <c r="R656" s="51"/>
    </row>
    <row r="657" spans="1:18" ht="14.45" hidden="1" customHeight="1" x14ac:dyDescent="0.25">
      <c r="A657" s="51">
        <v>292</v>
      </c>
      <c r="B657" s="51" t="s">
        <v>165</v>
      </c>
      <c r="C657" s="51">
        <v>385</v>
      </c>
      <c r="D657" s="51" t="s">
        <v>211</v>
      </c>
      <c r="E657" s="51">
        <v>385</v>
      </c>
      <c r="F657" s="51" t="s">
        <v>101</v>
      </c>
      <c r="G657" s="52">
        <v>0</v>
      </c>
      <c r="H657" s="51"/>
      <c r="I657" s="52">
        <v>0</v>
      </c>
      <c r="J657" s="52">
        <v>0</v>
      </c>
      <c r="K657" s="52">
        <v>0</v>
      </c>
      <c r="L657" s="52">
        <v>0</v>
      </c>
      <c r="M657" s="52">
        <v>0</v>
      </c>
      <c r="N657" s="52">
        <v>0</v>
      </c>
      <c r="O657" s="52">
        <v>0</v>
      </c>
      <c r="P657" s="52">
        <v>0</v>
      </c>
      <c r="Q657" s="52">
        <v>0</v>
      </c>
      <c r="R657" s="51"/>
    </row>
    <row r="658" spans="1:18" ht="14.45" hidden="1" customHeight="1" x14ac:dyDescent="0.25">
      <c r="A658" s="51">
        <v>744</v>
      </c>
      <c r="B658" s="51" t="s">
        <v>165</v>
      </c>
      <c r="C658" s="51">
        <v>385</v>
      </c>
      <c r="D658" s="51" t="s">
        <v>223</v>
      </c>
      <c r="E658" s="51">
        <v>385</v>
      </c>
      <c r="F658" s="51" t="s">
        <v>101</v>
      </c>
      <c r="G658" s="52">
        <v>0</v>
      </c>
      <c r="H658" s="52"/>
      <c r="I658" s="52">
        <v>0</v>
      </c>
      <c r="J658" s="52">
        <v>0</v>
      </c>
      <c r="K658" s="52">
        <v>0</v>
      </c>
      <c r="L658" s="52">
        <v>0</v>
      </c>
      <c r="M658" s="52">
        <v>0</v>
      </c>
      <c r="N658" s="52">
        <v>0</v>
      </c>
      <c r="O658" s="52">
        <v>0</v>
      </c>
      <c r="P658" s="52">
        <v>0</v>
      </c>
      <c r="Q658" s="52">
        <v>0</v>
      </c>
      <c r="R658" s="51"/>
    </row>
    <row r="659" spans="1:18" ht="14.45" hidden="1" customHeight="1" x14ac:dyDescent="0.25">
      <c r="A659" s="51">
        <v>929</v>
      </c>
      <c r="B659" s="51" t="s">
        <v>165</v>
      </c>
      <c r="C659" s="51">
        <v>385</v>
      </c>
      <c r="D659" s="51" t="s">
        <v>226</v>
      </c>
      <c r="E659" s="51">
        <v>385</v>
      </c>
      <c r="F659" s="51" t="s">
        <v>101</v>
      </c>
      <c r="G659" s="52">
        <v>0</v>
      </c>
      <c r="H659" s="52"/>
      <c r="I659" s="52"/>
      <c r="J659" s="52"/>
      <c r="K659" s="52"/>
      <c r="L659" s="52"/>
      <c r="M659" s="52"/>
      <c r="N659" s="52"/>
      <c r="O659" s="52"/>
      <c r="P659" s="52"/>
      <c r="Q659" s="52">
        <v>0</v>
      </c>
      <c r="R659" s="51"/>
    </row>
    <row r="660" spans="1:18" ht="14.45" hidden="1" customHeight="1" x14ac:dyDescent="0.25">
      <c r="A660" s="68">
        <v>1202</v>
      </c>
      <c r="B660" s="51" t="s">
        <v>165</v>
      </c>
      <c r="C660" s="51">
        <v>395</v>
      </c>
      <c r="D660" s="68" t="s">
        <v>192</v>
      </c>
      <c r="E660" s="51">
        <v>395</v>
      </c>
      <c r="F660" s="51" t="s">
        <v>102</v>
      </c>
      <c r="G660" s="52">
        <v>12000</v>
      </c>
      <c r="H660" s="52"/>
      <c r="I660" s="52"/>
      <c r="J660" s="52"/>
      <c r="K660" s="52"/>
      <c r="L660" s="52"/>
      <c r="M660" s="52"/>
      <c r="N660" s="52"/>
      <c r="O660" s="52"/>
      <c r="P660" s="52"/>
      <c r="Q660" s="52">
        <v>12000</v>
      </c>
      <c r="R660" s="51" t="s">
        <v>317</v>
      </c>
    </row>
    <row r="661" spans="1:18" ht="14.45" hidden="1" customHeight="1" x14ac:dyDescent="0.25">
      <c r="A661" s="51">
        <v>177</v>
      </c>
      <c r="B661" s="51" t="s">
        <v>168</v>
      </c>
      <c r="C661" s="51">
        <v>451</v>
      </c>
      <c r="D661" s="51" t="s">
        <v>226</v>
      </c>
      <c r="E661" s="51">
        <v>451</v>
      </c>
      <c r="F661" s="51" t="s">
        <v>108</v>
      </c>
      <c r="G661" s="52">
        <v>73918</v>
      </c>
      <c r="H661" s="52"/>
      <c r="I661" s="52"/>
      <c r="J661" s="52"/>
      <c r="K661" s="52"/>
      <c r="L661" s="52"/>
      <c r="M661" s="52"/>
      <c r="N661" s="52"/>
      <c r="O661" s="52"/>
      <c r="P661" s="52"/>
      <c r="Q661" s="52">
        <v>73918</v>
      </c>
      <c r="R661" s="51"/>
    </row>
    <row r="662" spans="1:18" ht="14.45" hidden="1" customHeight="1" x14ac:dyDescent="0.25">
      <c r="A662" s="51">
        <v>968</v>
      </c>
      <c r="B662" s="51" t="s">
        <v>168</v>
      </c>
      <c r="C662" s="51">
        <v>441</v>
      </c>
      <c r="D662" s="51" t="s">
        <v>226</v>
      </c>
      <c r="E662" s="51">
        <v>441</v>
      </c>
      <c r="F662" s="92" t="s">
        <v>103</v>
      </c>
      <c r="G662" s="52">
        <v>0</v>
      </c>
      <c r="H662" s="52"/>
      <c r="I662" s="52"/>
      <c r="J662" s="52"/>
      <c r="K662" s="52"/>
      <c r="L662" s="52"/>
      <c r="M662" s="52"/>
      <c r="N662" s="52"/>
      <c r="O662" s="52"/>
      <c r="P662" s="52"/>
      <c r="Q662" s="52">
        <v>0</v>
      </c>
      <c r="R662" s="51"/>
    </row>
    <row r="663" spans="1:18" ht="14.45" hidden="1" customHeight="1" x14ac:dyDescent="0.25">
      <c r="A663" s="51">
        <v>1081</v>
      </c>
      <c r="B663" s="51" t="s">
        <v>168</v>
      </c>
      <c r="C663" s="51">
        <v>441</v>
      </c>
      <c r="D663" s="51" t="s">
        <v>225</v>
      </c>
      <c r="E663" s="51">
        <v>441</v>
      </c>
      <c r="F663" s="51" t="s">
        <v>103</v>
      </c>
      <c r="G663" s="52">
        <v>0</v>
      </c>
      <c r="H663" s="52"/>
      <c r="I663" s="52"/>
      <c r="J663" s="52"/>
      <c r="K663" s="52"/>
      <c r="L663" s="52"/>
      <c r="M663" s="52"/>
      <c r="N663" s="52"/>
      <c r="O663" s="52"/>
      <c r="P663" s="52"/>
      <c r="Q663" s="52">
        <v>0</v>
      </c>
      <c r="R663" s="51"/>
    </row>
    <row r="664" spans="1:18" ht="14.45" hidden="1" customHeight="1" x14ac:dyDescent="0.25">
      <c r="A664" s="51">
        <v>1283</v>
      </c>
      <c r="B664" s="51" t="s">
        <v>168</v>
      </c>
      <c r="C664" s="51">
        <v>441</v>
      </c>
      <c r="D664" s="51" t="s">
        <v>206</v>
      </c>
      <c r="E664" s="51">
        <v>441</v>
      </c>
      <c r="F664" s="73" t="s">
        <v>332</v>
      </c>
      <c r="G664" s="52"/>
      <c r="H664" s="52"/>
      <c r="I664" s="52">
        <v>840000</v>
      </c>
      <c r="J664" s="52"/>
      <c r="K664" s="52"/>
      <c r="L664" s="52"/>
      <c r="M664" s="52"/>
      <c r="N664" s="52"/>
      <c r="O664" s="52"/>
      <c r="P664" s="52"/>
      <c r="Q664" s="52">
        <v>840000</v>
      </c>
      <c r="R664" s="51"/>
    </row>
    <row r="665" spans="1:18" ht="14.45" hidden="1" customHeight="1" x14ac:dyDescent="0.25">
      <c r="A665" s="51">
        <v>1284</v>
      </c>
      <c r="B665" s="51" t="s">
        <v>168</v>
      </c>
      <c r="C665" s="51">
        <v>441</v>
      </c>
      <c r="D665" s="51" t="s">
        <v>206</v>
      </c>
      <c r="E665" s="51">
        <v>441</v>
      </c>
      <c r="F665" s="73" t="s">
        <v>333</v>
      </c>
      <c r="G665" s="52"/>
      <c r="H665" s="52"/>
      <c r="I665" s="52">
        <v>150000</v>
      </c>
      <c r="J665" s="52"/>
      <c r="K665" s="52"/>
      <c r="L665" s="52"/>
      <c r="M665" s="52"/>
      <c r="N665" s="52"/>
      <c r="O665" s="52"/>
      <c r="P665" s="52"/>
      <c r="Q665" s="52">
        <v>150000</v>
      </c>
      <c r="R665" s="51"/>
    </row>
    <row r="666" spans="1:18" ht="14.45" hidden="1" customHeight="1" x14ac:dyDescent="0.25">
      <c r="A666" s="51">
        <v>969</v>
      </c>
      <c r="B666" s="51" t="s">
        <v>168</v>
      </c>
      <c r="C666" s="51">
        <v>442</v>
      </c>
      <c r="D666" s="51" t="s">
        <v>226</v>
      </c>
      <c r="E666" s="51">
        <v>442</v>
      </c>
      <c r="F666" s="51" t="s">
        <v>104</v>
      </c>
      <c r="G666" s="52">
        <v>120000</v>
      </c>
      <c r="H666" s="52"/>
      <c r="I666" s="52"/>
      <c r="J666" s="52"/>
      <c r="K666" s="52"/>
      <c r="L666" s="52"/>
      <c r="M666" s="52"/>
      <c r="N666" s="52"/>
      <c r="O666" s="52"/>
      <c r="P666" s="52"/>
      <c r="Q666" s="52">
        <v>120000</v>
      </c>
      <c r="R666" s="51"/>
    </row>
    <row r="667" spans="1:18" ht="14.45" hidden="1" customHeight="1" x14ac:dyDescent="0.25">
      <c r="A667" s="51">
        <v>1264</v>
      </c>
      <c r="B667" s="51" t="s">
        <v>168</v>
      </c>
      <c r="C667" s="51">
        <v>443</v>
      </c>
      <c r="D667" s="51" t="s">
        <v>226</v>
      </c>
      <c r="E667" s="51">
        <v>443</v>
      </c>
      <c r="F667" s="51" t="s">
        <v>320</v>
      </c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>
        <v>0</v>
      </c>
      <c r="R667" s="51"/>
    </row>
    <row r="668" spans="1:18" ht="14.45" hidden="1" customHeight="1" x14ac:dyDescent="0.25">
      <c r="A668" s="51">
        <v>972</v>
      </c>
      <c r="B668" s="51" t="s">
        <v>168</v>
      </c>
      <c r="C668" s="51">
        <v>445</v>
      </c>
      <c r="D668" s="51" t="s">
        <v>226</v>
      </c>
      <c r="E668" s="51">
        <v>445</v>
      </c>
      <c r="F668" s="51" t="s">
        <v>105</v>
      </c>
      <c r="G668" s="52">
        <v>40000</v>
      </c>
      <c r="H668" s="52"/>
      <c r="I668" s="52"/>
      <c r="J668" s="52"/>
      <c r="K668" s="52"/>
      <c r="L668" s="52"/>
      <c r="M668" s="52"/>
      <c r="N668" s="52"/>
      <c r="O668" s="52"/>
      <c r="P668" s="52"/>
      <c r="Q668" s="52">
        <v>40000</v>
      </c>
      <c r="R668" s="51"/>
    </row>
    <row r="669" spans="1:18" ht="14.45" hidden="1" customHeight="1" x14ac:dyDescent="0.25">
      <c r="A669" s="51">
        <v>1273</v>
      </c>
      <c r="B669" s="51" t="s">
        <v>168</v>
      </c>
      <c r="C669" s="51">
        <v>447</v>
      </c>
      <c r="D669" s="51" t="s">
        <v>226</v>
      </c>
      <c r="E669" s="51">
        <v>447</v>
      </c>
      <c r="F669" s="51" t="s">
        <v>106</v>
      </c>
      <c r="G669" s="52">
        <v>2640000</v>
      </c>
      <c r="H669" s="52"/>
      <c r="I669" s="52"/>
      <c r="J669" s="52"/>
      <c r="K669" s="52"/>
      <c r="L669" s="52"/>
      <c r="M669" s="52"/>
      <c r="N669" s="52"/>
      <c r="O669" s="52"/>
      <c r="P669" s="52"/>
      <c r="Q669" s="52">
        <v>2640000</v>
      </c>
      <c r="R669" s="51" t="s">
        <v>280</v>
      </c>
    </row>
    <row r="670" spans="1:18" ht="14.45" hidden="1" customHeight="1" x14ac:dyDescent="0.25">
      <c r="A670" s="51">
        <v>1274</v>
      </c>
      <c r="B670" s="51" t="s">
        <v>168</v>
      </c>
      <c r="C670" s="51">
        <v>447</v>
      </c>
      <c r="D670" s="51" t="s">
        <v>226</v>
      </c>
      <c r="E670" s="51">
        <v>447</v>
      </c>
      <c r="F670" s="51" t="s">
        <v>106</v>
      </c>
      <c r="G670" s="52">
        <v>500000</v>
      </c>
      <c r="H670" s="52"/>
      <c r="I670" s="52"/>
      <c r="J670" s="52"/>
      <c r="K670" s="52"/>
      <c r="L670" s="52"/>
      <c r="M670" s="52"/>
      <c r="N670" s="52"/>
      <c r="O670" s="52"/>
      <c r="P670" s="52"/>
      <c r="Q670" s="52">
        <v>500000</v>
      </c>
      <c r="R670" s="51" t="s">
        <v>381</v>
      </c>
    </row>
    <row r="671" spans="1:18" ht="14.45" hidden="1" customHeight="1" x14ac:dyDescent="0.25">
      <c r="A671" s="51">
        <v>975</v>
      </c>
      <c r="B671" s="51" t="s">
        <v>168</v>
      </c>
      <c r="C671" s="51">
        <v>448</v>
      </c>
      <c r="D671" s="51" t="s">
        <v>226</v>
      </c>
      <c r="E671" s="51">
        <v>448</v>
      </c>
      <c r="F671" s="51" t="s">
        <v>107</v>
      </c>
      <c r="G671" s="52">
        <v>150000</v>
      </c>
      <c r="H671" s="52"/>
      <c r="I671" s="52"/>
      <c r="J671" s="52"/>
      <c r="K671" s="52"/>
      <c r="L671" s="52"/>
      <c r="M671" s="52"/>
      <c r="N671" s="52"/>
      <c r="O671" s="52"/>
      <c r="P671" s="52"/>
      <c r="Q671" s="52">
        <v>150000</v>
      </c>
      <c r="R671" s="51"/>
    </row>
    <row r="672" spans="1:18" ht="14.45" hidden="1" customHeight="1" x14ac:dyDescent="0.25">
      <c r="A672" s="51">
        <v>180</v>
      </c>
      <c r="B672" s="51" t="s">
        <v>166</v>
      </c>
      <c r="C672" s="51">
        <v>511</v>
      </c>
      <c r="D672" s="51" t="s">
        <v>208</v>
      </c>
      <c r="E672" s="51">
        <v>511</v>
      </c>
      <c r="F672" s="51" t="s">
        <v>109</v>
      </c>
      <c r="G672" s="52">
        <v>0</v>
      </c>
      <c r="H672" s="52"/>
      <c r="I672" s="52"/>
      <c r="J672" s="52"/>
      <c r="K672" s="52"/>
      <c r="L672" s="52"/>
      <c r="M672" s="52"/>
      <c r="N672" s="52"/>
      <c r="O672" s="52"/>
      <c r="P672" s="52"/>
      <c r="Q672" s="52">
        <v>0</v>
      </c>
      <c r="R672" s="51"/>
    </row>
    <row r="673" spans="1:18" ht="14.45" hidden="1" customHeight="1" x14ac:dyDescent="0.25">
      <c r="A673" s="51">
        <v>216</v>
      </c>
      <c r="B673" s="51" t="s">
        <v>166</v>
      </c>
      <c r="C673" s="51">
        <v>511</v>
      </c>
      <c r="D673" s="51" t="s">
        <v>209</v>
      </c>
      <c r="E673" s="51">
        <v>511</v>
      </c>
      <c r="F673" s="51" t="s">
        <v>109</v>
      </c>
      <c r="G673" s="72">
        <v>10000</v>
      </c>
      <c r="H673" s="51"/>
      <c r="I673" s="52">
        <v>0</v>
      </c>
      <c r="J673" s="52">
        <v>0</v>
      </c>
      <c r="K673" s="52">
        <v>0</v>
      </c>
      <c r="L673" s="52">
        <v>0</v>
      </c>
      <c r="M673" s="52">
        <v>0</v>
      </c>
      <c r="N673" s="52">
        <v>0</v>
      </c>
      <c r="O673" s="52">
        <v>0</v>
      </c>
      <c r="P673" s="52">
        <v>0</v>
      </c>
      <c r="Q673" s="52">
        <v>10000</v>
      </c>
      <c r="R673" s="51"/>
    </row>
    <row r="674" spans="1:18" ht="14.45" hidden="1" customHeight="1" x14ac:dyDescent="0.25">
      <c r="A674" s="51">
        <v>295</v>
      </c>
      <c r="B674" s="51" t="s">
        <v>166</v>
      </c>
      <c r="C674" s="51">
        <v>511</v>
      </c>
      <c r="D674" s="51" t="s">
        <v>211</v>
      </c>
      <c r="E674" s="51">
        <v>511</v>
      </c>
      <c r="F674" s="51" t="s">
        <v>109</v>
      </c>
      <c r="G674" s="52">
        <v>10000</v>
      </c>
      <c r="H674" s="51"/>
      <c r="I674" s="52">
        <v>0</v>
      </c>
      <c r="J674" s="52">
        <v>0</v>
      </c>
      <c r="K674" s="52">
        <v>0</v>
      </c>
      <c r="L674" s="52">
        <v>0</v>
      </c>
      <c r="M674" s="52">
        <v>0</v>
      </c>
      <c r="N674" s="52">
        <v>0</v>
      </c>
      <c r="O674" s="52">
        <v>0</v>
      </c>
      <c r="P674" s="52">
        <v>0</v>
      </c>
      <c r="Q674" s="52">
        <v>10000</v>
      </c>
      <c r="R674" s="51"/>
    </row>
    <row r="675" spans="1:18" s="103" customFormat="1" ht="14.45" hidden="1" customHeight="1" x14ac:dyDescent="0.25">
      <c r="A675" s="51">
        <v>331</v>
      </c>
      <c r="B675" s="51" t="s">
        <v>166</v>
      </c>
      <c r="C675" s="51">
        <v>511</v>
      </c>
      <c r="D675" s="51" t="s">
        <v>212</v>
      </c>
      <c r="E675" s="51">
        <v>511</v>
      </c>
      <c r="F675" s="51" t="s">
        <v>109</v>
      </c>
      <c r="G675" s="52">
        <v>0</v>
      </c>
      <c r="H675" s="51"/>
      <c r="I675" s="52">
        <v>0</v>
      </c>
      <c r="J675" s="52">
        <v>0</v>
      </c>
      <c r="K675" s="52">
        <v>0</v>
      </c>
      <c r="L675" s="52">
        <v>0</v>
      </c>
      <c r="M675" s="52">
        <v>0</v>
      </c>
      <c r="N675" s="52">
        <v>0</v>
      </c>
      <c r="O675" s="52">
        <v>0</v>
      </c>
      <c r="P675" s="52">
        <v>0</v>
      </c>
      <c r="Q675" s="52">
        <v>0</v>
      </c>
      <c r="R675" s="51"/>
    </row>
    <row r="676" spans="1:18" s="103" customFormat="1" ht="14.45" hidden="1" customHeight="1" x14ac:dyDescent="0.25">
      <c r="A676" s="51">
        <v>375</v>
      </c>
      <c r="B676" s="51" t="s">
        <v>166</v>
      </c>
      <c r="C676" s="51">
        <v>511</v>
      </c>
      <c r="D676" s="51" t="s">
        <v>213</v>
      </c>
      <c r="E676" s="51">
        <v>511</v>
      </c>
      <c r="F676" s="51" t="s">
        <v>109</v>
      </c>
      <c r="G676" s="52">
        <v>25000</v>
      </c>
      <c r="H676" s="52">
        <v>0</v>
      </c>
      <c r="I676" s="52">
        <v>0</v>
      </c>
      <c r="J676" s="52">
        <v>0</v>
      </c>
      <c r="K676" s="52">
        <v>0</v>
      </c>
      <c r="L676" s="52">
        <v>0</v>
      </c>
      <c r="M676" s="52">
        <v>0</v>
      </c>
      <c r="N676" s="52">
        <v>0</v>
      </c>
      <c r="O676" s="52">
        <v>0</v>
      </c>
      <c r="P676" s="52">
        <v>0</v>
      </c>
      <c r="Q676" s="52">
        <v>25000</v>
      </c>
      <c r="R676" s="51"/>
    </row>
    <row r="677" spans="1:18" s="103" customFormat="1" ht="14.45" hidden="1" customHeight="1" x14ac:dyDescent="0.25">
      <c r="A677" s="51">
        <v>464</v>
      </c>
      <c r="B677" s="51" t="s">
        <v>166</v>
      </c>
      <c r="C677" s="51">
        <v>511</v>
      </c>
      <c r="D677" s="51" t="s">
        <v>216</v>
      </c>
      <c r="E677" s="51">
        <v>511</v>
      </c>
      <c r="F677" s="51" t="s">
        <v>109</v>
      </c>
      <c r="G677" s="52">
        <v>6000</v>
      </c>
      <c r="H677" s="51"/>
      <c r="I677" s="52">
        <v>0</v>
      </c>
      <c r="J677" s="52">
        <v>0</v>
      </c>
      <c r="K677" s="52">
        <v>0</v>
      </c>
      <c r="L677" s="52">
        <v>0</v>
      </c>
      <c r="M677" s="52">
        <v>0</v>
      </c>
      <c r="N677" s="52">
        <v>0</v>
      </c>
      <c r="O677" s="52">
        <v>0</v>
      </c>
      <c r="P677" s="52">
        <v>0</v>
      </c>
      <c r="Q677" s="52">
        <v>6000</v>
      </c>
      <c r="R677" s="51"/>
    </row>
    <row r="678" spans="1:18" s="103" customFormat="1" ht="14.45" hidden="1" customHeight="1" x14ac:dyDescent="0.25">
      <c r="A678" s="51">
        <v>495</v>
      </c>
      <c r="B678" s="51" t="s">
        <v>166</v>
      </c>
      <c r="C678" s="51">
        <v>511</v>
      </c>
      <c r="D678" s="51" t="s">
        <v>217</v>
      </c>
      <c r="E678" s="51">
        <v>511</v>
      </c>
      <c r="F678" s="51" t="s">
        <v>109</v>
      </c>
      <c r="G678" s="52">
        <v>26500</v>
      </c>
      <c r="H678" s="51"/>
      <c r="I678" s="52">
        <v>0</v>
      </c>
      <c r="J678" s="52">
        <v>0</v>
      </c>
      <c r="K678" s="52">
        <v>0</v>
      </c>
      <c r="L678" s="52">
        <v>0</v>
      </c>
      <c r="M678" s="52">
        <v>0</v>
      </c>
      <c r="N678" s="52">
        <v>0</v>
      </c>
      <c r="O678" s="52">
        <v>0</v>
      </c>
      <c r="P678" s="52">
        <v>0</v>
      </c>
      <c r="Q678" s="52">
        <v>26500</v>
      </c>
      <c r="R678" s="51"/>
    </row>
    <row r="679" spans="1:18" s="103" customFormat="1" ht="14.45" hidden="1" customHeight="1" x14ac:dyDescent="0.25">
      <c r="A679" s="51">
        <v>527</v>
      </c>
      <c r="B679" s="51" t="s">
        <v>166</v>
      </c>
      <c r="C679" s="51">
        <v>511</v>
      </c>
      <c r="D679" s="51" t="s">
        <v>218</v>
      </c>
      <c r="E679" s="51">
        <v>511</v>
      </c>
      <c r="F679" s="51" t="s">
        <v>109</v>
      </c>
      <c r="G679" s="52">
        <v>12000</v>
      </c>
      <c r="H679" s="51"/>
      <c r="I679" s="52">
        <v>0</v>
      </c>
      <c r="J679" s="52">
        <v>0</v>
      </c>
      <c r="K679" s="52">
        <v>0</v>
      </c>
      <c r="L679" s="52">
        <v>0</v>
      </c>
      <c r="M679" s="52">
        <v>0</v>
      </c>
      <c r="N679" s="52">
        <v>0</v>
      </c>
      <c r="O679" s="52">
        <v>0</v>
      </c>
      <c r="P679" s="52">
        <v>0</v>
      </c>
      <c r="Q679" s="52">
        <v>12000</v>
      </c>
      <c r="R679" s="51"/>
    </row>
    <row r="680" spans="1:18" s="103" customFormat="1" ht="14.45" hidden="1" customHeight="1" x14ac:dyDescent="0.25">
      <c r="A680" s="51">
        <v>556</v>
      </c>
      <c r="B680" s="51" t="s">
        <v>166</v>
      </c>
      <c r="C680" s="51">
        <v>511</v>
      </c>
      <c r="D680" s="51" t="s">
        <v>219</v>
      </c>
      <c r="E680" s="51">
        <v>511</v>
      </c>
      <c r="F680" s="51" t="s">
        <v>109</v>
      </c>
      <c r="G680" s="52">
        <v>10000</v>
      </c>
      <c r="H680" s="52">
        <v>0</v>
      </c>
      <c r="I680" s="52">
        <v>0</v>
      </c>
      <c r="J680" s="52">
        <v>0</v>
      </c>
      <c r="K680" s="52">
        <v>0</v>
      </c>
      <c r="L680" s="52">
        <v>0</v>
      </c>
      <c r="M680" s="52">
        <v>0</v>
      </c>
      <c r="N680" s="52">
        <v>0</v>
      </c>
      <c r="O680" s="52">
        <v>0</v>
      </c>
      <c r="P680" s="52">
        <v>0</v>
      </c>
      <c r="Q680" s="52">
        <v>10000</v>
      </c>
      <c r="R680" s="51"/>
    </row>
    <row r="681" spans="1:18" s="103" customFormat="1" ht="14.45" customHeight="1" x14ac:dyDescent="0.25">
      <c r="A681" s="51">
        <v>602</v>
      </c>
      <c r="B681" s="51" t="s">
        <v>166</v>
      </c>
      <c r="C681" s="51">
        <v>511</v>
      </c>
      <c r="D681" s="51" t="s">
        <v>220</v>
      </c>
      <c r="E681" s="51">
        <v>511</v>
      </c>
      <c r="F681" s="51" t="s">
        <v>109</v>
      </c>
      <c r="G681" s="52">
        <v>0</v>
      </c>
      <c r="H681" s="51"/>
      <c r="I681" s="52">
        <v>0</v>
      </c>
      <c r="J681" s="52">
        <v>0</v>
      </c>
      <c r="K681" s="52">
        <v>0</v>
      </c>
      <c r="L681" s="52">
        <v>0</v>
      </c>
      <c r="M681" s="52">
        <v>0</v>
      </c>
      <c r="N681" s="52">
        <v>0</v>
      </c>
      <c r="O681" s="52">
        <v>0</v>
      </c>
      <c r="P681" s="52">
        <v>0</v>
      </c>
      <c r="Q681" s="52">
        <v>0</v>
      </c>
      <c r="R681" s="51"/>
    </row>
    <row r="682" spans="1:18" s="103" customFormat="1" ht="14.45" hidden="1" customHeight="1" x14ac:dyDescent="0.25">
      <c r="A682" s="51">
        <v>637</v>
      </c>
      <c r="B682" s="51" t="s">
        <v>166</v>
      </c>
      <c r="C682" s="51">
        <v>511</v>
      </c>
      <c r="D682" s="51" t="s">
        <v>221</v>
      </c>
      <c r="E682" s="51">
        <v>511</v>
      </c>
      <c r="F682" s="51" t="s">
        <v>109</v>
      </c>
      <c r="G682" s="52">
        <v>0</v>
      </c>
      <c r="H682" s="51"/>
      <c r="I682" s="52">
        <v>0</v>
      </c>
      <c r="J682" s="52">
        <v>0</v>
      </c>
      <c r="K682" s="52">
        <v>0</v>
      </c>
      <c r="L682" s="52">
        <v>0</v>
      </c>
      <c r="M682" s="52">
        <v>0</v>
      </c>
      <c r="N682" s="52">
        <v>0</v>
      </c>
      <c r="O682" s="52">
        <v>0</v>
      </c>
      <c r="P682" s="52">
        <v>0</v>
      </c>
      <c r="Q682" s="52">
        <v>0</v>
      </c>
      <c r="R682" s="51"/>
    </row>
    <row r="683" spans="1:18" s="103" customFormat="1" ht="14.45" hidden="1" customHeight="1" x14ac:dyDescent="0.25">
      <c r="A683" s="51">
        <v>673</v>
      </c>
      <c r="B683" s="51" t="s">
        <v>166</v>
      </c>
      <c r="C683" s="51">
        <v>511</v>
      </c>
      <c r="D683" s="51" t="s">
        <v>142</v>
      </c>
      <c r="E683" s="51">
        <v>511</v>
      </c>
      <c r="F683" s="51" t="s">
        <v>109</v>
      </c>
      <c r="G683" s="52">
        <v>6000</v>
      </c>
      <c r="H683" s="52">
        <v>0</v>
      </c>
      <c r="I683" s="52">
        <v>0</v>
      </c>
      <c r="J683" s="52">
        <v>0</v>
      </c>
      <c r="K683" s="52">
        <v>0</v>
      </c>
      <c r="L683" s="52">
        <v>0</v>
      </c>
      <c r="M683" s="52">
        <v>0</v>
      </c>
      <c r="N683" s="52">
        <v>0</v>
      </c>
      <c r="O683" s="52">
        <v>0</v>
      </c>
      <c r="P683" s="52">
        <v>0</v>
      </c>
      <c r="Q683" s="52">
        <v>6000</v>
      </c>
      <c r="R683" s="51"/>
    </row>
    <row r="684" spans="1:18" s="103" customFormat="1" ht="14.45" hidden="1" customHeight="1" x14ac:dyDescent="0.25">
      <c r="A684" s="51">
        <v>704</v>
      </c>
      <c r="B684" s="51" t="s">
        <v>166</v>
      </c>
      <c r="C684" s="51">
        <v>511</v>
      </c>
      <c r="D684" s="51" t="s">
        <v>222</v>
      </c>
      <c r="E684" s="51">
        <v>511</v>
      </c>
      <c r="F684" s="51" t="s">
        <v>109</v>
      </c>
      <c r="G684" s="52">
        <v>5000</v>
      </c>
      <c r="H684" s="52"/>
      <c r="I684" s="52">
        <v>0</v>
      </c>
      <c r="J684" s="52">
        <v>0</v>
      </c>
      <c r="K684" s="52">
        <v>0</v>
      </c>
      <c r="L684" s="52">
        <v>0</v>
      </c>
      <c r="M684" s="52">
        <v>0</v>
      </c>
      <c r="N684" s="52">
        <v>0</v>
      </c>
      <c r="O684" s="52">
        <v>0</v>
      </c>
      <c r="P684" s="52">
        <v>0</v>
      </c>
      <c r="Q684" s="52">
        <v>5000</v>
      </c>
      <c r="R684" s="51"/>
    </row>
    <row r="685" spans="1:18" s="103" customFormat="1" ht="14.45" hidden="1" customHeight="1" x14ac:dyDescent="0.25">
      <c r="A685" s="51">
        <v>747</v>
      </c>
      <c r="B685" s="51" t="s">
        <v>166</v>
      </c>
      <c r="C685" s="51">
        <v>511</v>
      </c>
      <c r="D685" s="51" t="s">
        <v>223</v>
      </c>
      <c r="E685" s="51">
        <v>511</v>
      </c>
      <c r="F685" s="51" t="s">
        <v>109</v>
      </c>
      <c r="G685" s="52">
        <v>11204</v>
      </c>
      <c r="H685" s="52"/>
      <c r="I685" s="52">
        <v>0</v>
      </c>
      <c r="J685" s="52">
        <v>0</v>
      </c>
      <c r="K685" s="52">
        <v>0</v>
      </c>
      <c r="L685" s="52">
        <v>0</v>
      </c>
      <c r="M685" s="52">
        <v>0</v>
      </c>
      <c r="N685" s="52">
        <v>0</v>
      </c>
      <c r="O685" s="52">
        <v>0</v>
      </c>
      <c r="P685" s="52">
        <v>0</v>
      </c>
      <c r="Q685" s="52">
        <v>11204</v>
      </c>
      <c r="R685" s="51"/>
    </row>
    <row r="686" spans="1:18" s="103" customFormat="1" ht="14.45" hidden="1" customHeight="1" x14ac:dyDescent="0.25">
      <c r="A686" s="51">
        <v>1001</v>
      </c>
      <c r="B686" s="51" t="s">
        <v>166</v>
      </c>
      <c r="C686" s="51">
        <v>511</v>
      </c>
      <c r="D686" s="51" t="s">
        <v>226</v>
      </c>
      <c r="E686" s="51">
        <v>511</v>
      </c>
      <c r="F686" s="51" t="s">
        <v>109</v>
      </c>
      <c r="G686" s="52">
        <v>20000</v>
      </c>
      <c r="H686" s="52"/>
      <c r="I686" s="52"/>
      <c r="J686" s="52"/>
      <c r="K686" s="52"/>
      <c r="L686" s="52"/>
      <c r="M686" s="52"/>
      <c r="N686" s="52"/>
      <c r="O686" s="52"/>
      <c r="P686" s="52"/>
      <c r="Q686" s="52">
        <v>20000</v>
      </c>
      <c r="R686" s="51"/>
    </row>
    <row r="687" spans="1:18" s="103" customFormat="1" ht="14.45" hidden="1" customHeight="1" x14ac:dyDescent="0.25">
      <c r="A687" s="68">
        <v>1203</v>
      </c>
      <c r="B687" s="51" t="s">
        <v>166</v>
      </c>
      <c r="C687" s="51">
        <v>511</v>
      </c>
      <c r="D687" s="68" t="s">
        <v>192</v>
      </c>
      <c r="E687" s="51">
        <v>511</v>
      </c>
      <c r="F687" s="51" t="s">
        <v>109</v>
      </c>
      <c r="G687" s="52">
        <v>10000</v>
      </c>
      <c r="H687" s="52"/>
      <c r="I687" s="52"/>
      <c r="J687" s="52"/>
      <c r="K687" s="52"/>
      <c r="L687" s="52"/>
      <c r="M687" s="52"/>
      <c r="N687" s="52"/>
      <c r="O687" s="52"/>
      <c r="P687" s="52"/>
      <c r="Q687" s="52">
        <v>10000</v>
      </c>
      <c r="R687" s="51" t="s">
        <v>317</v>
      </c>
    </row>
    <row r="688" spans="1:18" s="103" customFormat="1" ht="14.45" hidden="1" customHeight="1" x14ac:dyDescent="0.25">
      <c r="A688" s="68">
        <v>1229</v>
      </c>
      <c r="B688" s="51" t="s">
        <v>166</v>
      </c>
      <c r="C688" s="51">
        <v>511</v>
      </c>
      <c r="D688" s="51" t="s">
        <v>304</v>
      </c>
      <c r="E688" s="51">
        <v>511</v>
      </c>
      <c r="F688" s="51" t="s">
        <v>109</v>
      </c>
      <c r="G688" s="52">
        <v>15000</v>
      </c>
      <c r="H688" s="52"/>
      <c r="I688" s="52"/>
      <c r="J688" s="52"/>
      <c r="K688" s="52"/>
      <c r="L688" s="52"/>
      <c r="M688" s="52"/>
      <c r="N688" s="52"/>
      <c r="O688" s="52"/>
      <c r="P688" s="52"/>
      <c r="Q688" s="52">
        <v>15000</v>
      </c>
      <c r="R688" s="51"/>
    </row>
    <row r="689" spans="1:18" s="103" customFormat="1" ht="14.45" hidden="1" customHeight="1" x14ac:dyDescent="0.25">
      <c r="A689" s="68">
        <v>1236</v>
      </c>
      <c r="B689" s="51" t="s">
        <v>166</v>
      </c>
      <c r="C689" s="51">
        <v>511</v>
      </c>
      <c r="D689" s="51" t="s">
        <v>193</v>
      </c>
      <c r="E689" s="51">
        <v>511</v>
      </c>
      <c r="F689" s="51" t="s">
        <v>109</v>
      </c>
      <c r="G689" s="52">
        <v>0</v>
      </c>
      <c r="H689" s="52"/>
      <c r="I689" s="52"/>
      <c r="J689" s="52"/>
      <c r="K689" s="52"/>
      <c r="L689" s="52"/>
      <c r="M689" s="52"/>
      <c r="N689" s="52"/>
      <c r="O689" s="52"/>
      <c r="P689" s="52"/>
      <c r="Q689" s="52">
        <v>0</v>
      </c>
      <c r="R689" s="51"/>
    </row>
    <row r="690" spans="1:18" s="103" customFormat="1" ht="14.45" hidden="1" customHeight="1" x14ac:dyDescent="0.25">
      <c r="A690" s="68">
        <v>1259</v>
      </c>
      <c r="B690" s="51" t="s">
        <v>166</v>
      </c>
      <c r="C690" s="51">
        <v>511</v>
      </c>
      <c r="D690" s="51" t="s">
        <v>199</v>
      </c>
      <c r="E690" s="51">
        <v>511</v>
      </c>
      <c r="F690" s="51" t="s">
        <v>109</v>
      </c>
      <c r="G690" s="52">
        <v>0</v>
      </c>
      <c r="H690" s="52"/>
      <c r="I690" s="52"/>
      <c r="J690" s="52"/>
      <c r="K690" s="52"/>
      <c r="L690" s="52"/>
      <c r="M690" s="52"/>
      <c r="N690" s="52"/>
      <c r="O690" s="52"/>
      <c r="P690" s="52"/>
      <c r="Q690" s="52">
        <v>0</v>
      </c>
      <c r="R690" s="51"/>
    </row>
    <row r="691" spans="1:18" s="103" customFormat="1" ht="14.45" hidden="1" customHeight="1" x14ac:dyDescent="0.25">
      <c r="A691" s="51">
        <v>296</v>
      </c>
      <c r="B691" s="51" t="s">
        <v>166</v>
      </c>
      <c r="C691" s="51">
        <v>513</v>
      </c>
      <c r="D691" s="51" t="s">
        <v>211</v>
      </c>
      <c r="E691" s="51">
        <v>513</v>
      </c>
      <c r="F691" s="51" t="s">
        <v>110</v>
      </c>
      <c r="G691" s="52">
        <v>0</v>
      </c>
      <c r="H691" s="51"/>
      <c r="I691" s="52">
        <v>0</v>
      </c>
      <c r="J691" s="52">
        <v>0</v>
      </c>
      <c r="K691" s="52">
        <v>0</v>
      </c>
      <c r="L691" s="52">
        <v>0</v>
      </c>
      <c r="M691" s="52">
        <v>0</v>
      </c>
      <c r="N691" s="52">
        <v>0</v>
      </c>
      <c r="O691" s="52">
        <v>0</v>
      </c>
      <c r="P691" s="52">
        <v>0</v>
      </c>
      <c r="Q691" s="52">
        <v>0</v>
      </c>
      <c r="R691" s="51"/>
    </row>
    <row r="692" spans="1:18" s="103" customFormat="1" ht="14.45" hidden="1" customHeight="1" x14ac:dyDescent="0.25">
      <c r="A692" s="51">
        <v>59</v>
      </c>
      <c r="B692" s="51" t="s">
        <v>166</v>
      </c>
      <c r="C692" s="51">
        <v>515</v>
      </c>
      <c r="D692" s="51" t="s">
        <v>205</v>
      </c>
      <c r="E692" s="51">
        <v>515</v>
      </c>
      <c r="F692" s="51" t="s">
        <v>111</v>
      </c>
      <c r="G692" s="52">
        <v>10000</v>
      </c>
      <c r="H692" s="51"/>
      <c r="I692" s="52">
        <v>0</v>
      </c>
      <c r="J692" s="52">
        <v>0</v>
      </c>
      <c r="K692" s="52">
        <v>0</v>
      </c>
      <c r="L692" s="52">
        <v>0</v>
      </c>
      <c r="M692" s="52">
        <v>0</v>
      </c>
      <c r="N692" s="52">
        <v>0</v>
      </c>
      <c r="O692" s="52">
        <v>0</v>
      </c>
      <c r="P692" s="52">
        <v>0</v>
      </c>
      <c r="Q692" s="52">
        <v>10000</v>
      </c>
      <c r="R692" s="51"/>
    </row>
    <row r="693" spans="1:18" s="103" customFormat="1" ht="14.45" hidden="1" customHeight="1" x14ac:dyDescent="0.25">
      <c r="A693" s="51">
        <v>136</v>
      </c>
      <c r="B693" s="51" t="s">
        <v>166</v>
      </c>
      <c r="C693" s="51">
        <v>515</v>
      </c>
      <c r="D693" s="51" t="s">
        <v>207</v>
      </c>
      <c r="E693" s="51">
        <v>515</v>
      </c>
      <c r="F693" s="51" t="s">
        <v>111</v>
      </c>
      <c r="G693" s="52">
        <v>18000</v>
      </c>
      <c r="H693" s="52"/>
      <c r="I693" s="52"/>
      <c r="J693" s="52"/>
      <c r="K693" s="52"/>
      <c r="L693" s="52"/>
      <c r="M693" s="52"/>
      <c r="N693" s="52"/>
      <c r="O693" s="52"/>
      <c r="P693" s="52"/>
      <c r="Q693" s="52">
        <v>18000</v>
      </c>
      <c r="R693" s="51"/>
    </row>
    <row r="694" spans="1:18" s="103" customFormat="1" ht="14.45" hidden="1" customHeight="1" x14ac:dyDescent="0.25">
      <c r="A694" s="51">
        <v>181</v>
      </c>
      <c r="B694" s="51" t="s">
        <v>166</v>
      </c>
      <c r="C694" s="51">
        <v>515</v>
      </c>
      <c r="D694" s="51" t="s">
        <v>208</v>
      </c>
      <c r="E694" s="51">
        <v>515</v>
      </c>
      <c r="F694" s="51" t="s">
        <v>111</v>
      </c>
      <c r="G694" s="52">
        <v>10000</v>
      </c>
      <c r="H694" s="52"/>
      <c r="I694" s="52"/>
      <c r="J694" s="52"/>
      <c r="K694" s="52"/>
      <c r="L694" s="52"/>
      <c r="M694" s="52"/>
      <c r="N694" s="52"/>
      <c r="O694" s="52"/>
      <c r="P694" s="52"/>
      <c r="Q694" s="52">
        <v>10000</v>
      </c>
      <c r="R694" s="51"/>
    </row>
    <row r="695" spans="1:18" s="103" customFormat="1" ht="14.45" hidden="1" customHeight="1" x14ac:dyDescent="0.25">
      <c r="A695" s="51">
        <v>217</v>
      </c>
      <c r="B695" s="51" t="s">
        <v>166</v>
      </c>
      <c r="C695" s="51">
        <v>515</v>
      </c>
      <c r="D695" s="51" t="s">
        <v>209</v>
      </c>
      <c r="E695" s="51">
        <v>515</v>
      </c>
      <c r="F695" s="51" t="s">
        <v>111</v>
      </c>
      <c r="G695" s="72">
        <v>12000</v>
      </c>
      <c r="H695" s="51"/>
      <c r="I695" s="52">
        <v>0</v>
      </c>
      <c r="J695" s="52">
        <v>0</v>
      </c>
      <c r="K695" s="52">
        <v>0</v>
      </c>
      <c r="L695" s="52">
        <v>0</v>
      </c>
      <c r="M695" s="52">
        <v>0</v>
      </c>
      <c r="N695" s="52">
        <v>0</v>
      </c>
      <c r="O695" s="52">
        <v>0</v>
      </c>
      <c r="P695" s="52">
        <v>0</v>
      </c>
      <c r="Q695" s="52">
        <v>12000</v>
      </c>
      <c r="R695" s="51"/>
    </row>
    <row r="696" spans="1:18" s="103" customFormat="1" ht="14.45" hidden="1" customHeight="1" x14ac:dyDescent="0.25">
      <c r="A696" s="51">
        <v>332</v>
      </c>
      <c r="B696" s="51" t="s">
        <v>166</v>
      </c>
      <c r="C696" s="51">
        <v>515</v>
      </c>
      <c r="D696" s="51" t="s">
        <v>212</v>
      </c>
      <c r="E696" s="51">
        <v>515</v>
      </c>
      <c r="F696" s="51" t="s">
        <v>111</v>
      </c>
      <c r="G696" s="52">
        <v>0</v>
      </c>
      <c r="H696" s="51"/>
      <c r="I696" s="52">
        <v>0</v>
      </c>
      <c r="J696" s="52">
        <v>0</v>
      </c>
      <c r="K696" s="52">
        <v>0</v>
      </c>
      <c r="L696" s="52">
        <v>0</v>
      </c>
      <c r="M696" s="52">
        <v>0</v>
      </c>
      <c r="N696" s="52">
        <v>0</v>
      </c>
      <c r="O696" s="52">
        <v>0</v>
      </c>
      <c r="P696" s="52">
        <v>0</v>
      </c>
      <c r="Q696" s="52">
        <v>0</v>
      </c>
      <c r="R696" s="51"/>
    </row>
    <row r="697" spans="1:18" s="103" customFormat="1" ht="14.45" hidden="1" customHeight="1" x14ac:dyDescent="0.25">
      <c r="A697" s="51">
        <v>376</v>
      </c>
      <c r="B697" s="51" t="s">
        <v>166</v>
      </c>
      <c r="C697" s="51">
        <v>515</v>
      </c>
      <c r="D697" s="51" t="s">
        <v>213</v>
      </c>
      <c r="E697" s="51">
        <v>515</v>
      </c>
      <c r="F697" s="51" t="s">
        <v>111</v>
      </c>
      <c r="G697" s="52">
        <v>15000</v>
      </c>
      <c r="H697" s="52">
        <v>0</v>
      </c>
      <c r="I697" s="52">
        <v>0</v>
      </c>
      <c r="J697" s="52">
        <v>0</v>
      </c>
      <c r="K697" s="52">
        <v>0</v>
      </c>
      <c r="L697" s="52">
        <v>0</v>
      </c>
      <c r="M697" s="52">
        <v>0</v>
      </c>
      <c r="N697" s="52">
        <v>0</v>
      </c>
      <c r="O697" s="52">
        <v>0</v>
      </c>
      <c r="P697" s="52">
        <v>0</v>
      </c>
      <c r="Q697" s="52">
        <v>15000</v>
      </c>
      <c r="R697" s="51"/>
    </row>
    <row r="698" spans="1:18" s="103" customFormat="1" ht="14.45" hidden="1" customHeight="1" x14ac:dyDescent="0.25">
      <c r="A698" s="51">
        <v>410</v>
      </c>
      <c r="B698" s="51" t="s">
        <v>166</v>
      </c>
      <c r="C698" s="51">
        <v>515</v>
      </c>
      <c r="D698" s="51" t="s">
        <v>214</v>
      </c>
      <c r="E698" s="51">
        <v>515</v>
      </c>
      <c r="F698" s="51" t="s">
        <v>111</v>
      </c>
      <c r="G698" s="52">
        <v>15000</v>
      </c>
      <c r="H698" s="51"/>
      <c r="I698" s="52">
        <v>0</v>
      </c>
      <c r="J698" s="52">
        <v>0</v>
      </c>
      <c r="K698" s="52">
        <v>0</v>
      </c>
      <c r="L698" s="52">
        <v>0</v>
      </c>
      <c r="M698" s="52">
        <v>0</v>
      </c>
      <c r="N698" s="52">
        <v>0</v>
      </c>
      <c r="O698" s="52">
        <v>0</v>
      </c>
      <c r="P698" s="52">
        <v>0</v>
      </c>
      <c r="Q698" s="52">
        <v>15000</v>
      </c>
      <c r="R698" s="51"/>
    </row>
    <row r="699" spans="1:18" s="103" customFormat="1" ht="14.45" hidden="1" customHeight="1" x14ac:dyDescent="0.25">
      <c r="A699" s="51">
        <v>465</v>
      </c>
      <c r="B699" s="51" t="s">
        <v>166</v>
      </c>
      <c r="C699" s="51">
        <v>515</v>
      </c>
      <c r="D699" s="51" t="s">
        <v>216</v>
      </c>
      <c r="E699" s="51">
        <v>515</v>
      </c>
      <c r="F699" s="51" t="s">
        <v>111</v>
      </c>
      <c r="G699" s="52">
        <v>8000</v>
      </c>
      <c r="H699" s="51"/>
      <c r="I699" s="52">
        <v>0</v>
      </c>
      <c r="J699" s="52">
        <v>0</v>
      </c>
      <c r="K699" s="52">
        <v>0</v>
      </c>
      <c r="L699" s="52">
        <v>0</v>
      </c>
      <c r="M699" s="52">
        <v>0</v>
      </c>
      <c r="N699" s="52">
        <v>0</v>
      </c>
      <c r="O699" s="52">
        <v>0</v>
      </c>
      <c r="P699" s="52">
        <v>0</v>
      </c>
      <c r="Q699" s="52">
        <v>8000</v>
      </c>
      <c r="R699" s="51"/>
    </row>
    <row r="700" spans="1:18" s="103" customFormat="1" ht="14.45" hidden="1" customHeight="1" x14ac:dyDescent="0.25">
      <c r="A700" s="51">
        <v>496</v>
      </c>
      <c r="B700" s="51" t="s">
        <v>166</v>
      </c>
      <c r="C700" s="51">
        <v>515</v>
      </c>
      <c r="D700" s="51" t="s">
        <v>217</v>
      </c>
      <c r="E700" s="51">
        <v>515</v>
      </c>
      <c r="F700" s="51" t="s">
        <v>111</v>
      </c>
      <c r="G700" s="52">
        <v>10000</v>
      </c>
      <c r="H700" s="51"/>
      <c r="I700" s="52">
        <v>0</v>
      </c>
      <c r="J700" s="52">
        <v>0</v>
      </c>
      <c r="K700" s="52">
        <v>0</v>
      </c>
      <c r="L700" s="52">
        <v>0</v>
      </c>
      <c r="M700" s="52">
        <v>0</v>
      </c>
      <c r="N700" s="52">
        <v>0</v>
      </c>
      <c r="O700" s="52">
        <v>0</v>
      </c>
      <c r="P700" s="52">
        <v>0</v>
      </c>
      <c r="Q700" s="52">
        <v>10000</v>
      </c>
      <c r="R700" s="51"/>
    </row>
    <row r="701" spans="1:18" s="103" customFormat="1" ht="14.45" hidden="1" customHeight="1" x14ac:dyDescent="0.25">
      <c r="A701" s="51">
        <v>528</v>
      </c>
      <c r="B701" s="51" t="s">
        <v>166</v>
      </c>
      <c r="C701" s="51">
        <v>515</v>
      </c>
      <c r="D701" s="51" t="s">
        <v>218</v>
      </c>
      <c r="E701" s="51">
        <v>515</v>
      </c>
      <c r="F701" s="51" t="s">
        <v>111</v>
      </c>
      <c r="G701" s="52">
        <v>12000</v>
      </c>
      <c r="H701" s="51"/>
      <c r="I701" s="52">
        <v>0</v>
      </c>
      <c r="J701" s="52">
        <v>0</v>
      </c>
      <c r="K701" s="52">
        <v>0</v>
      </c>
      <c r="L701" s="52">
        <v>0</v>
      </c>
      <c r="M701" s="52">
        <v>0</v>
      </c>
      <c r="N701" s="52">
        <v>0</v>
      </c>
      <c r="O701" s="52">
        <v>0</v>
      </c>
      <c r="P701" s="52">
        <v>0</v>
      </c>
      <c r="Q701" s="52">
        <v>12000</v>
      </c>
      <c r="R701" s="51"/>
    </row>
    <row r="702" spans="1:18" s="103" customFormat="1" ht="14.45" hidden="1" customHeight="1" x14ac:dyDescent="0.25">
      <c r="A702" s="51">
        <v>557</v>
      </c>
      <c r="B702" s="51" t="s">
        <v>166</v>
      </c>
      <c r="C702" s="51">
        <v>515</v>
      </c>
      <c r="D702" s="51" t="s">
        <v>219</v>
      </c>
      <c r="E702" s="51">
        <v>515</v>
      </c>
      <c r="F702" s="51" t="s">
        <v>111</v>
      </c>
      <c r="G702" s="52">
        <v>10000</v>
      </c>
      <c r="H702" s="52">
        <v>0</v>
      </c>
      <c r="I702" s="52">
        <v>0</v>
      </c>
      <c r="J702" s="52">
        <v>0</v>
      </c>
      <c r="K702" s="52">
        <v>0</v>
      </c>
      <c r="L702" s="52">
        <v>0</v>
      </c>
      <c r="M702" s="52">
        <v>0</v>
      </c>
      <c r="N702" s="52">
        <v>0</v>
      </c>
      <c r="O702" s="52">
        <v>0</v>
      </c>
      <c r="P702" s="52">
        <v>0</v>
      </c>
      <c r="Q702" s="52">
        <v>10000</v>
      </c>
      <c r="R702" s="51"/>
    </row>
    <row r="703" spans="1:18" s="103" customFormat="1" ht="14.45" hidden="1" customHeight="1" x14ac:dyDescent="0.25">
      <c r="A703" s="51">
        <v>638</v>
      </c>
      <c r="B703" s="51" t="s">
        <v>166</v>
      </c>
      <c r="C703" s="51">
        <v>515</v>
      </c>
      <c r="D703" s="51" t="s">
        <v>221</v>
      </c>
      <c r="E703" s="51">
        <v>515</v>
      </c>
      <c r="F703" s="51" t="s">
        <v>111</v>
      </c>
      <c r="G703" s="52">
        <v>8000</v>
      </c>
      <c r="H703" s="51"/>
      <c r="I703" s="52">
        <v>0</v>
      </c>
      <c r="J703" s="52">
        <v>0</v>
      </c>
      <c r="K703" s="52">
        <v>0</v>
      </c>
      <c r="L703" s="52">
        <v>0</v>
      </c>
      <c r="M703" s="52">
        <v>0</v>
      </c>
      <c r="N703" s="52">
        <v>0</v>
      </c>
      <c r="O703" s="52">
        <v>0</v>
      </c>
      <c r="P703" s="52">
        <v>0</v>
      </c>
      <c r="Q703" s="52">
        <v>8000</v>
      </c>
      <c r="R703" s="51"/>
    </row>
    <row r="704" spans="1:18" s="103" customFormat="1" ht="14.45" hidden="1" customHeight="1" x14ac:dyDescent="0.25">
      <c r="A704" s="51">
        <v>674</v>
      </c>
      <c r="B704" s="51" t="s">
        <v>166</v>
      </c>
      <c r="C704" s="51">
        <v>515</v>
      </c>
      <c r="D704" s="51" t="s">
        <v>142</v>
      </c>
      <c r="E704" s="51">
        <v>515</v>
      </c>
      <c r="F704" s="51" t="s">
        <v>111</v>
      </c>
      <c r="G704" s="52">
        <v>7000</v>
      </c>
      <c r="H704" s="52">
        <v>0</v>
      </c>
      <c r="I704" s="52">
        <v>0</v>
      </c>
      <c r="J704" s="52">
        <v>0</v>
      </c>
      <c r="K704" s="52">
        <v>0</v>
      </c>
      <c r="L704" s="52">
        <v>0</v>
      </c>
      <c r="M704" s="52">
        <v>0</v>
      </c>
      <c r="N704" s="52">
        <v>0</v>
      </c>
      <c r="O704" s="52">
        <v>0</v>
      </c>
      <c r="P704" s="52">
        <v>0</v>
      </c>
      <c r="Q704" s="52">
        <v>7000</v>
      </c>
      <c r="R704" s="51"/>
    </row>
    <row r="705" spans="1:18" s="103" customFormat="1" ht="14.45" hidden="1" customHeight="1" x14ac:dyDescent="0.25">
      <c r="A705" s="51">
        <v>705</v>
      </c>
      <c r="B705" s="51" t="s">
        <v>166</v>
      </c>
      <c r="C705" s="51">
        <v>515</v>
      </c>
      <c r="D705" s="51" t="s">
        <v>222</v>
      </c>
      <c r="E705" s="51">
        <v>515</v>
      </c>
      <c r="F705" s="51" t="s">
        <v>111</v>
      </c>
      <c r="G705" s="52">
        <v>8000</v>
      </c>
      <c r="H705" s="52"/>
      <c r="I705" s="52">
        <v>0</v>
      </c>
      <c r="J705" s="52">
        <v>0</v>
      </c>
      <c r="K705" s="52">
        <v>0</v>
      </c>
      <c r="L705" s="52">
        <v>0</v>
      </c>
      <c r="M705" s="52">
        <v>0</v>
      </c>
      <c r="N705" s="52">
        <v>0</v>
      </c>
      <c r="O705" s="52">
        <v>0</v>
      </c>
      <c r="P705" s="52">
        <v>0</v>
      </c>
      <c r="Q705" s="52">
        <v>8000</v>
      </c>
      <c r="R705" s="51"/>
    </row>
    <row r="706" spans="1:18" s="103" customFormat="1" ht="14.45" hidden="1" customHeight="1" x14ac:dyDescent="0.25">
      <c r="A706" s="51">
        <v>1005</v>
      </c>
      <c r="B706" s="51" t="s">
        <v>166</v>
      </c>
      <c r="C706" s="51">
        <v>515</v>
      </c>
      <c r="D706" s="51" t="s">
        <v>226</v>
      </c>
      <c r="E706" s="51">
        <v>515</v>
      </c>
      <c r="F706" s="51" t="s">
        <v>111</v>
      </c>
      <c r="G706" s="52">
        <v>20000</v>
      </c>
      <c r="H706" s="52"/>
      <c r="I706" s="52"/>
      <c r="J706" s="52"/>
      <c r="K706" s="52"/>
      <c r="L706" s="52"/>
      <c r="M706" s="52"/>
      <c r="N706" s="52"/>
      <c r="O706" s="52"/>
      <c r="P706" s="52"/>
      <c r="Q706" s="52">
        <v>20000</v>
      </c>
      <c r="R706" s="51"/>
    </row>
    <row r="707" spans="1:18" s="103" customFormat="1" ht="14.45" hidden="1" customHeight="1" x14ac:dyDescent="0.25">
      <c r="A707" s="68">
        <v>1204</v>
      </c>
      <c r="B707" s="51" t="s">
        <v>166</v>
      </c>
      <c r="C707" s="51">
        <v>515</v>
      </c>
      <c r="D707" s="68" t="s">
        <v>192</v>
      </c>
      <c r="E707" s="51">
        <v>515</v>
      </c>
      <c r="F707" s="51" t="s">
        <v>111</v>
      </c>
      <c r="G707" s="52">
        <v>20000</v>
      </c>
      <c r="H707" s="52"/>
      <c r="I707" s="52"/>
      <c r="J707" s="52"/>
      <c r="K707" s="52"/>
      <c r="L707" s="52"/>
      <c r="M707" s="52"/>
      <c r="N707" s="52"/>
      <c r="O707" s="52"/>
      <c r="P707" s="52"/>
      <c r="Q707" s="52">
        <v>20000</v>
      </c>
      <c r="R707" s="51" t="s">
        <v>317</v>
      </c>
    </row>
    <row r="708" spans="1:18" s="103" customFormat="1" ht="14.45" hidden="1" customHeight="1" x14ac:dyDescent="0.25">
      <c r="A708" s="68">
        <v>1230</v>
      </c>
      <c r="B708" s="51" t="s">
        <v>166</v>
      </c>
      <c r="C708" s="51">
        <v>515</v>
      </c>
      <c r="D708" s="51" t="s">
        <v>304</v>
      </c>
      <c r="E708" s="51">
        <v>515</v>
      </c>
      <c r="F708" s="51" t="s">
        <v>111</v>
      </c>
      <c r="G708" s="52">
        <v>24000</v>
      </c>
      <c r="H708" s="52"/>
      <c r="I708" s="52"/>
      <c r="J708" s="52"/>
      <c r="K708" s="52"/>
      <c r="L708" s="52"/>
      <c r="M708" s="52"/>
      <c r="N708" s="52"/>
      <c r="O708" s="52"/>
      <c r="P708" s="52"/>
      <c r="Q708" s="52">
        <v>24000</v>
      </c>
      <c r="R708" s="51"/>
    </row>
    <row r="709" spans="1:18" s="103" customFormat="1" ht="14.45" hidden="1" customHeight="1" x14ac:dyDescent="0.25">
      <c r="A709" s="68">
        <v>1237</v>
      </c>
      <c r="B709" s="51" t="s">
        <v>166</v>
      </c>
      <c r="C709" s="51">
        <v>515</v>
      </c>
      <c r="D709" s="51" t="s">
        <v>193</v>
      </c>
      <c r="E709" s="51">
        <v>515</v>
      </c>
      <c r="F709" s="51" t="s">
        <v>111</v>
      </c>
      <c r="G709" s="52">
        <v>0</v>
      </c>
      <c r="H709" s="52"/>
      <c r="I709" s="52"/>
      <c r="J709" s="52"/>
      <c r="K709" s="52"/>
      <c r="L709" s="52"/>
      <c r="M709" s="52"/>
      <c r="N709" s="52"/>
      <c r="O709" s="52"/>
      <c r="P709" s="52"/>
      <c r="Q709" s="52">
        <v>0</v>
      </c>
      <c r="R709" s="51"/>
    </row>
    <row r="710" spans="1:18" s="103" customFormat="1" ht="14.45" hidden="1" customHeight="1" x14ac:dyDescent="0.25">
      <c r="A710" s="68">
        <v>1260</v>
      </c>
      <c r="B710" s="51" t="s">
        <v>166</v>
      </c>
      <c r="C710" s="51">
        <v>515</v>
      </c>
      <c r="D710" s="51" t="s">
        <v>199</v>
      </c>
      <c r="E710" s="51">
        <v>515</v>
      </c>
      <c r="F710" s="51" t="s">
        <v>111</v>
      </c>
      <c r="G710" s="52">
        <v>8000</v>
      </c>
      <c r="H710" s="52"/>
      <c r="I710" s="52"/>
      <c r="J710" s="52"/>
      <c r="K710" s="52"/>
      <c r="L710" s="52"/>
      <c r="M710" s="52"/>
      <c r="N710" s="52"/>
      <c r="O710" s="52"/>
      <c r="P710" s="52"/>
      <c r="Q710" s="52">
        <v>8000</v>
      </c>
      <c r="R710" s="51"/>
    </row>
    <row r="711" spans="1:18" s="103" customFormat="1" ht="14.45" hidden="1" customHeight="1" x14ac:dyDescent="0.25">
      <c r="A711" s="51">
        <v>333</v>
      </c>
      <c r="B711" s="51" t="s">
        <v>166</v>
      </c>
      <c r="C711" s="51">
        <v>519</v>
      </c>
      <c r="D711" s="51" t="s">
        <v>212</v>
      </c>
      <c r="E711" s="51">
        <v>519</v>
      </c>
      <c r="F711" s="51" t="s">
        <v>112</v>
      </c>
      <c r="G711" s="52">
        <v>3600</v>
      </c>
      <c r="H711" s="51"/>
      <c r="I711" s="52">
        <v>0</v>
      </c>
      <c r="J711" s="52">
        <v>0</v>
      </c>
      <c r="K711" s="52">
        <v>0</v>
      </c>
      <c r="L711" s="52">
        <v>0</v>
      </c>
      <c r="M711" s="52">
        <v>0</v>
      </c>
      <c r="N711" s="52">
        <v>0</v>
      </c>
      <c r="O711" s="52">
        <v>0</v>
      </c>
      <c r="P711" s="52">
        <v>0</v>
      </c>
      <c r="Q711" s="52">
        <v>3600</v>
      </c>
      <c r="R711" s="51"/>
    </row>
    <row r="712" spans="1:18" s="103" customFormat="1" ht="14.45" hidden="1" customHeight="1" x14ac:dyDescent="0.25">
      <c r="A712" s="68">
        <v>1205</v>
      </c>
      <c r="B712" s="51" t="s">
        <v>166</v>
      </c>
      <c r="C712" s="51">
        <v>519</v>
      </c>
      <c r="D712" s="68" t="s">
        <v>192</v>
      </c>
      <c r="E712" s="51">
        <v>519</v>
      </c>
      <c r="F712" s="51" t="s">
        <v>112</v>
      </c>
      <c r="G712" s="52">
        <v>3000</v>
      </c>
      <c r="H712" s="52"/>
      <c r="I712" s="52"/>
      <c r="J712" s="52"/>
      <c r="K712" s="52"/>
      <c r="L712" s="52"/>
      <c r="M712" s="52"/>
      <c r="N712" s="52"/>
      <c r="O712" s="52"/>
      <c r="P712" s="52"/>
      <c r="Q712" s="52">
        <v>3000</v>
      </c>
      <c r="R712" s="51" t="s">
        <v>317</v>
      </c>
    </row>
    <row r="713" spans="1:18" s="103" customFormat="1" ht="14.45" hidden="1" customHeight="1" x14ac:dyDescent="0.25">
      <c r="A713" s="51">
        <v>219</v>
      </c>
      <c r="B713" s="51" t="s">
        <v>166</v>
      </c>
      <c r="C713" s="51">
        <v>521</v>
      </c>
      <c r="D713" s="51" t="s">
        <v>209</v>
      </c>
      <c r="E713" s="51">
        <v>521</v>
      </c>
      <c r="F713" s="51" t="s">
        <v>113</v>
      </c>
      <c r="G713" s="52">
        <v>15000</v>
      </c>
      <c r="H713" s="51"/>
      <c r="I713" s="52">
        <v>0</v>
      </c>
      <c r="J713" s="52">
        <v>0</v>
      </c>
      <c r="K713" s="52">
        <v>0</v>
      </c>
      <c r="L713" s="52">
        <v>0</v>
      </c>
      <c r="M713" s="52">
        <v>0</v>
      </c>
      <c r="N713" s="52">
        <v>0</v>
      </c>
      <c r="O713" s="52">
        <v>0</v>
      </c>
      <c r="P713" s="52">
        <v>0</v>
      </c>
      <c r="Q713" s="52">
        <v>15000</v>
      </c>
      <c r="R713" s="51"/>
    </row>
    <row r="714" spans="1:18" s="103" customFormat="1" ht="14.45" hidden="1" customHeight="1" x14ac:dyDescent="0.25">
      <c r="A714" s="68">
        <v>1261</v>
      </c>
      <c r="B714" s="51" t="s">
        <v>166</v>
      </c>
      <c r="C714" s="51">
        <v>521</v>
      </c>
      <c r="D714" s="51" t="s">
        <v>199</v>
      </c>
      <c r="E714" s="51">
        <v>521</v>
      </c>
      <c r="F714" s="51" t="s">
        <v>113</v>
      </c>
      <c r="G714" s="52">
        <v>2000</v>
      </c>
      <c r="H714" s="52"/>
      <c r="I714" s="52"/>
      <c r="J714" s="52"/>
      <c r="K714" s="52"/>
      <c r="L714" s="52"/>
      <c r="M714" s="52"/>
      <c r="N714" s="52"/>
      <c r="O714" s="52"/>
      <c r="P714" s="52"/>
      <c r="Q714" s="52">
        <v>2000</v>
      </c>
      <c r="R714" s="51"/>
    </row>
    <row r="715" spans="1:18" s="103" customFormat="1" ht="14.45" hidden="1" customHeight="1" x14ac:dyDescent="0.25">
      <c r="A715" s="51">
        <v>378</v>
      </c>
      <c r="B715" s="51" t="s">
        <v>166</v>
      </c>
      <c r="C715" s="51">
        <v>522</v>
      </c>
      <c r="D715" s="51" t="s">
        <v>213</v>
      </c>
      <c r="E715" s="51">
        <v>522</v>
      </c>
      <c r="F715" s="51" t="s">
        <v>114</v>
      </c>
      <c r="G715" s="52">
        <v>50000</v>
      </c>
      <c r="H715" s="52">
        <v>0</v>
      </c>
      <c r="I715" s="52">
        <v>0</v>
      </c>
      <c r="J715" s="52">
        <v>0</v>
      </c>
      <c r="K715" s="52">
        <v>0</v>
      </c>
      <c r="L715" s="52">
        <v>0</v>
      </c>
      <c r="M715" s="52">
        <v>0</v>
      </c>
      <c r="N715" s="52">
        <v>0</v>
      </c>
      <c r="O715" s="52">
        <v>0</v>
      </c>
      <c r="P715" s="52">
        <v>0</v>
      </c>
      <c r="Q715" s="52">
        <v>50000</v>
      </c>
      <c r="R715" s="51"/>
    </row>
    <row r="716" spans="1:18" s="103" customFormat="1" ht="14.45" hidden="1" customHeight="1" x14ac:dyDescent="0.25">
      <c r="A716" s="51">
        <v>182</v>
      </c>
      <c r="B716" s="51" t="s">
        <v>166</v>
      </c>
      <c r="C716" s="51">
        <v>523</v>
      </c>
      <c r="D716" s="51" t="s">
        <v>208</v>
      </c>
      <c r="E716" s="51">
        <v>523</v>
      </c>
      <c r="F716" s="51" t="s">
        <v>115</v>
      </c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>
        <v>0</v>
      </c>
      <c r="R716" s="51"/>
    </row>
    <row r="717" spans="1:18" s="103" customFormat="1" ht="14.45" hidden="1" customHeight="1" x14ac:dyDescent="0.25">
      <c r="A717" s="51">
        <v>220</v>
      </c>
      <c r="B717" s="51" t="s">
        <v>166</v>
      </c>
      <c r="C717" s="51">
        <v>523</v>
      </c>
      <c r="D717" s="51" t="s">
        <v>209</v>
      </c>
      <c r="E717" s="51">
        <v>523</v>
      </c>
      <c r="F717" s="51" t="s">
        <v>115</v>
      </c>
      <c r="G717" s="52">
        <v>20000</v>
      </c>
      <c r="H717" s="51"/>
      <c r="I717" s="52">
        <v>0</v>
      </c>
      <c r="J717" s="52">
        <v>0</v>
      </c>
      <c r="K717" s="52">
        <v>0</v>
      </c>
      <c r="L717" s="52">
        <v>0</v>
      </c>
      <c r="M717" s="52">
        <v>0</v>
      </c>
      <c r="N717" s="52">
        <v>0</v>
      </c>
      <c r="O717" s="52">
        <v>0</v>
      </c>
      <c r="P717" s="52">
        <v>0</v>
      </c>
      <c r="Q717" s="52">
        <v>20000</v>
      </c>
      <c r="R717" s="51"/>
    </row>
    <row r="718" spans="1:18" s="103" customFormat="1" ht="14.45" hidden="1" customHeight="1" x14ac:dyDescent="0.25">
      <c r="A718" s="51">
        <v>298</v>
      </c>
      <c r="B718" s="51" t="s">
        <v>166</v>
      </c>
      <c r="C718" s="51">
        <v>523</v>
      </c>
      <c r="D718" s="51" t="s">
        <v>211</v>
      </c>
      <c r="E718" s="51">
        <v>523</v>
      </c>
      <c r="F718" s="51" t="s">
        <v>115</v>
      </c>
      <c r="G718" s="52">
        <v>0</v>
      </c>
      <c r="H718" s="51"/>
      <c r="I718" s="52">
        <v>0</v>
      </c>
      <c r="J718" s="52">
        <v>0</v>
      </c>
      <c r="K718" s="52">
        <v>0</v>
      </c>
      <c r="L718" s="52">
        <v>0</v>
      </c>
      <c r="M718" s="52">
        <v>0</v>
      </c>
      <c r="N718" s="52">
        <v>0</v>
      </c>
      <c r="O718" s="52">
        <v>0</v>
      </c>
      <c r="P718" s="52">
        <v>0</v>
      </c>
      <c r="Q718" s="52">
        <v>0</v>
      </c>
      <c r="R718" s="51"/>
    </row>
    <row r="719" spans="1:18" s="103" customFormat="1" ht="14.45" hidden="1" customHeight="1" x14ac:dyDescent="0.25">
      <c r="A719" s="51">
        <v>412</v>
      </c>
      <c r="B719" s="51" t="s">
        <v>166</v>
      </c>
      <c r="C719" s="51">
        <v>523</v>
      </c>
      <c r="D719" s="51" t="s">
        <v>214</v>
      </c>
      <c r="E719" s="51">
        <v>523</v>
      </c>
      <c r="F719" s="51" t="s">
        <v>115</v>
      </c>
      <c r="G719" s="52">
        <v>0</v>
      </c>
      <c r="H719" s="51"/>
      <c r="I719" s="52">
        <v>0</v>
      </c>
      <c r="J719" s="52">
        <v>0</v>
      </c>
      <c r="K719" s="52">
        <v>0</v>
      </c>
      <c r="L719" s="52">
        <v>0</v>
      </c>
      <c r="M719" s="52">
        <v>0</v>
      </c>
      <c r="N719" s="52">
        <v>0</v>
      </c>
      <c r="O719" s="52">
        <v>0</v>
      </c>
      <c r="P719" s="52">
        <v>0</v>
      </c>
      <c r="Q719" s="52">
        <v>0</v>
      </c>
      <c r="R719" s="51"/>
    </row>
    <row r="720" spans="1:18" s="103" customFormat="1" ht="14.45" hidden="1" customHeight="1" x14ac:dyDescent="0.25">
      <c r="A720" s="51">
        <v>676</v>
      </c>
      <c r="B720" s="51" t="s">
        <v>166</v>
      </c>
      <c r="C720" s="51">
        <v>523</v>
      </c>
      <c r="D720" s="51" t="s">
        <v>142</v>
      </c>
      <c r="E720" s="51">
        <v>523</v>
      </c>
      <c r="F720" s="51" t="s">
        <v>115</v>
      </c>
      <c r="G720" s="52">
        <v>10000</v>
      </c>
      <c r="H720" s="52">
        <v>0</v>
      </c>
      <c r="I720" s="52">
        <v>0</v>
      </c>
      <c r="J720" s="52">
        <v>0</v>
      </c>
      <c r="K720" s="52">
        <v>0</v>
      </c>
      <c r="L720" s="52">
        <v>0</v>
      </c>
      <c r="M720" s="52">
        <v>0</v>
      </c>
      <c r="N720" s="52">
        <v>0</v>
      </c>
      <c r="O720" s="52">
        <v>0</v>
      </c>
      <c r="P720" s="52">
        <v>0</v>
      </c>
      <c r="Q720" s="52">
        <v>10000</v>
      </c>
      <c r="R720" s="51"/>
    </row>
    <row r="721" spans="1:18" s="103" customFormat="1" ht="14.45" hidden="1" customHeight="1" x14ac:dyDescent="0.25">
      <c r="A721" s="68">
        <v>1180</v>
      </c>
      <c r="B721" s="51" t="s">
        <v>166</v>
      </c>
      <c r="C721" s="51">
        <v>523</v>
      </c>
      <c r="D721" s="68" t="s">
        <v>211</v>
      </c>
      <c r="E721" s="51">
        <v>523</v>
      </c>
      <c r="F721" s="51" t="s">
        <v>115</v>
      </c>
      <c r="G721" s="52">
        <v>2000</v>
      </c>
      <c r="H721" s="52"/>
      <c r="I721" s="52"/>
      <c r="J721" s="52"/>
      <c r="K721" s="52"/>
      <c r="L721" s="52"/>
      <c r="M721" s="52"/>
      <c r="N721" s="52"/>
      <c r="O721" s="52"/>
      <c r="P721" s="52"/>
      <c r="Q721" s="52">
        <v>2000</v>
      </c>
      <c r="R721" s="51" t="s">
        <v>313</v>
      </c>
    </row>
    <row r="722" spans="1:18" s="103" customFormat="1" ht="14.45" hidden="1" customHeight="1" x14ac:dyDescent="0.25">
      <c r="A722" s="68">
        <v>1262</v>
      </c>
      <c r="B722" s="51" t="s">
        <v>166</v>
      </c>
      <c r="C722" s="51">
        <v>529</v>
      </c>
      <c r="D722" s="51" t="s">
        <v>199</v>
      </c>
      <c r="E722" s="51">
        <v>529</v>
      </c>
      <c r="F722" s="51" t="s">
        <v>116</v>
      </c>
      <c r="G722" s="52">
        <v>3500</v>
      </c>
      <c r="H722" s="52"/>
      <c r="I722" s="52"/>
      <c r="J722" s="52"/>
      <c r="K722" s="52"/>
      <c r="L722" s="52"/>
      <c r="M722" s="52"/>
      <c r="N722" s="52"/>
      <c r="O722" s="52"/>
      <c r="P722" s="52"/>
      <c r="Q722" s="52">
        <v>3500</v>
      </c>
      <c r="R722" s="51"/>
    </row>
    <row r="723" spans="1:18" s="103" customFormat="1" ht="14.45" hidden="1" customHeight="1" x14ac:dyDescent="0.25">
      <c r="A723" s="51">
        <v>234</v>
      </c>
      <c r="B723" s="51" t="s">
        <v>166</v>
      </c>
      <c r="C723" s="51">
        <v>541</v>
      </c>
      <c r="D723" s="51" t="s">
        <v>210</v>
      </c>
      <c r="E723" s="51">
        <v>541</v>
      </c>
      <c r="F723" s="51" t="s">
        <v>117</v>
      </c>
      <c r="G723" s="72">
        <v>0</v>
      </c>
      <c r="H723" s="51"/>
      <c r="I723" s="52">
        <v>0</v>
      </c>
      <c r="J723" s="52">
        <v>0</v>
      </c>
      <c r="K723" s="52">
        <v>0</v>
      </c>
      <c r="L723" s="52">
        <v>0</v>
      </c>
      <c r="M723" s="52">
        <v>0</v>
      </c>
      <c r="N723" s="52">
        <v>0</v>
      </c>
      <c r="O723" s="52">
        <v>0</v>
      </c>
      <c r="P723" s="52">
        <v>0</v>
      </c>
      <c r="Q723" s="52">
        <v>0</v>
      </c>
      <c r="R723" s="51"/>
    </row>
    <row r="724" spans="1:18" s="103" customFormat="1" ht="14.45" hidden="1" customHeight="1" x14ac:dyDescent="0.25">
      <c r="A724" s="51">
        <v>749</v>
      </c>
      <c r="B724" s="51" t="s">
        <v>166</v>
      </c>
      <c r="C724" s="51">
        <v>541</v>
      </c>
      <c r="D724" s="51" t="s">
        <v>223</v>
      </c>
      <c r="E724" s="51">
        <v>541</v>
      </c>
      <c r="F724" s="51" t="s">
        <v>117</v>
      </c>
      <c r="G724" s="52">
        <v>0</v>
      </c>
      <c r="H724" s="52"/>
      <c r="I724" s="52">
        <v>0</v>
      </c>
      <c r="J724" s="52">
        <v>0</v>
      </c>
      <c r="K724" s="52">
        <v>0</v>
      </c>
      <c r="L724" s="52">
        <v>0</v>
      </c>
      <c r="M724" s="52">
        <v>0</v>
      </c>
      <c r="N724" s="52">
        <v>0</v>
      </c>
      <c r="O724" s="52">
        <v>0</v>
      </c>
      <c r="P724" s="52">
        <v>0</v>
      </c>
      <c r="Q724" s="52">
        <v>0</v>
      </c>
      <c r="R724" s="51"/>
    </row>
    <row r="725" spans="1:18" s="103" customFormat="1" ht="14.45" hidden="1" customHeight="1" x14ac:dyDescent="0.25">
      <c r="A725" s="51">
        <v>61</v>
      </c>
      <c r="B725" s="51" t="s">
        <v>166</v>
      </c>
      <c r="C725" s="51">
        <v>563</v>
      </c>
      <c r="D725" s="51" t="s">
        <v>205</v>
      </c>
      <c r="E725" s="51">
        <v>563</v>
      </c>
      <c r="F725" s="51" t="s">
        <v>118</v>
      </c>
      <c r="G725" s="52">
        <v>0</v>
      </c>
      <c r="H725" s="51"/>
      <c r="I725" s="52">
        <v>0</v>
      </c>
      <c r="J725" s="52">
        <v>0</v>
      </c>
      <c r="K725" s="52">
        <v>0</v>
      </c>
      <c r="L725" s="52">
        <v>0</v>
      </c>
      <c r="M725" s="52">
        <v>0</v>
      </c>
      <c r="N725" s="52">
        <v>0</v>
      </c>
      <c r="O725" s="52">
        <v>0</v>
      </c>
      <c r="P725" s="52">
        <v>0</v>
      </c>
      <c r="Q725" s="52">
        <v>0</v>
      </c>
      <c r="R725" s="51"/>
    </row>
    <row r="726" spans="1:18" s="103" customFormat="1" ht="14.45" hidden="1" customHeight="1" x14ac:dyDescent="0.25">
      <c r="A726" s="51">
        <v>24</v>
      </c>
      <c r="B726" s="51" t="s">
        <v>166</v>
      </c>
      <c r="C726" s="51">
        <v>566</v>
      </c>
      <c r="D726" s="51" t="s">
        <v>203</v>
      </c>
      <c r="E726" s="51">
        <v>566</v>
      </c>
      <c r="F726" s="51" t="s">
        <v>119</v>
      </c>
      <c r="G726" s="52">
        <v>48000</v>
      </c>
      <c r="H726" s="51"/>
      <c r="I726" s="52">
        <v>0</v>
      </c>
      <c r="J726" s="52">
        <v>0</v>
      </c>
      <c r="K726" s="52">
        <v>0</v>
      </c>
      <c r="L726" s="52">
        <v>0</v>
      </c>
      <c r="M726" s="52">
        <v>0</v>
      </c>
      <c r="N726" s="52">
        <v>0</v>
      </c>
      <c r="O726" s="52">
        <v>0</v>
      </c>
      <c r="P726" s="52">
        <v>0</v>
      </c>
      <c r="Q726" s="52">
        <v>48000</v>
      </c>
      <c r="R726" s="51"/>
    </row>
    <row r="727" spans="1:18" s="103" customFormat="1" ht="14.45" hidden="1" customHeight="1" x14ac:dyDescent="0.25">
      <c r="A727" s="68">
        <v>1206</v>
      </c>
      <c r="B727" s="51" t="s">
        <v>166</v>
      </c>
      <c r="C727" s="51">
        <v>566</v>
      </c>
      <c r="D727" s="68" t="s">
        <v>192</v>
      </c>
      <c r="E727" s="51">
        <v>566</v>
      </c>
      <c r="F727" s="51" t="s">
        <v>119</v>
      </c>
      <c r="G727" s="52">
        <v>4500</v>
      </c>
      <c r="H727" s="52"/>
      <c r="I727" s="52"/>
      <c r="J727" s="52"/>
      <c r="K727" s="52"/>
      <c r="L727" s="52"/>
      <c r="M727" s="52"/>
      <c r="N727" s="52"/>
      <c r="O727" s="52"/>
      <c r="P727" s="52"/>
      <c r="Q727" s="52">
        <v>4500</v>
      </c>
      <c r="R727" s="51" t="s">
        <v>317</v>
      </c>
    </row>
    <row r="728" spans="1:18" s="103" customFormat="1" ht="14.45" hidden="1" customHeight="1" x14ac:dyDescent="0.25">
      <c r="A728" s="51">
        <v>236</v>
      </c>
      <c r="B728" s="51" t="s">
        <v>166</v>
      </c>
      <c r="C728" s="51">
        <v>567</v>
      </c>
      <c r="D728" s="51" t="s">
        <v>210</v>
      </c>
      <c r="E728" s="51">
        <v>567</v>
      </c>
      <c r="F728" s="51" t="s">
        <v>120</v>
      </c>
      <c r="G728" s="52">
        <v>120000</v>
      </c>
      <c r="H728" s="51"/>
      <c r="I728" s="52">
        <v>0</v>
      </c>
      <c r="J728" s="52">
        <v>0</v>
      </c>
      <c r="K728" s="52">
        <v>0</v>
      </c>
      <c r="L728" s="52">
        <v>0</v>
      </c>
      <c r="M728" s="52">
        <v>0</v>
      </c>
      <c r="N728" s="52">
        <v>0</v>
      </c>
      <c r="O728" s="52">
        <v>0</v>
      </c>
      <c r="P728" s="52">
        <v>0</v>
      </c>
      <c r="Q728" s="52">
        <v>120000</v>
      </c>
      <c r="R728" s="51"/>
    </row>
    <row r="729" spans="1:18" s="103" customFormat="1" ht="14.45" hidden="1" customHeight="1" x14ac:dyDescent="0.25">
      <c r="A729" s="51">
        <v>435</v>
      </c>
      <c r="B729" s="51" t="s">
        <v>166</v>
      </c>
      <c r="C729" s="51">
        <v>567</v>
      </c>
      <c r="D729" s="51" t="s">
        <v>215</v>
      </c>
      <c r="E729" s="51">
        <v>567</v>
      </c>
      <c r="F729" s="51" t="s">
        <v>120</v>
      </c>
      <c r="G729" s="52">
        <v>60000</v>
      </c>
      <c r="H729" s="51"/>
      <c r="I729" s="52">
        <v>0</v>
      </c>
      <c r="J729" s="52">
        <v>0</v>
      </c>
      <c r="K729" s="52">
        <v>0</v>
      </c>
      <c r="L729" s="52">
        <v>0</v>
      </c>
      <c r="M729" s="52">
        <v>0</v>
      </c>
      <c r="N729" s="52">
        <v>0</v>
      </c>
      <c r="O729" s="52">
        <v>0</v>
      </c>
      <c r="P729" s="52">
        <v>0</v>
      </c>
      <c r="Q729" s="52">
        <v>60000</v>
      </c>
      <c r="R729" s="51"/>
    </row>
    <row r="730" spans="1:18" s="103" customFormat="1" ht="14.45" hidden="1" customHeight="1" x14ac:dyDescent="0.25">
      <c r="A730" s="51">
        <v>498</v>
      </c>
      <c r="B730" s="51" t="s">
        <v>166</v>
      </c>
      <c r="C730" s="51">
        <v>567</v>
      </c>
      <c r="D730" s="51" t="s">
        <v>217</v>
      </c>
      <c r="E730" s="51">
        <v>567</v>
      </c>
      <c r="F730" s="51" t="s">
        <v>120</v>
      </c>
      <c r="G730" s="52">
        <v>31400</v>
      </c>
      <c r="H730" s="51"/>
      <c r="I730" s="52">
        <v>0</v>
      </c>
      <c r="J730" s="52">
        <v>0</v>
      </c>
      <c r="K730" s="52">
        <v>0</v>
      </c>
      <c r="L730" s="52">
        <v>0</v>
      </c>
      <c r="M730" s="52">
        <v>0</v>
      </c>
      <c r="N730" s="52">
        <v>0</v>
      </c>
      <c r="O730" s="52">
        <v>0</v>
      </c>
      <c r="P730" s="52">
        <v>0</v>
      </c>
      <c r="Q730" s="52">
        <v>31400</v>
      </c>
      <c r="R730" s="51"/>
    </row>
    <row r="731" spans="1:18" s="103" customFormat="1" ht="14.45" hidden="1" customHeight="1" x14ac:dyDescent="0.25">
      <c r="A731" s="51">
        <v>437</v>
      </c>
      <c r="B731" s="51" t="s">
        <v>166</v>
      </c>
      <c r="C731" s="51">
        <v>578</v>
      </c>
      <c r="D731" s="51" t="s">
        <v>215</v>
      </c>
      <c r="E731" s="51">
        <v>578</v>
      </c>
      <c r="F731" s="51" t="s">
        <v>121</v>
      </c>
      <c r="G731" s="52">
        <v>92000</v>
      </c>
      <c r="H731" s="51"/>
      <c r="I731" s="52">
        <v>0</v>
      </c>
      <c r="J731" s="52">
        <v>0</v>
      </c>
      <c r="K731" s="52">
        <v>0</v>
      </c>
      <c r="L731" s="52">
        <v>0</v>
      </c>
      <c r="M731" s="52">
        <v>0</v>
      </c>
      <c r="N731" s="52">
        <v>0</v>
      </c>
      <c r="O731" s="52">
        <v>0</v>
      </c>
      <c r="P731" s="52">
        <v>0</v>
      </c>
      <c r="Q731" s="52">
        <v>92000</v>
      </c>
      <c r="R731" s="51"/>
    </row>
    <row r="732" spans="1:18" s="103" customFormat="1" ht="14.45" hidden="1" customHeight="1" x14ac:dyDescent="0.25">
      <c r="A732" s="51">
        <v>63</v>
      </c>
      <c r="B732" s="51" t="s">
        <v>166</v>
      </c>
      <c r="C732" s="51">
        <v>591</v>
      </c>
      <c r="D732" s="51" t="s">
        <v>205</v>
      </c>
      <c r="E732" s="51">
        <v>591</v>
      </c>
      <c r="F732" s="51" t="s">
        <v>122</v>
      </c>
      <c r="G732" s="52">
        <v>30000</v>
      </c>
      <c r="H732" s="51"/>
      <c r="I732" s="52">
        <v>0</v>
      </c>
      <c r="J732" s="52">
        <v>0</v>
      </c>
      <c r="K732" s="52">
        <v>0</v>
      </c>
      <c r="L732" s="52">
        <v>0</v>
      </c>
      <c r="M732" s="52">
        <v>0</v>
      </c>
      <c r="N732" s="52">
        <v>0</v>
      </c>
      <c r="O732" s="52">
        <v>0</v>
      </c>
      <c r="P732" s="52">
        <v>0</v>
      </c>
      <c r="Q732" s="52">
        <v>30000</v>
      </c>
      <c r="R732" s="51"/>
    </row>
    <row r="733" spans="1:18" s="103" customFormat="1" ht="14.45" hidden="1" customHeight="1" x14ac:dyDescent="0.25">
      <c r="A733" s="51">
        <v>751</v>
      </c>
      <c r="B733" s="51" t="s">
        <v>166</v>
      </c>
      <c r="C733" s="51">
        <v>591</v>
      </c>
      <c r="D733" s="51" t="s">
        <v>223</v>
      </c>
      <c r="E733" s="51">
        <v>591</v>
      </c>
      <c r="F733" s="51" t="s">
        <v>122</v>
      </c>
      <c r="G733" s="52">
        <v>5000</v>
      </c>
      <c r="H733" s="52"/>
      <c r="I733" s="52">
        <v>0</v>
      </c>
      <c r="J733" s="52">
        <v>0</v>
      </c>
      <c r="K733" s="52">
        <v>0</v>
      </c>
      <c r="L733" s="52">
        <v>0</v>
      </c>
      <c r="M733" s="52">
        <v>0</v>
      </c>
      <c r="N733" s="52">
        <v>0</v>
      </c>
      <c r="O733" s="52">
        <v>0</v>
      </c>
      <c r="P733" s="52">
        <v>0</v>
      </c>
      <c r="Q733" s="52">
        <v>5000</v>
      </c>
      <c r="R733" s="51"/>
    </row>
    <row r="734" spans="1:18" s="103" customFormat="1" ht="14.45" hidden="1" customHeight="1" x14ac:dyDescent="0.25">
      <c r="A734" s="51">
        <v>1272</v>
      </c>
      <c r="B734" s="51" t="s">
        <v>166</v>
      </c>
      <c r="C734" s="51">
        <v>591</v>
      </c>
      <c r="D734" s="51" t="s">
        <v>304</v>
      </c>
      <c r="E734" s="51">
        <v>591</v>
      </c>
      <c r="F734" s="51" t="s">
        <v>122</v>
      </c>
      <c r="G734" s="52">
        <v>8000</v>
      </c>
      <c r="H734" s="52"/>
      <c r="I734" s="52"/>
      <c r="J734" s="52"/>
      <c r="K734" s="52"/>
      <c r="L734" s="52"/>
      <c r="M734" s="52"/>
      <c r="N734" s="52"/>
      <c r="O734" s="52"/>
      <c r="P734" s="52"/>
      <c r="Q734" s="52">
        <v>8000</v>
      </c>
      <c r="R734" s="51" t="s">
        <v>323</v>
      </c>
    </row>
    <row r="735" spans="1:18" s="103" customFormat="1" ht="14.45" hidden="1" customHeight="1" x14ac:dyDescent="0.25">
      <c r="A735" s="51">
        <v>1285</v>
      </c>
      <c r="B735" s="51" t="s">
        <v>169</v>
      </c>
      <c r="C735" s="51">
        <v>611</v>
      </c>
      <c r="D735" s="51" t="s">
        <v>206</v>
      </c>
      <c r="E735" s="51">
        <v>611</v>
      </c>
      <c r="F735" s="73" t="s">
        <v>334</v>
      </c>
      <c r="G735" s="52"/>
      <c r="H735" s="52"/>
      <c r="I735" s="52">
        <v>126000</v>
      </c>
      <c r="J735" s="52"/>
      <c r="K735" s="52"/>
      <c r="L735" s="52"/>
      <c r="M735" s="52"/>
      <c r="N735" s="52"/>
      <c r="O735" s="52"/>
      <c r="P735" s="52"/>
      <c r="Q735" s="52">
        <v>126000</v>
      </c>
      <c r="R735" s="51"/>
    </row>
    <row r="736" spans="1:18" s="103" customFormat="1" ht="14.45" hidden="1" customHeight="1" x14ac:dyDescent="0.25">
      <c r="A736" s="51">
        <v>1275</v>
      </c>
      <c r="B736" s="51" t="s">
        <v>169</v>
      </c>
      <c r="C736" s="51">
        <v>612</v>
      </c>
      <c r="D736" s="51" t="s">
        <v>206</v>
      </c>
      <c r="E736" s="51">
        <v>612</v>
      </c>
      <c r="F736" s="73" t="s">
        <v>324</v>
      </c>
      <c r="G736" s="99">
        <v>0</v>
      </c>
      <c r="H736" s="52"/>
      <c r="I736" s="52"/>
      <c r="J736" s="52"/>
      <c r="K736" s="52"/>
      <c r="L736" s="52"/>
      <c r="M736" s="52"/>
      <c r="N736" s="52"/>
      <c r="O736" s="52"/>
      <c r="P736" s="52"/>
      <c r="Q736" s="52">
        <v>0</v>
      </c>
      <c r="R736" s="51"/>
    </row>
    <row r="737" spans="1:18" s="103" customFormat="1" ht="14.45" hidden="1" customHeight="1" x14ac:dyDescent="0.25">
      <c r="A737" s="51">
        <v>1277</v>
      </c>
      <c r="B737" s="51" t="s">
        <v>169</v>
      </c>
      <c r="C737" s="51">
        <v>612</v>
      </c>
      <c r="D737" s="51" t="s">
        <v>206</v>
      </c>
      <c r="E737" s="51">
        <v>612</v>
      </c>
      <c r="F737" s="73" t="s">
        <v>326</v>
      </c>
      <c r="G737" s="99"/>
      <c r="H737" s="52"/>
      <c r="I737" s="52"/>
      <c r="J737" s="52"/>
      <c r="K737" s="52"/>
      <c r="L737" s="52"/>
      <c r="M737" s="52"/>
      <c r="N737" s="99">
        <v>3000000</v>
      </c>
      <c r="O737" s="52"/>
      <c r="P737" s="52"/>
      <c r="Q737" s="52">
        <v>3000000</v>
      </c>
      <c r="R737" s="51"/>
    </row>
    <row r="738" spans="1:18" s="103" customFormat="1" ht="14.45" hidden="1" customHeight="1" x14ac:dyDescent="0.25">
      <c r="A738" s="51">
        <v>1288</v>
      </c>
      <c r="B738" s="51" t="s">
        <v>169</v>
      </c>
      <c r="C738" s="51">
        <v>612</v>
      </c>
      <c r="D738" s="51" t="s">
        <v>206</v>
      </c>
      <c r="E738" s="51">
        <v>612</v>
      </c>
      <c r="F738" s="73" t="s">
        <v>337</v>
      </c>
      <c r="G738" s="52"/>
      <c r="H738" s="52"/>
      <c r="I738" s="52"/>
      <c r="J738" s="52"/>
      <c r="K738" s="52"/>
      <c r="L738" s="74">
        <v>450951</v>
      </c>
      <c r="M738" s="52"/>
      <c r="N738" s="52"/>
      <c r="O738" s="52"/>
      <c r="P738" s="52"/>
      <c r="Q738" s="52">
        <v>450951</v>
      </c>
      <c r="R738" s="51"/>
    </row>
    <row r="739" spans="1:18" s="103" customFormat="1" ht="14.45" hidden="1" customHeight="1" x14ac:dyDescent="0.25">
      <c r="A739" s="51">
        <v>1290</v>
      </c>
      <c r="B739" s="51" t="s">
        <v>169</v>
      </c>
      <c r="C739" s="51">
        <v>612</v>
      </c>
      <c r="D739" s="51" t="s">
        <v>206</v>
      </c>
      <c r="E739" s="51">
        <v>612</v>
      </c>
      <c r="F739" s="73" t="s">
        <v>339</v>
      </c>
      <c r="G739" s="52"/>
      <c r="H739" s="52"/>
      <c r="I739" s="52"/>
      <c r="J739" s="52"/>
      <c r="K739" s="52"/>
      <c r="L739" s="52"/>
      <c r="M739" s="52"/>
      <c r="N739" s="52"/>
      <c r="O739" s="52">
        <v>3833333</v>
      </c>
      <c r="P739" s="52"/>
      <c r="Q739" s="52">
        <v>3833333</v>
      </c>
      <c r="R739" s="51"/>
    </row>
    <row r="740" spans="1:18" s="103" customFormat="1" ht="14.45" hidden="1" customHeight="1" x14ac:dyDescent="0.25">
      <c r="A740" s="51">
        <v>27</v>
      </c>
      <c r="B740" s="51" t="s">
        <v>169</v>
      </c>
      <c r="C740" s="51">
        <v>613</v>
      </c>
      <c r="D740" s="51" t="s">
        <v>203</v>
      </c>
      <c r="E740" s="51">
        <v>613</v>
      </c>
      <c r="F740" s="51" t="s">
        <v>123</v>
      </c>
      <c r="G740" s="52">
        <v>0</v>
      </c>
      <c r="H740" s="51"/>
      <c r="I740" s="52">
        <v>0</v>
      </c>
      <c r="J740" s="52">
        <v>0</v>
      </c>
      <c r="K740" s="52">
        <v>0</v>
      </c>
      <c r="L740" s="52">
        <v>0</v>
      </c>
      <c r="M740" s="52">
        <v>0</v>
      </c>
      <c r="N740" s="52"/>
      <c r="O740" s="52">
        <v>0</v>
      </c>
      <c r="P740" s="52">
        <v>0</v>
      </c>
      <c r="Q740" s="52">
        <v>0</v>
      </c>
      <c r="R740" s="51"/>
    </row>
    <row r="741" spans="1:18" s="103" customFormat="1" ht="14.45" hidden="1" customHeight="1" x14ac:dyDescent="0.25">
      <c r="A741" s="51">
        <v>1278</v>
      </c>
      <c r="B741" s="51" t="s">
        <v>169</v>
      </c>
      <c r="C741" s="51">
        <v>613</v>
      </c>
      <c r="D741" s="51" t="s">
        <v>206</v>
      </c>
      <c r="E741" s="51">
        <v>613</v>
      </c>
      <c r="F741" s="73" t="s">
        <v>327</v>
      </c>
      <c r="G741" s="52"/>
      <c r="H741" s="52"/>
      <c r="I741" s="52">
        <v>325000</v>
      </c>
      <c r="J741" s="52"/>
      <c r="K741" s="52"/>
      <c r="L741" s="52"/>
      <c r="M741" s="52"/>
      <c r="N741" s="52"/>
      <c r="O741" s="52"/>
      <c r="P741" s="52"/>
      <c r="Q741" s="52">
        <v>325000</v>
      </c>
      <c r="R741" s="51"/>
    </row>
    <row r="742" spans="1:18" s="103" customFormat="1" ht="14.45" hidden="1" customHeight="1" x14ac:dyDescent="0.25">
      <c r="A742" s="51">
        <v>1279</v>
      </c>
      <c r="B742" s="51" t="s">
        <v>169</v>
      </c>
      <c r="C742" s="51">
        <v>613</v>
      </c>
      <c r="D742" s="51" t="s">
        <v>206</v>
      </c>
      <c r="E742" s="51">
        <v>613</v>
      </c>
      <c r="F742" s="73" t="s">
        <v>328</v>
      </c>
      <c r="G742" s="52"/>
      <c r="H742" s="52"/>
      <c r="I742" s="52">
        <v>180000</v>
      </c>
      <c r="J742" s="52"/>
      <c r="K742" s="52"/>
      <c r="L742" s="52"/>
      <c r="M742" s="52"/>
      <c r="N742" s="52"/>
      <c r="O742" s="52"/>
      <c r="P742" s="52"/>
      <c r="Q742" s="52">
        <v>180000</v>
      </c>
      <c r="R742" s="51"/>
    </row>
    <row r="743" spans="1:18" s="103" customFormat="1" ht="14.45" hidden="1" customHeight="1" x14ac:dyDescent="0.25">
      <c r="A743" s="51">
        <v>1280</v>
      </c>
      <c r="B743" s="51" t="s">
        <v>169</v>
      </c>
      <c r="C743" s="51">
        <v>613</v>
      </c>
      <c r="D743" s="51" t="s">
        <v>206</v>
      </c>
      <c r="E743" s="51">
        <v>613</v>
      </c>
      <c r="F743" s="73" t="s">
        <v>329</v>
      </c>
      <c r="G743" s="52"/>
      <c r="H743" s="52"/>
      <c r="I743" s="52">
        <v>300000</v>
      </c>
      <c r="J743" s="52"/>
      <c r="K743" s="52"/>
      <c r="L743" s="52"/>
      <c r="M743" s="52"/>
      <c r="N743" s="52"/>
      <c r="O743" s="52"/>
      <c r="P743" s="52"/>
      <c r="Q743" s="52">
        <v>300000</v>
      </c>
      <c r="R743" s="51"/>
    </row>
    <row r="744" spans="1:18" s="103" customFormat="1" ht="14.45" hidden="1" customHeight="1" x14ac:dyDescent="0.25">
      <c r="A744" s="51">
        <v>1281</v>
      </c>
      <c r="B744" s="51" t="s">
        <v>169</v>
      </c>
      <c r="C744" s="51">
        <v>613</v>
      </c>
      <c r="D744" s="51" t="s">
        <v>206</v>
      </c>
      <c r="E744" s="51">
        <v>613</v>
      </c>
      <c r="F744" s="73" t="s">
        <v>330</v>
      </c>
      <c r="G744" s="52"/>
      <c r="H744" s="52"/>
      <c r="I744" s="52">
        <v>250000</v>
      </c>
      <c r="J744" s="52"/>
      <c r="K744" s="52"/>
      <c r="L744" s="52"/>
      <c r="M744" s="52"/>
      <c r="N744" s="52"/>
      <c r="O744" s="52"/>
      <c r="P744" s="52"/>
      <c r="Q744" s="52">
        <v>250000</v>
      </c>
      <c r="R744" s="51"/>
    </row>
    <row r="745" spans="1:18" s="103" customFormat="1" ht="14.45" hidden="1" customHeight="1" x14ac:dyDescent="0.25">
      <c r="A745" s="51">
        <v>1282</v>
      </c>
      <c r="B745" s="51" t="s">
        <v>169</v>
      </c>
      <c r="C745" s="51">
        <v>613</v>
      </c>
      <c r="D745" s="51" t="s">
        <v>206</v>
      </c>
      <c r="E745" s="51">
        <v>613</v>
      </c>
      <c r="F745" s="73" t="s">
        <v>331</v>
      </c>
      <c r="G745" s="52"/>
      <c r="H745" s="52"/>
      <c r="I745" s="52">
        <v>500000</v>
      </c>
      <c r="J745" s="52"/>
      <c r="K745" s="52"/>
      <c r="L745" s="52"/>
      <c r="M745" s="52"/>
      <c r="N745" s="52"/>
      <c r="O745" s="52"/>
      <c r="P745" s="52"/>
      <c r="Q745" s="52">
        <v>500000</v>
      </c>
      <c r="R745" s="51"/>
    </row>
    <row r="746" spans="1:18" s="103" customFormat="1" ht="14.45" hidden="1" customHeight="1" x14ac:dyDescent="0.25">
      <c r="A746" s="51">
        <v>1289</v>
      </c>
      <c r="B746" s="51" t="s">
        <v>169</v>
      </c>
      <c r="C746" s="51">
        <v>613</v>
      </c>
      <c r="D746" s="51" t="s">
        <v>206</v>
      </c>
      <c r="E746" s="51">
        <v>613</v>
      </c>
      <c r="F746" s="73" t="s">
        <v>338</v>
      </c>
      <c r="G746" s="52"/>
      <c r="H746" s="52"/>
      <c r="I746" s="52"/>
      <c r="J746" s="52"/>
      <c r="K746" s="52"/>
      <c r="L746" s="52"/>
      <c r="M746" s="52"/>
      <c r="N746" s="52"/>
      <c r="O746" s="52">
        <v>1666667</v>
      </c>
      <c r="P746" s="52"/>
      <c r="Q746" s="52">
        <v>1666667</v>
      </c>
      <c r="R746" s="51"/>
    </row>
    <row r="747" spans="1:18" s="103" customFormat="1" ht="14.45" hidden="1" customHeight="1" x14ac:dyDescent="0.25">
      <c r="A747" s="51">
        <v>1276</v>
      </c>
      <c r="B747" s="51" t="s">
        <v>169</v>
      </c>
      <c r="C747" s="51">
        <v>615</v>
      </c>
      <c r="D747" s="51" t="s">
        <v>206</v>
      </c>
      <c r="E747" s="51">
        <v>615</v>
      </c>
      <c r="F747" s="73" t="s">
        <v>325</v>
      </c>
      <c r="G747" s="52"/>
      <c r="H747" s="52"/>
      <c r="I747" s="74">
        <v>650000</v>
      </c>
      <c r="J747" s="52"/>
      <c r="K747" s="52"/>
      <c r="L747" s="52"/>
      <c r="M747" s="52"/>
      <c r="N747" s="52"/>
      <c r="O747" s="52"/>
      <c r="P747" s="52"/>
      <c r="Q747" s="52">
        <v>650000</v>
      </c>
      <c r="R747" s="51"/>
    </row>
    <row r="748" spans="1:18" s="103" customFormat="1" ht="14.45" hidden="1" customHeight="1" x14ac:dyDescent="0.25">
      <c r="A748" s="51">
        <v>1286</v>
      </c>
      <c r="B748" s="51" t="s">
        <v>169</v>
      </c>
      <c r="C748" s="51">
        <v>616</v>
      </c>
      <c r="D748" s="51" t="s">
        <v>206</v>
      </c>
      <c r="E748" s="51">
        <v>616</v>
      </c>
      <c r="F748" s="73" t="s">
        <v>335</v>
      </c>
      <c r="G748" s="52"/>
      <c r="H748" s="52"/>
      <c r="I748" s="52">
        <v>1074281</v>
      </c>
      <c r="J748" s="52"/>
      <c r="K748" s="52"/>
      <c r="L748" s="52"/>
      <c r="M748" s="52"/>
      <c r="N748" s="52"/>
      <c r="O748" s="52"/>
      <c r="P748" s="52"/>
      <c r="Q748" s="52">
        <v>1074281</v>
      </c>
      <c r="R748" s="51"/>
    </row>
    <row r="749" spans="1:18" s="103" customFormat="1" ht="14.45" hidden="1" customHeight="1" x14ac:dyDescent="0.25">
      <c r="A749" s="51">
        <v>1287</v>
      </c>
      <c r="B749" s="51" t="s">
        <v>169</v>
      </c>
      <c r="C749" s="51">
        <v>616</v>
      </c>
      <c r="D749" s="51" t="s">
        <v>206</v>
      </c>
      <c r="E749" s="51">
        <v>616</v>
      </c>
      <c r="F749" s="73" t="s">
        <v>336</v>
      </c>
      <c r="G749" s="99"/>
      <c r="H749" s="52"/>
      <c r="I749" s="52"/>
      <c r="J749" s="52"/>
      <c r="K749" s="52"/>
      <c r="L749" s="52"/>
      <c r="M749" s="52"/>
      <c r="N749" s="52"/>
      <c r="O749" s="52"/>
      <c r="P749" s="52"/>
      <c r="Q749" s="52">
        <v>0</v>
      </c>
      <c r="R749" s="51"/>
    </row>
    <row r="750" spans="1:18" s="103" customFormat="1" ht="14.45" hidden="1" customHeight="1" x14ac:dyDescent="0.25">
      <c r="A750" s="51">
        <v>1291</v>
      </c>
      <c r="B750" s="51" t="s">
        <v>169</v>
      </c>
      <c r="C750" s="51">
        <v>619</v>
      </c>
      <c r="D750" s="51" t="s">
        <v>206</v>
      </c>
      <c r="E750" s="51">
        <v>619</v>
      </c>
      <c r="F750" s="73" t="s">
        <v>340</v>
      </c>
      <c r="G750" s="52"/>
      <c r="H750" s="52"/>
      <c r="I750" s="52"/>
      <c r="J750" s="52"/>
      <c r="K750" s="52"/>
      <c r="L750" s="52"/>
      <c r="M750" s="52"/>
      <c r="N750" s="52"/>
      <c r="O750" s="52">
        <v>1000000</v>
      </c>
      <c r="P750" s="52"/>
      <c r="Q750" s="52">
        <v>1000000</v>
      </c>
      <c r="R750" s="51"/>
    </row>
    <row r="751" spans="1:18" s="103" customFormat="1" ht="14.45" hidden="1" customHeight="1" x14ac:dyDescent="0.25">
      <c r="A751" s="51">
        <v>501</v>
      </c>
      <c r="B751" s="51" t="s">
        <v>169</v>
      </c>
      <c r="C751" s="51">
        <v>629</v>
      </c>
      <c r="D751" s="51" t="s">
        <v>217</v>
      </c>
      <c r="E751" s="51">
        <v>629</v>
      </c>
      <c r="F751" s="51" t="s">
        <v>124</v>
      </c>
      <c r="G751" s="52">
        <v>0</v>
      </c>
      <c r="H751" s="51"/>
      <c r="I751" s="52">
        <v>0</v>
      </c>
      <c r="J751" s="52">
        <v>0</v>
      </c>
      <c r="K751" s="52">
        <v>0</v>
      </c>
      <c r="L751" s="52">
        <v>0</v>
      </c>
      <c r="M751" s="52">
        <v>0</v>
      </c>
      <c r="N751" s="52">
        <v>0</v>
      </c>
      <c r="O751" s="52">
        <v>0</v>
      </c>
      <c r="P751" s="52">
        <v>0</v>
      </c>
      <c r="Q751" s="52">
        <v>0</v>
      </c>
      <c r="R751" s="51"/>
    </row>
    <row r="752" spans="1:18" s="103" customFormat="1" ht="14.45" hidden="1" customHeight="1" x14ac:dyDescent="0.25">
      <c r="A752" s="68">
        <v>1207</v>
      </c>
      <c r="B752" s="51" t="s">
        <v>170</v>
      </c>
      <c r="C752" s="51">
        <v>911</v>
      </c>
      <c r="D752" s="68" t="s">
        <v>192</v>
      </c>
      <c r="E752" s="51">
        <v>911</v>
      </c>
      <c r="F752" s="51" t="s">
        <v>315</v>
      </c>
      <c r="G752" s="90"/>
      <c r="H752" s="52"/>
      <c r="I752" s="52"/>
      <c r="J752" s="52">
        <v>1059322.0799999998</v>
      </c>
      <c r="K752" s="52"/>
      <c r="L752" s="52"/>
      <c r="M752" s="52"/>
      <c r="N752" s="52"/>
      <c r="O752" s="52"/>
      <c r="P752" s="52"/>
      <c r="Q752" s="52">
        <v>1059322.0799999998</v>
      </c>
      <c r="R752" s="51" t="s">
        <v>317</v>
      </c>
    </row>
    <row r="753" spans="1:18" s="103" customFormat="1" ht="14.45" hidden="1" customHeight="1" x14ac:dyDescent="0.25">
      <c r="A753" s="68">
        <v>1208</v>
      </c>
      <c r="B753" s="51" t="s">
        <v>170</v>
      </c>
      <c r="C753" s="51">
        <v>921</v>
      </c>
      <c r="D753" s="68" t="s">
        <v>192</v>
      </c>
      <c r="E753" s="51">
        <v>921</v>
      </c>
      <c r="F753" s="51" t="s">
        <v>316</v>
      </c>
      <c r="G753" s="90"/>
      <c r="H753" s="52"/>
      <c r="I753" s="52"/>
      <c r="J753" s="52">
        <v>161034.13</v>
      </c>
      <c r="K753" s="52"/>
      <c r="L753" s="52"/>
      <c r="M753" s="52"/>
      <c r="N753" s="52"/>
      <c r="O753" s="52"/>
      <c r="P753" s="52"/>
      <c r="Q753" s="52">
        <v>161034.13</v>
      </c>
      <c r="R753" s="51" t="s">
        <v>317</v>
      </c>
    </row>
    <row r="754" spans="1:18" s="103" customFormat="1" ht="14.45" hidden="1" customHeight="1" x14ac:dyDescent="0.25">
      <c r="A754" s="68">
        <v>1209</v>
      </c>
      <c r="B754" s="51" t="s">
        <v>170</v>
      </c>
      <c r="C754" s="51">
        <v>991</v>
      </c>
      <c r="D754" s="68" t="s">
        <v>192</v>
      </c>
      <c r="E754" s="51">
        <v>991</v>
      </c>
      <c r="F754" s="51" t="s">
        <v>125</v>
      </c>
      <c r="G754" s="52">
        <f>786271.51-73918.16</f>
        <v>712353.35</v>
      </c>
      <c r="H754" s="52"/>
      <c r="I754" s="52"/>
      <c r="J754" s="52"/>
      <c r="K754" s="52"/>
      <c r="L754" s="52"/>
      <c r="M754" s="52"/>
      <c r="N754" s="52"/>
      <c r="O754" s="52"/>
      <c r="P754" s="52"/>
      <c r="Q754" s="52">
        <v>786271.51</v>
      </c>
      <c r="R754" s="51" t="s">
        <v>317</v>
      </c>
    </row>
    <row r="755" spans="1:18" ht="14.45" hidden="1" customHeight="1" x14ac:dyDescent="0.25">
      <c r="A755" s="12"/>
      <c r="D755" t="s">
        <v>199</v>
      </c>
      <c r="F755" s="66" t="s">
        <v>139</v>
      </c>
      <c r="G755" s="67">
        <f>SUM(G5:G754)</f>
        <v>50490001.000328019</v>
      </c>
      <c r="H755" s="67">
        <f t="shared" ref="H755:Q755" si="0">SUM(H5:H754)</f>
        <v>0</v>
      </c>
      <c r="I755" s="67">
        <f t="shared" si="0"/>
        <v>4395281</v>
      </c>
      <c r="J755" s="67">
        <f t="shared" si="0"/>
        <v>7670594.3735766998</v>
      </c>
      <c r="K755" s="67">
        <f t="shared" si="0"/>
        <v>0</v>
      </c>
      <c r="L755" s="67">
        <f t="shared" si="0"/>
        <v>450951</v>
      </c>
      <c r="M755" s="67">
        <f t="shared" si="0"/>
        <v>0</v>
      </c>
      <c r="N755" s="67">
        <f t="shared" si="0"/>
        <v>3000000</v>
      </c>
      <c r="O755" s="67">
        <f t="shared" si="0"/>
        <v>6500000</v>
      </c>
      <c r="P755" s="67">
        <f t="shared" si="0"/>
        <v>0</v>
      </c>
      <c r="Q755" s="67">
        <f t="shared" si="0"/>
        <v>72580745.215999991</v>
      </c>
    </row>
    <row r="756" spans="1:18" hidden="1" x14ac:dyDescent="0.25">
      <c r="G756" s="114">
        <v>50490001</v>
      </c>
      <c r="Q756" s="64">
        <f>SUM(G755:O755)</f>
        <v>72506827.37390472</v>
      </c>
    </row>
    <row r="757" spans="1:18" hidden="1" x14ac:dyDescent="0.25">
      <c r="G757" s="100">
        <f>+G755-G756</f>
        <v>3.2801926136016846E-4</v>
      </c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</row>
    <row r="758" spans="1:18" x14ac:dyDescent="0.25">
      <c r="O758" s="34"/>
      <c r="Q758" s="34"/>
      <c r="R758" s="34"/>
    </row>
    <row r="759" spans="1:18" x14ac:dyDescent="0.25">
      <c r="Q759" s="100"/>
    </row>
    <row r="760" spans="1:18" x14ac:dyDescent="0.25">
      <c r="Q760" s="34"/>
    </row>
  </sheetData>
  <autoFilter ref="A4:R757">
    <filterColumn colId="3">
      <filters>
        <filter val="Sindicatura"/>
      </filters>
    </filterColumn>
  </autoFilter>
  <mergeCells count="10">
    <mergeCell ref="O3:O4"/>
    <mergeCell ref="P3:P4"/>
    <mergeCell ref="Q3:Q4"/>
    <mergeCell ref="R3:R4"/>
    <mergeCell ref="D3:D4"/>
    <mergeCell ref="E3:E4"/>
    <mergeCell ref="F3:F4"/>
    <mergeCell ref="G3:G4"/>
    <mergeCell ref="H3:H4"/>
    <mergeCell ref="I3:L3"/>
  </mergeCells>
  <pageMargins left="0.70866141732283472" right="0.70866141732283472" top="0.41" bottom="0.41" header="0.31496062992125984" footer="0.31496062992125984"/>
  <pageSetup paperSize="190" scale="66" fitToHeight="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61"/>
  <sheetViews>
    <sheetView zoomScale="90" zoomScaleNormal="90" workbookViewId="0">
      <pane xSplit="6" ySplit="4" topLeftCell="M5" activePane="bottomRight" state="frozen"/>
      <selection activeCell="F501" activeCellId="9" sqref="J504 A504:XFD504 F494 K496 K496 F492 J493 J496 J500 F501"/>
      <selection pane="topRight" activeCell="F501" activeCellId="9" sqref="J504 A504:XFD504 F494 K496 K496 F492 J493 J496 J500 F501"/>
      <selection pane="bottomLeft" activeCell="F501" activeCellId="9" sqref="J504 A504:XFD504 F494 K496 K496 F492 J493 J496 J500 F501"/>
      <selection pane="bottomRight" activeCell="F11" sqref="F11"/>
    </sheetView>
  </sheetViews>
  <sheetFormatPr baseColWidth="10" defaultRowHeight="15" x14ac:dyDescent="0.25"/>
  <cols>
    <col min="1" max="1" width="4.85546875" customWidth="1"/>
    <col min="2" max="2" width="2.140625" customWidth="1"/>
    <col min="3" max="3" width="4.85546875" customWidth="1"/>
    <col min="4" max="4" width="30.85546875" customWidth="1"/>
    <col min="5" max="5" width="7.140625" bestFit="1" customWidth="1"/>
    <col min="6" max="6" width="45" customWidth="1"/>
    <col min="7" max="7" width="13.85546875" customWidth="1"/>
    <col min="8" max="8" width="12.5703125" bestFit="1" customWidth="1"/>
    <col min="9" max="9" width="14.28515625" customWidth="1"/>
    <col min="10" max="10" width="14.85546875" customWidth="1"/>
    <col min="11" max="11" width="16.42578125" customWidth="1"/>
    <col min="12" max="12" width="12.5703125" customWidth="1"/>
    <col min="13" max="13" width="18.28515625" customWidth="1"/>
    <col min="14" max="14" width="12.5703125" customWidth="1"/>
    <col min="15" max="15" width="14.28515625" customWidth="1"/>
    <col min="16" max="16" width="13.85546875" customWidth="1"/>
    <col min="17" max="17" width="13.5703125" bestFit="1" customWidth="1"/>
    <col min="18" max="18" width="30.7109375" hidden="1" customWidth="1"/>
  </cols>
  <sheetData>
    <row r="1" spans="1:18" ht="18.75" x14ac:dyDescent="0.3">
      <c r="A1" s="50" t="s">
        <v>273</v>
      </c>
    </row>
    <row r="2" spans="1:18" ht="19.5" thickBot="1" x14ac:dyDescent="0.35">
      <c r="A2" s="50" t="s">
        <v>183</v>
      </c>
    </row>
    <row r="3" spans="1:18" ht="15.6" customHeight="1" x14ac:dyDescent="0.25">
      <c r="A3" s="119"/>
      <c r="B3" s="120"/>
      <c r="C3" s="120"/>
      <c r="D3" s="416" t="s">
        <v>204</v>
      </c>
      <c r="E3" s="416" t="s">
        <v>131</v>
      </c>
      <c r="F3" s="416" t="s">
        <v>0</v>
      </c>
      <c r="G3" s="418" t="s">
        <v>145</v>
      </c>
      <c r="H3" s="418" t="s">
        <v>4</v>
      </c>
      <c r="I3" s="418" t="s">
        <v>127</v>
      </c>
      <c r="J3" s="418"/>
      <c r="K3" s="418"/>
      <c r="L3" s="418"/>
      <c r="M3" s="420" t="s">
        <v>5</v>
      </c>
      <c r="N3" s="421"/>
      <c r="O3" s="414" t="s">
        <v>3</v>
      </c>
      <c r="P3" s="414" t="s">
        <v>141</v>
      </c>
      <c r="Q3" s="414" t="s">
        <v>129</v>
      </c>
      <c r="R3" s="323" t="s">
        <v>314</v>
      </c>
    </row>
    <row r="4" spans="1:18" ht="48.75" thickBot="1" x14ac:dyDescent="0.3">
      <c r="A4" s="121" t="s">
        <v>224</v>
      </c>
      <c r="B4" s="122"/>
      <c r="C4" s="122"/>
      <c r="D4" s="417"/>
      <c r="E4" s="417"/>
      <c r="F4" s="417"/>
      <c r="G4" s="419"/>
      <c r="H4" s="419"/>
      <c r="I4" s="123" t="s">
        <v>162</v>
      </c>
      <c r="J4" s="123" t="s">
        <v>163</v>
      </c>
      <c r="K4" s="123" t="s">
        <v>130</v>
      </c>
      <c r="L4" s="123" t="s">
        <v>9</v>
      </c>
      <c r="M4" s="123" t="s">
        <v>140</v>
      </c>
      <c r="N4" s="123" t="s">
        <v>9</v>
      </c>
      <c r="O4" s="415"/>
      <c r="P4" s="415"/>
      <c r="Q4" s="415"/>
      <c r="R4" s="323" t="s">
        <v>314</v>
      </c>
    </row>
    <row r="5" spans="1:18" ht="14.45" customHeight="1" x14ac:dyDescent="0.25">
      <c r="A5" s="107">
        <v>3</v>
      </c>
      <c r="B5" s="107" t="str">
        <f>MID(C5,1,1)</f>
        <v>2</v>
      </c>
      <c r="C5" s="107">
        <v>221</v>
      </c>
      <c r="D5" s="107" t="s">
        <v>203</v>
      </c>
      <c r="E5" s="118">
        <v>21</v>
      </c>
      <c r="F5" s="107" t="s">
        <v>27</v>
      </c>
      <c r="G5" s="108">
        <v>0</v>
      </c>
      <c r="H5" s="107"/>
      <c r="I5" s="108">
        <v>0</v>
      </c>
      <c r="J5" s="108">
        <v>0</v>
      </c>
      <c r="K5" s="108">
        <v>0</v>
      </c>
      <c r="L5" s="108">
        <v>0</v>
      </c>
      <c r="M5" s="108">
        <v>0</v>
      </c>
      <c r="N5" s="108">
        <v>0</v>
      </c>
      <c r="O5" s="108">
        <v>0</v>
      </c>
      <c r="P5" s="108">
        <v>0</v>
      </c>
      <c r="Q5" s="108">
        <f>SUM(G5:P5)</f>
        <v>0</v>
      </c>
      <c r="R5" s="51"/>
    </row>
    <row r="6" spans="1:18" ht="14.45" customHeight="1" x14ac:dyDescent="0.25">
      <c r="A6" s="51">
        <v>5</v>
      </c>
      <c r="B6" s="51" t="str">
        <f t="shared" ref="B6:B69" si="0">MID(C6,1,1)</f>
        <v>2</v>
      </c>
      <c r="C6" s="51">
        <v>246</v>
      </c>
      <c r="D6" s="51" t="s">
        <v>203</v>
      </c>
      <c r="E6" s="115">
        <v>21</v>
      </c>
      <c r="F6" s="51" t="s">
        <v>36</v>
      </c>
      <c r="G6" s="52">
        <v>360000</v>
      </c>
      <c r="H6" s="51"/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f t="shared" ref="Q6:Q69" si="1">SUM(G6:P6)</f>
        <v>360000</v>
      </c>
      <c r="R6" s="51"/>
    </row>
    <row r="7" spans="1:18" ht="14.45" customHeight="1" x14ac:dyDescent="0.25">
      <c r="A7" s="51">
        <v>7</v>
      </c>
      <c r="B7" s="51" t="str">
        <f t="shared" si="0"/>
        <v>2</v>
      </c>
      <c r="C7" s="51">
        <v>261</v>
      </c>
      <c r="D7" s="51" t="s">
        <v>203</v>
      </c>
      <c r="E7" s="115">
        <v>21</v>
      </c>
      <c r="F7" s="51" t="s">
        <v>43</v>
      </c>
      <c r="G7" s="52">
        <v>100000</v>
      </c>
      <c r="H7" s="51"/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f t="shared" si="1"/>
        <v>100000</v>
      </c>
      <c r="R7" s="51"/>
    </row>
    <row r="8" spans="1:18" ht="14.45" customHeight="1" x14ac:dyDescent="0.25">
      <c r="A8" s="51">
        <v>9</v>
      </c>
      <c r="B8" s="51" t="str">
        <f t="shared" si="0"/>
        <v>2</v>
      </c>
      <c r="C8" s="51">
        <v>272</v>
      </c>
      <c r="D8" s="51" t="s">
        <v>203</v>
      </c>
      <c r="E8" s="115">
        <v>21</v>
      </c>
      <c r="F8" s="51" t="s">
        <v>45</v>
      </c>
      <c r="G8" s="52">
        <v>10000</v>
      </c>
      <c r="H8" s="51"/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f t="shared" si="1"/>
        <v>10000</v>
      </c>
      <c r="R8" s="51"/>
    </row>
    <row r="9" spans="1:18" ht="14.45" customHeight="1" x14ac:dyDescent="0.25">
      <c r="A9" s="51">
        <v>11</v>
      </c>
      <c r="B9" s="51" t="str">
        <f t="shared" si="0"/>
        <v>2</v>
      </c>
      <c r="C9" s="51">
        <v>291</v>
      </c>
      <c r="D9" s="51" t="s">
        <v>203</v>
      </c>
      <c r="E9" s="115">
        <v>21</v>
      </c>
      <c r="F9" s="51" t="s">
        <v>49</v>
      </c>
      <c r="G9" s="52">
        <v>12000</v>
      </c>
      <c r="H9" s="51"/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f t="shared" si="1"/>
        <v>12000</v>
      </c>
      <c r="R9" s="51"/>
    </row>
    <row r="10" spans="1:18" ht="14.45" customHeight="1" x14ac:dyDescent="0.25">
      <c r="A10" s="51">
        <v>12</v>
      </c>
      <c r="B10" s="51" t="str">
        <f t="shared" si="0"/>
        <v>2</v>
      </c>
      <c r="C10" s="51">
        <v>296</v>
      </c>
      <c r="D10" s="51" t="s">
        <v>203</v>
      </c>
      <c r="E10" s="115">
        <v>21</v>
      </c>
      <c r="F10" s="51" t="s">
        <v>53</v>
      </c>
      <c r="G10" s="52">
        <v>24000</v>
      </c>
      <c r="H10" s="51"/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f t="shared" si="1"/>
        <v>24000</v>
      </c>
      <c r="R10" s="51"/>
    </row>
    <row r="11" spans="1:18" ht="14.45" customHeight="1" x14ac:dyDescent="0.25">
      <c r="A11" s="51">
        <v>15</v>
      </c>
      <c r="B11" s="51" t="str">
        <f t="shared" si="0"/>
        <v>3</v>
      </c>
      <c r="C11" s="51">
        <v>315</v>
      </c>
      <c r="D11" s="51" t="s">
        <v>371</v>
      </c>
      <c r="E11" s="115">
        <v>8</v>
      </c>
      <c r="F11" s="51" t="s">
        <v>59</v>
      </c>
      <c r="G11" s="52">
        <v>22000</v>
      </c>
      <c r="H11" s="51"/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f t="shared" si="1"/>
        <v>22000</v>
      </c>
      <c r="R11" s="51"/>
    </row>
    <row r="12" spans="1:18" ht="14.45" customHeight="1" x14ac:dyDescent="0.25">
      <c r="A12" s="51">
        <v>17</v>
      </c>
      <c r="B12" s="51" t="str">
        <f t="shared" si="0"/>
        <v>3</v>
      </c>
      <c r="C12" s="51">
        <v>326</v>
      </c>
      <c r="D12" s="51" t="s">
        <v>203</v>
      </c>
      <c r="E12" s="115">
        <v>21</v>
      </c>
      <c r="F12" s="51" t="s">
        <v>66</v>
      </c>
      <c r="G12" s="52">
        <v>0</v>
      </c>
      <c r="H12" s="51"/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f t="shared" si="1"/>
        <v>0</v>
      </c>
      <c r="R12" s="51"/>
    </row>
    <row r="13" spans="1:18" ht="14.45" customHeight="1" x14ac:dyDescent="0.25">
      <c r="A13" s="51">
        <v>19</v>
      </c>
      <c r="B13" s="51" t="str">
        <f t="shared" si="0"/>
        <v>3</v>
      </c>
      <c r="C13" s="51">
        <v>355</v>
      </c>
      <c r="D13" s="51" t="s">
        <v>203</v>
      </c>
      <c r="E13" s="115">
        <v>21</v>
      </c>
      <c r="F13" s="51" t="s">
        <v>80</v>
      </c>
      <c r="G13" s="52">
        <v>30000</v>
      </c>
      <c r="H13" s="51"/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f t="shared" si="1"/>
        <v>30000</v>
      </c>
      <c r="R13" s="51"/>
    </row>
    <row r="14" spans="1:18" ht="14.45" customHeight="1" x14ac:dyDescent="0.25">
      <c r="A14" s="51">
        <v>21</v>
      </c>
      <c r="B14" s="51" t="str">
        <f t="shared" si="0"/>
        <v>3</v>
      </c>
      <c r="C14" s="51">
        <v>375</v>
      </c>
      <c r="D14" s="51" t="s">
        <v>203</v>
      </c>
      <c r="E14" s="115">
        <v>21</v>
      </c>
      <c r="F14" s="51" t="s">
        <v>93</v>
      </c>
      <c r="G14" s="52">
        <v>12000</v>
      </c>
      <c r="H14" s="51"/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f t="shared" si="1"/>
        <v>12000</v>
      </c>
      <c r="R14" s="51"/>
    </row>
    <row r="15" spans="1:18" ht="14.45" customHeight="1" x14ac:dyDescent="0.25">
      <c r="A15" s="51">
        <v>24</v>
      </c>
      <c r="B15" s="51" t="str">
        <f t="shared" si="0"/>
        <v>5</v>
      </c>
      <c r="C15" s="51">
        <v>566</v>
      </c>
      <c r="D15" s="51" t="s">
        <v>203</v>
      </c>
      <c r="E15" s="115">
        <v>21</v>
      </c>
      <c r="F15" s="51" t="s">
        <v>119</v>
      </c>
      <c r="G15" s="52">
        <v>48000</v>
      </c>
      <c r="H15" s="51"/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f t="shared" si="1"/>
        <v>48000</v>
      </c>
      <c r="R15" s="51"/>
    </row>
    <row r="16" spans="1:18" ht="14.45" customHeight="1" x14ac:dyDescent="0.25">
      <c r="A16" s="51">
        <v>27</v>
      </c>
      <c r="B16" s="51" t="str">
        <f t="shared" si="0"/>
        <v>6</v>
      </c>
      <c r="C16" s="51">
        <v>613</v>
      </c>
      <c r="D16" s="51" t="s">
        <v>203</v>
      </c>
      <c r="E16" s="115">
        <v>21</v>
      </c>
      <c r="F16" s="51" t="s">
        <v>123</v>
      </c>
      <c r="G16" s="52">
        <v>0</v>
      </c>
      <c r="H16" s="51"/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/>
      <c r="O16" s="52">
        <v>0</v>
      </c>
      <c r="P16" s="52">
        <v>0</v>
      </c>
      <c r="Q16" s="52">
        <f t="shared" si="1"/>
        <v>0</v>
      </c>
      <c r="R16" s="51"/>
    </row>
    <row r="17" spans="1:18" ht="14.45" customHeight="1" x14ac:dyDescent="0.25">
      <c r="A17" s="51">
        <v>31</v>
      </c>
      <c r="B17" s="51" t="str">
        <f t="shared" si="0"/>
        <v>2</v>
      </c>
      <c r="C17" s="51">
        <v>211</v>
      </c>
      <c r="D17" s="51" t="s">
        <v>205</v>
      </c>
      <c r="E17" s="115">
        <v>30</v>
      </c>
      <c r="F17" s="51" t="s">
        <v>19</v>
      </c>
      <c r="G17" s="52">
        <v>12000</v>
      </c>
      <c r="H17" s="51"/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f t="shared" si="1"/>
        <v>12000</v>
      </c>
      <c r="R17" s="51"/>
    </row>
    <row r="18" spans="1:18" ht="14.45" customHeight="1" x14ac:dyDescent="0.25">
      <c r="A18" s="51">
        <v>32</v>
      </c>
      <c r="B18" s="51" t="str">
        <f t="shared" si="0"/>
        <v>2</v>
      </c>
      <c r="C18" s="51">
        <v>212</v>
      </c>
      <c r="D18" s="51" t="s">
        <v>205</v>
      </c>
      <c r="E18" s="115">
        <v>30</v>
      </c>
      <c r="F18" s="51" t="s">
        <v>20</v>
      </c>
      <c r="G18" s="52">
        <v>6000</v>
      </c>
      <c r="H18" s="51"/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f t="shared" si="1"/>
        <v>6000</v>
      </c>
      <c r="R18" s="51"/>
    </row>
    <row r="19" spans="1:18" ht="14.45" customHeight="1" x14ac:dyDescent="0.25">
      <c r="A19" s="51">
        <v>33</v>
      </c>
      <c r="B19" s="51" t="str">
        <f t="shared" si="0"/>
        <v>2</v>
      </c>
      <c r="C19" s="51">
        <v>214</v>
      </c>
      <c r="D19" s="51" t="s">
        <v>205</v>
      </c>
      <c r="E19" s="115">
        <v>30</v>
      </c>
      <c r="F19" s="51" t="s">
        <v>22</v>
      </c>
      <c r="G19" s="52">
        <v>5000</v>
      </c>
      <c r="H19" s="51"/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f t="shared" si="1"/>
        <v>5000</v>
      </c>
      <c r="R19" s="51"/>
    </row>
    <row r="20" spans="1:18" ht="14.45" customHeight="1" x14ac:dyDescent="0.25">
      <c r="A20" s="51">
        <v>34</v>
      </c>
      <c r="B20" s="51" t="str">
        <f t="shared" si="0"/>
        <v>2</v>
      </c>
      <c r="C20" s="51">
        <v>217</v>
      </c>
      <c r="D20" s="51" t="s">
        <v>205</v>
      </c>
      <c r="E20" s="115">
        <v>30</v>
      </c>
      <c r="F20" s="51" t="s">
        <v>25</v>
      </c>
      <c r="G20" s="52">
        <v>0</v>
      </c>
      <c r="H20" s="51"/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f t="shared" si="1"/>
        <v>0</v>
      </c>
      <c r="R20" s="51"/>
    </row>
    <row r="21" spans="1:18" ht="14.45" customHeight="1" x14ac:dyDescent="0.25">
      <c r="A21" s="51">
        <v>36</v>
      </c>
      <c r="B21" s="51" t="str">
        <f t="shared" si="0"/>
        <v>2</v>
      </c>
      <c r="C21" s="51">
        <v>221</v>
      </c>
      <c r="D21" s="51" t="s">
        <v>205</v>
      </c>
      <c r="E21" s="115">
        <v>30</v>
      </c>
      <c r="F21" s="51" t="s">
        <v>27</v>
      </c>
      <c r="G21" s="52">
        <v>3000</v>
      </c>
      <c r="H21" s="51"/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f t="shared" si="1"/>
        <v>3000</v>
      </c>
      <c r="R21" s="51"/>
    </row>
    <row r="22" spans="1:18" ht="14.45" customHeight="1" x14ac:dyDescent="0.25">
      <c r="A22" s="51">
        <v>38</v>
      </c>
      <c r="B22" s="51" t="str">
        <f t="shared" si="0"/>
        <v>2</v>
      </c>
      <c r="C22" s="51">
        <v>234</v>
      </c>
      <c r="D22" s="51" t="s">
        <v>205</v>
      </c>
      <c r="E22" s="115">
        <v>30</v>
      </c>
      <c r="F22" s="51" t="s">
        <v>30</v>
      </c>
      <c r="G22" s="52">
        <v>0</v>
      </c>
      <c r="H22" s="51"/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f t="shared" si="1"/>
        <v>0</v>
      </c>
      <c r="R22" s="51"/>
    </row>
    <row r="23" spans="1:18" ht="14.45" customHeight="1" x14ac:dyDescent="0.25">
      <c r="A23" s="51">
        <v>40</v>
      </c>
      <c r="B23" s="51" t="str">
        <f t="shared" si="0"/>
        <v>2</v>
      </c>
      <c r="C23" s="51">
        <v>261</v>
      </c>
      <c r="D23" s="51" t="s">
        <v>205</v>
      </c>
      <c r="E23" s="115">
        <v>30</v>
      </c>
      <c r="F23" s="51" t="s">
        <v>43</v>
      </c>
      <c r="G23" s="52">
        <v>50000</v>
      </c>
      <c r="H23" s="51"/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f t="shared" si="1"/>
        <v>50000</v>
      </c>
      <c r="R23" s="51"/>
    </row>
    <row r="24" spans="1:18" ht="14.45" customHeight="1" x14ac:dyDescent="0.25">
      <c r="A24" s="51">
        <v>42</v>
      </c>
      <c r="B24" s="51" t="str">
        <f t="shared" si="0"/>
        <v>2</v>
      </c>
      <c r="C24" s="51">
        <v>271</v>
      </c>
      <c r="D24" s="51" t="s">
        <v>205</v>
      </c>
      <c r="E24" s="115">
        <v>30</v>
      </c>
      <c r="F24" s="51" t="s">
        <v>44</v>
      </c>
      <c r="G24" s="52">
        <v>0</v>
      </c>
      <c r="H24" s="51"/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f t="shared" si="1"/>
        <v>0</v>
      </c>
      <c r="R24" s="51"/>
    </row>
    <row r="25" spans="1:18" ht="14.45" customHeight="1" x14ac:dyDescent="0.25">
      <c r="A25" s="51">
        <v>44</v>
      </c>
      <c r="B25" s="51" t="str">
        <f t="shared" si="0"/>
        <v>2</v>
      </c>
      <c r="C25" s="51">
        <v>293</v>
      </c>
      <c r="D25" s="51" t="s">
        <v>205</v>
      </c>
      <c r="E25" s="115">
        <v>30</v>
      </c>
      <c r="F25" s="51" t="s">
        <v>51</v>
      </c>
      <c r="G25" s="52">
        <v>0</v>
      </c>
      <c r="H25" s="51"/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f t="shared" si="1"/>
        <v>0</v>
      </c>
      <c r="R25" s="51"/>
    </row>
    <row r="26" spans="1:18" ht="14.45" customHeight="1" x14ac:dyDescent="0.25">
      <c r="A26" s="51">
        <v>45</v>
      </c>
      <c r="B26" s="51" t="str">
        <f t="shared" si="0"/>
        <v>2</v>
      </c>
      <c r="C26" s="51">
        <v>294</v>
      </c>
      <c r="D26" s="51" t="s">
        <v>205</v>
      </c>
      <c r="E26" s="115">
        <v>30</v>
      </c>
      <c r="F26" s="51" t="s">
        <v>52</v>
      </c>
      <c r="G26" s="52">
        <v>12000</v>
      </c>
      <c r="H26" s="51"/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f t="shared" si="1"/>
        <v>12000</v>
      </c>
      <c r="R26" s="51"/>
    </row>
    <row r="27" spans="1:18" ht="14.45" customHeight="1" x14ac:dyDescent="0.25">
      <c r="A27" s="51">
        <v>48</v>
      </c>
      <c r="B27" s="51" t="str">
        <f t="shared" si="0"/>
        <v>3</v>
      </c>
      <c r="C27" s="51">
        <v>331</v>
      </c>
      <c r="D27" s="51" t="s">
        <v>205</v>
      </c>
      <c r="E27" s="115">
        <v>30</v>
      </c>
      <c r="F27" s="51" t="s">
        <v>67</v>
      </c>
      <c r="G27" s="52">
        <v>0</v>
      </c>
      <c r="H27" s="51"/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f t="shared" si="1"/>
        <v>0</v>
      </c>
      <c r="R27" s="51"/>
    </row>
    <row r="28" spans="1:18" ht="14.45" customHeight="1" x14ac:dyDescent="0.25">
      <c r="A28" s="51">
        <v>49</v>
      </c>
      <c r="B28" s="51" t="str">
        <f t="shared" si="0"/>
        <v>3</v>
      </c>
      <c r="C28" s="51">
        <v>332</v>
      </c>
      <c r="D28" s="51" t="s">
        <v>205</v>
      </c>
      <c r="E28" s="115">
        <v>30</v>
      </c>
      <c r="F28" s="51" t="s">
        <v>68</v>
      </c>
      <c r="G28" s="52">
        <v>100000</v>
      </c>
      <c r="H28" s="51"/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f t="shared" si="1"/>
        <v>100000</v>
      </c>
      <c r="R28" s="51"/>
    </row>
    <row r="29" spans="1:18" ht="14.45" customHeight="1" x14ac:dyDescent="0.25">
      <c r="A29" s="51">
        <v>51</v>
      </c>
      <c r="B29" s="51" t="str">
        <f t="shared" si="0"/>
        <v>3</v>
      </c>
      <c r="C29" s="51">
        <v>353</v>
      </c>
      <c r="D29" s="51" t="s">
        <v>205</v>
      </c>
      <c r="E29" s="115">
        <v>30</v>
      </c>
      <c r="F29" s="51" t="s">
        <v>78</v>
      </c>
      <c r="G29" s="52">
        <v>12000</v>
      </c>
      <c r="H29" s="51"/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f t="shared" si="1"/>
        <v>12000</v>
      </c>
      <c r="R29" s="51"/>
    </row>
    <row r="30" spans="1:18" ht="14.45" customHeight="1" x14ac:dyDescent="0.25">
      <c r="A30" s="51">
        <v>52</v>
      </c>
      <c r="B30" s="51" t="str">
        <f t="shared" si="0"/>
        <v>3</v>
      </c>
      <c r="C30" s="51">
        <v>357</v>
      </c>
      <c r="D30" s="51" t="s">
        <v>205</v>
      </c>
      <c r="E30" s="115">
        <v>30</v>
      </c>
      <c r="F30" s="51" t="s">
        <v>80</v>
      </c>
      <c r="G30" s="52">
        <v>0</v>
      </c>
      <c r="H30" s="51"/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f t="shared" si="1"/>
        <v>0</v>
      </c>
      <c r="R30" s="51"/>
    </row>
    <row r="31" spans="1:18" ht="14.45" customHeight="1" x14ac:dyDescent="0.25">
      <c r="A31" s="51">
        <v>54</v>
      </c>
      <c r="B31" s="51" t="str">
        <f t="shared" si="0"/>
        <v>3</v>
      </c>
      <c r="C31" s="51">
        <v>371</v>
      </c>
      <c r="D31" s="51" t="s">
        <v>205</v>
      </c>
      <c r="E31" s="115">
        <v>30</v>
      </c>
      <c r="F31" s="51" t="s">
        <v>90</v>
      </c>
      <c r="G31" s="52">
        <v>30000</v>
      </c>
      <c r="H31" s="51"/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f t="shared" si="1"/>
        <v>30000</v>
      </c>
      <c r="R31" s="51"/>
    </row>
    <row r="32" spans="1:18" ht="14.45" customHeight="1" x14ac:dyDescent="0.25">
      <c r="A32" s="51">
        <v>55</v>
      </c>
      <c r="B32" s="51" t="str">
        <f t="shared" si="0"/>
        <v>3</v>
      </c>
      <c r="C32" s="51">
        <v>372</v>
      </c>
      <c r="D32" s="51" t="s">
        <v>205</v>
      </c>
      <c r="E32" s="115">
        <v>30</v>
      </c>
      <c r="F32" s="51" t="s">
        <v>91</v>
      </c>
      <c r="G32" s="52">
        <v>0</v>
      </c>
      <c r="H32" s="51"/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f t="shared" si="1"/>
        <v>0</v>
      </c>
      <c r="R32" s="51"/>
    </row>
    <row r="33" spans="1:18" ht="14.45" customHeight="1" x14ac:dyDescent="0.25">
      <c r="A33" s="51">
        <v>56</v>
      </c>
      <c r="B33" s="51" t="str">
        <f t="shared" si="0"/>
        <v>3</v>
      </c>
      <c r="C33" s="51">
        <v>375</v>
      </c>
      <c r="D33" s="51" t="s">
        <v>205</v>
      </c>
      <c r="E33" s="115">
        <v>30</v>
      </c>
      <c r="F33" s="51" t="s">
        <v>93</v>
      </c>
      <c r="G33" s="52">
        <v>30000</v>
      </c>
      <c r="H33" s="51"/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f t="shared" si="1"/>
        <v>30000</v>
      </c>
      <c r="R33" s="51"/>
    </row>
    <row r="34" spans="1:18" ht="14.45" customHeight="1" x14ac:dyDescent="0.25">
      <c r="A34" s="51">
        <v>59</v>
      </c>
      <c r="B34" s="51" t="str">
        <f t="shared" si="0"/>
        <v>5</v>
      </c>
      <c r="C34" s="51">
        <v>515</v>
      </c>
      <c r="D34" s="51" t="s">
        <v>205</v>
      </c>
      <c r="E34" s="115">
        <v>30</v>
      </c>
      <c r="F34" s="51" t="s">
        <v>111</v>
      </c>
      <c r="G34" s="52">
        <v>10000</v>
      </c>
      <c r="H34" s="51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f t="shared" si="1"/>
        <v>10000</v>
      </c>
      <c r="R34" s="51"/>
    </row>
    <row r="35" spans="1:18" ht="14.45" customHeight="1" x14ac:dyDescent="0.25">
      <c r="A35" s="51">
        <v>61</v>
      </c>
      <c r="B35" s="51" t="str">
        <f t="shared" si="0"/>
        <v>5</v>
      </c>
      <c r="C35" s="51">
        <v>563</v>
      </c>
      <c r="D35" s="51" t="s">
        <v>205</v>
      </c>
      <c r="E35" s="115">
        <v>30</v>
      </c>
      <c r="F35" s="51" t="s">
        <v>118</v>
      </c>
      <c r="G35" s="52">
        <v>0</v>
      </c>
      <c r="H35" s="51"/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f t="shared" si="1"/>
        <v>0</v>
      </c>
      <c r="R35" s="51"/>
    </row>
    <row r="36" spans="1:18" ht="14.45" customHeight="1" x14ac:dyDescent="0.25">
      <c r="A36" s="51">
        <v>63</v>
      </c>
      <c r="B36" s="51" t="str">
        <f t="shared" si="0"/>
        <v>5</v>
      </c>
      <c r="C36" s="51">
        <v>591</v>
      </c>
      <c r="D36" s="51" t="s">
        <v>205</v>
      </c>
      <c r="E36" s="115">
        <v>30</v>
      </c>
      <c r="F36" s="51" t="s">
        <v>122</v>
      </c>
      <c r="G36" s="52">
        <v>30000</v>
      </c>
      <c r="H36" s="51"/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f t="shared" si="1"/>
        <v>30000</v>
      </c>
      <c r="R36" s="51"/>
    </row>
    <row r="37" spans="1:18" ht="14.45" customHeight="1" x14ac:dyDescent="0.25">
      <c r="A37" s="51">
        <v>67</v>
      </c>
      <c r="B37" s="51" t="str">
        <f t="shared" si="0"/>
        <v>2</v>
      </c>
      <c r="C37" s="51">
        <v>211</v>
      </c>
      <c r="D37" s="51" t="s">
        <v>206</v>
      </c>
      <c r="E37" s="115">
        <v>14</v>
      </c>
      <c r="F37" s="51" t="s">
        <v>19</v>
      </c>
      <c r="G37" s="52">
        <v>0</v>
      </c>
      <c r="H37" s="51"/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f t="shared" si="1"/>
        <v>0</v>
      </c>
      <c r="R37" s="51"/>
    </row>
    <row r="38" spans="1:18" ht="14.45" customHeight="1" x14ac:dyDescent="0.25">
      <c r="A38" s="51">
        <v>68</v>
      </c>
      <c r="B38" s="51" t="str">
        <f t="shared" si="0"/>
        <v>2</v>
      </c>
      <c r="C38" s="51">
        <v>212</v>
      </c>
      <c r="D38" s="51" t="s">
        <v>206</v>
      </c>
      <c r="E38" s="115">
        <v>14</v>
      </c>
      <c r="F38" s="51" t="s">
        <v>20</v>
      </c>
      <c r="G38" s="52">
        <v>0</v>
      </c>
      <c r="H38" s="51"/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f t="shared" si="1"/>
        <v>0</v>
      </c>
      <c r="R38" s="51"/>
    </row>
    <row r="39" spans="1:18" ht="14.45" customHeight="1" x14ac:dyDescent="0.25">
      <c r="A39" s="51">
        <v>70</v>
      </c>
      <c r="B39" s="51" t="str">
        <f t="shared" si="0"/>
        <v>2</v>
      </c>
      <c r="C39" s="51">
        <v>221</v>
      </c>
      <c r="D39" s="51" t="s">
        <v>206</v>
      </c>
      <c r="E39" s="115">
        <v>14</v>
      </c>
      <c r="F39" s="51" t="s">
        <v>27</v>
      </c>
      <c r="G39" s="52">
        <v>0</v>
      </c>
      <c r="H39" s="51"/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f t="shared" si="1"/>
        <v>0</v>
      </c>
      <c r="R39" s="51"/>
    </row>
    <row r="40" spans="1:18" ht="14.45" customHeight="1" x14ac:dyDescent="0.25">
      <c r="A40" s="51">
        <v>72</v>
      </c>
      <c r="B40" s="51" t="str">
        <f t="shared" si="0"/>
        <v>2</v>
      </c>
      <c r="C40" s="51">
        <v>234</v>
      </c>
      <c r="D40" s="51" t="s">
        <v>206</v>
      </c>
      <c r="E40" s="115">
        <v>14</v>
      </c>
      <c r="F40" s="51" t="s">
        <v>30</v>
      </c>
      <c r="G40" s="52">
        <v>0</v>
      </c>
      <c r="H40" s="51"/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f t="shared" si="1"/>
        <v>0</v>
      </c>
      <c r="R40" s="51"/>
    </row>
    <row r="41" spans="1:18" ht="14.45" customHeight="1" x14ac:dyDescent="0.25">
      <c r="A41" s="51">
        <v>74</v>
      </c>
      <c r="B41" s="51" t="str">
        <f t="shared" si="0"/>
        <v>2</v>
      </c>
      <c r="C41" s="51">
        <v>242</v>
      </c>
      <c r="D41" s="51" t="s">
        <v>206</v>
      </c>
      <c r="E41" s="115">
        <v>14</v>
      </c>
      <c r="F41" s="51" t="s">
        <v>32</v>
      </c>
      <c r="G41" s="52">
        <v>400000</v>
      </c>
      <c r="H41" s="51"/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f t="shared" si="1"/>
        <v>400000</v>
      </c>
      <c r="R41" s="51"/>
    </row>
    <row r="42" spans="1:18" ht="14.45" customHeight="1" x14ac:dyDescent="0.25">
      <c r="A42" s="51">
        <v>75</v>
      </c>
      <c r="B42" s="51" t="str">
        <f t="shared" si="0"/>
        <v>2</v>
      </c>
      <c r="C42" s="51">
        <v>243</v>
      </c>
      <c r="D42" s="51" t="s">
        <v>206</v>
      </c>
      <c r="E42" s="115">
        <v>14</v>
      </c>
      <c r="F42" s="51" t="s">
        <v>33</v>
      </c>
      <c r="G42" s="52">
        <v>10000</v>
      </c>
      <c r="H42" s="51"/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f t="shared" si="1"/>
        <v>10000</v>
      </c>
      <c r="R42" s="51"/>
    </row>
    <row r="43" spans="1:18" ht="14.45" customHeight="1" x14ac:dyDescent="0.25">
      <c r="A43" s="51">
        <v>76</v>
      </c>
      <c r="B43" s="51" t="str">
        <f t="shared" si="0"/>
        <v>2</v>
      </c>
      <c r="C43" s="51">
        <v>244</v>
      </c>
      <c r="D43" s="51" t="s">
        <v>206</v>
      </c>
      <c r="E43" s="115">
        <v>14</v>
      </c>
      <c r="F43" s="51" t="s">
        <v>34</v>
      </c>
      <c r="G43" s="52">
        <v>50000</v>
      </c>
      <c r="H43" s="51"/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f t="shared" si="1"/>
        <v>50000</v>
      </c>
      <c r="R43" s="51"/>
    </row>
    <row r="44" spans="1:18" ht="14.45" customHeight="1" x14ac:dyDescent="0.25">
      <c r="A44" s="51">
        <v>77</v>
      </c>
      <c r="B44" s="51" t="str">
        <f t="shared" si="0"/>
        <v>2</v>
      </c>
      <c r="C44" s="51">
        <v>245</v>
      </c>
      <c r="D44" s="51" t="s">
        <v>206</v>
      </c>
      <c r="E44" s="115">
        <v>14</v>
      </c>
      <c r="F44" s="51" t="s">
        <v>35</v>
      </c>
      <c r="G44" s="52">
        <v>10000</v>
      </c>
      <c r="H44" s="51"/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f t="shared" si="1"/>
        <v>10000</v>
      </c>
      <c r="R44" s="51"/>
    </row>
    <row r="45" spans="1:18" ht="14.45" customHeight="1" x14ac:dyDescent="0.25">
      <c r="A45" s="51">
        <v>78</v>
      </c>
      <c r="B45" s="51" t="str">
        <f t="shared" si="0"/>
        <v>2</v>
      </c>
      <c r="C45" s="51">
        <v>246</v>
      </c>
      <c r="D45" s="51" t="s">
        <v>206</v>
      </c>
      <c r="E45" s="115">
        <v>14</v>
      </c>
      <c r="F45" s="51" t="s">
        <v>36</v>
      </c>
      <c r="G45" s="52">
        <v>0</v>
      </c>
      <c r="H45" s="51"/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f t="shared" si="1"/>
        <v>0</v>
      </c>
      <c r="R45" s="51"/>
    </row>
    <row r="46" spans="1:18" ht="14.45" customHeight="1" x14ac:dyDescent="0.25">
      <c r="A46" s="51">
        <v>79</v>
      </c>
      <c r="B46" s="51" t="str">
        <f t="shared" si="0"/>
        <v>2</v>
      </c>
      <c r="C46" s="51">
        <v>247</v>
      </c>
      <c r="D46" s="51" t="s">
        <v>206</v>
      </c>
      <c r="E46" s="115">
        <v>14</v>
      </c>
      <c r="F46" s="51" t="s">
        <v>37</v>
      </c>
      <c r="G46" s="52">
        <v>315000</v>
      </c>
      <c r="H46" s="51"/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f t="shared" si="1"/>
        <v>315000</v>
      </c>
      <c r="R46" s="51"/>
    </row>
    <row r="47" spans="1:18" ht="14.45" customHeight="1" x14ac:dyDescent="0.25">
      <c r="A47" s="51">
        <v>80</v>
      </c>
      <c r="B47" s="51" t="str">
        <f t="shared" si="0"/>
        <v>2</v>
      </c>
      <c r="C47" s="51">
        <v>248</v>
      </c>
      <c r="D47" s="51" t="s">
        <v>206</v>
      </c>
      <c r="E47" s="115">
        <v>14</v>
      </c>
      <c r="F47" s="51" t="s">
        <v>38</v>
      </c>
      <c r="G47" s="52">
        <v>50000</v>
      </c>
      <c r="H47" s="51"/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f t="shared" si="1"/>
        <v>50000</v>
      </c>
      <c r="R47" s="51"/>
    </row>
    <row r="48" spans="1:18" ht="14.45" customHeight="1" x14ac:dyDescent="0.25">
      <c r="A48" s="51">
        <v>81</v>
      </c>
      <c r="B48" s="51" t="str">
        <f t="shared" si="0"/>
        <v>2</v>
      </c>
      <c r="C48" s="51">
        <v>249</v>
      </c>
      <c r="D48" s="51" t="s">
        <v>206</v>
      </c>
      <c r="E48" s="115">
        <v>14</v>
      </c>
      <c r="F48" s="51" t="s">
        <v>39</v>
      </c>
      <c r="G48" s="52">
        <v>350000</v>
      </c>
      <c r="H48" s="51"/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f t="shared" si="1"/>
        <v>350000</v>
      </c>
      <c r="R48" s="51"/>
    </row>
    <row r="49" spans="1:18" ht="14.45" customHeight="1" x14ac:dyDescent="0.25">
      <c r="A49" s="51">
        <v>83</v>
      </c>
      <c r="B49" s="51" t="str">
        <f t="shared" si="0"/>
        <v>2</v>
      </c>
      <c r="C49" s="51">
        <v>261</v>
      </c>
      <c r="D49" s="51" t="s">
        <v>206</v>
      </c>
      <c r="E49" s="115">
        <v>14</v>
      </c>
      <c r="F49" s="51" t="s">
        <v>43</v>
      </c>
      <c r="G49" s="111">
        <v>1500000</v>
      </c>
      <c r="H49" s="51"/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f t="shared" si="1"/>
        <v>1500000</v>
      </c>
      <c r="R49" s="51"/>
    </row>
    <row r="50" spans="1:18" ht="14.45" customHeight="1" x14ac:dyDescent="0.25">
      <c r="A50" s="51">
        <v>85</v>
      </c>
      <c r="B50" s="51" t="str">
        <f t="shared" si="0"/>
        <v>2</v>
      </c>
      <c r="C50" s="51">
        <v>272</v>
      </c>
      <c r="D50" s="51" t="s">
        <v>206</v>
      </c>
      <c r="E50" s="115">
        <v>14</v>
      </c>
      <c r="F50" s="51" t="s">
        <v>45</v>
      </c>
      <c r="G50" s="52">
        <v>50000</v>
      </c>
      <c r="H50" s="51"/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f t="shared" si="1"/>
        <v>50000</v>
      </c>
      <c r="R50" s="51"/>
    </row>
    <row r="51" spans="1:18" ht="14.45" customHeight="1" x14ac:dyDescent="0.25">
      <c r="A51" s="51">
        <v>87</v>
      </c>
      <c r="B51" s="51" t="str">
        <f t="shared" si="0"/>
        <v>2</v>
      </c>
      <c r="C51" s="51">
        <v>291</v>
      </c>
      <c r="D51" s="51" t="s">
        <v>206</v>
      </c>
      <c r="E51" s="115">
        <v>14</v>
      </c>
      <c r="F51" s="51" t="s">
        <v>49</v>
      </c>
      <c r="G51" s="52">
        <v>120000</v>
      </c>
      <c r="H51" s="51"/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f t="shared" si="1"/>
        <v>120000</v>
      </c>
      <c r="R51" s="51"/>
    </row>
    <row r="52" spans="1:18" ht="14.45" customHeight="1" x14ac:dyDescent="0.25">
      <c r="A52" s="51">
        <v>88</v>
      </c>
      <c r="B52" s="51" t="str">
        <f t="shared" si="0"/>
        <v>2</v>
      </c>
      <c r="C52" s="51">
        <v>292</v>
      </c>
      <c r="D52" s="51" t="s">
        <v>206</v>
      </c>
      <c r="E52" s="115">
        <v>14</v>
      </c>
      <c r="F52" s="51" t="s">
        <v>50</v>
      </c>
      <c r="G52" s="52">
        <v>0</v>
      </c>
      <c r="H52" s="51"/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f t="shared" si="1"/>
        <v>0</v>
      </c>
      <c r="R52" s="51"/>
    </row>
    <row r="53" spans="1:18" ht="14.45" customHeight="1" x14ac:dyDescent="0.25">
      <c r="A53" s="51">
        <v>89</v>
      </c>
      <c r="B53" s="51" t="str">
        <f t="shared" si="0"/>
        <v>2</v>
      </c>
      <c r="C53" s="51">
        <v>293</v>
      </c>
      <c r="D53" s="51" t="s">
        <v>206</v>
      </c>
      <c r="E53" s="115">
        <v>14</v>
      </c>
      <c r="F53" s="51" t="s">
        <v>51</v>
      </c>
      <c r="G53" s="52">
        <v>0</v>
      </c>
      <c r="H53" s="51"/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f t="shared" si="1"/>
        <v>0</v>
      </c>
      <c r="R53" s="51"/>
    </row>
    <row r="54" spans="1:18" ht="14.45" customHeight="1" x14ac:dyDescent="0.25">
      <c r="A54" s="51">
        <v>90</v>
      </c>
      <c r="B54" s="51" t="str">
        <f t="shared" si="0"/>
        <v>2</v>
      </c>
      <c r="C54" s="51">
        <v>294</v>
      </c>
      <c r="D54" s="51" t="s">
        <v>206</v>
      </c>
      <c r="E54" s="115">
        <v>14</v>
      </c>
      <c r="F54" s="51" t="s">
        <v>52</v>
      </c>
      <c r="G54" s="52">
        <v>0</v>
      </c>
      <c r="H54" s="51"/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f t="shared" si="1"/>
        <v>0</v>
      </c>
      <c r="R54" s="51"/>
    </row>
    <row r="55" spans="1:18" ht="14.45" customHeight="1" x14ac:dyDescent="0.25">
      <c r="A55" s="51">
        <v>91</v>
      </c>
      <c r="B55" s="51" t="str">
        <f t="shared" si="0"/>
        <v>2</v>
      </c>
      <c r="C55" s="51">
        <v>296</v>
      </c>
      <c r="D55" s="51" t="s">
        <v>206</v>
      </c>
      <c r="E55" s="115">
        <v>14</v>
      </c>
      <c r="F55" s="51" t="s">
        <v>53</v>
      </c>
      <c r="G55" s="52">
        <v>300000</v>
      </c>
      <c r="H55" s="51"/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f t="shared" si="1"/>
        <v>300000</v>
      </c>
      <c r="R55" s="51"/>
    </row>
    <row r="56" spans="1:18" ht="14.45" customHeight="1" x14ac:dyDescent="0.25">
      <c r="A56" s="51">
        <v>92</v>
      </c>
      <c r="B56" s="51" t="str">
        <f t="shared" si="0"/>
        <v>2</v>
      </c>
      <c r="C56" s="51">
        <v>298</v>
      </c>
      <c r="D56" s="51" t="s">
        <v>206</v>
      </c>
      <c r="E56" s="115">
        <v>14</v>
      </c>
      <c r="F56" s="51" t="s">
        <v>54</v>
      </c>
      <c r="G56" s="52">
        <v>500000</v>
      </c>
      <c r="H56" s="51"/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f t="shared" si="1"/>
        <v>500000</v>
      </c>
      <c r="R56" s="51"/>
    </row>
    <row r="57" spans="1:18" ht="14.45" customHeight="1" x14ac:dyDescent="0.25">
      <c r="A57" s="51">
        <v>95</v>
      </c>
      <c r="B57" s="51" t="str">
        <f t="shared" si="0"/>
        <v>3</v>
      </c>
      <c r="C57" s="51">
        <v>326</v>
      </c>
      <c r="D57" s="51" t="s">
        <v>206</v>
      </c>
      <c r="E57" s="115">
        <v>14</v>
      </c>
      <c r="F57" s="51" t="s">
        <v>66</v>
      </c>
      <c r="G57" s="52">
        <v>360000</v>
      </c>
      <c r="H57" s="51"/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f t="shared" si="1"/>
        <v>360000</v>
      </c>
      <c r="R57" s="51"/>
    </row>
    <row r="58" spans="1:18" ht="14.45" customHeight="1" x14ac:dyDescent="0.25">
      <c r="A58" s="51">
        <v>97</v>
      </c>
      <c r="B58" s="51" t="str">
        <f t="shared" si="0"/>
        <v>3</v>
      </c>
      <c r="C58" s="51">
        <v>353</v>
      </c>
      <c r="D58" s="51" t="s">
        <v>206</v>
      </c>
      <c r="E58" s="115">
        <v>14</v>
      </c>
      <c r="F58" s="51" t="s">
        <v>78</v>
      </c>
      <c r="G58" s="52">
        <v>0</v>
      </c>
      <c r="H58" s="51"/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f t="shared" si="1"/>
        <v>0</v>
      </c>
      <c r="R58" s="51"/>
    </row>
    <row r="59" spans="1:18" ht="14.45" customHeight="1" x14ac:dyDescent="0.25">
      <c r="A59" s="51">
        <v>98</v>
      </c>
      <c r="B59" s="51" t="str">
        <f t="shared" si="0"/>
        <v>3</v>
      </c>
      <c r="C59" s="51">
        <v>357</v>
      </c>
      <c r="D59" s="51" t="s">
        <v>206</v>
      </c>
      <c r="E59" s="115">
        <v>14</v>
      </c>
      <c r="F59" s="51" t="s">
        <v>80</v>
      </c>
      <c r="G59" s="52">
        <v>300000</v>
      </c>
      <c r="H59" s="51"/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f t="shared" si="1"/>
        <v>300000</v>
      </c>
      <c r="R59" s="51"/>
    </row>
    <row r="60" spans="1:18" ht="14.45" customHeight="1" x14ac:dyDescent="0.25">
      <c r="A60" s="51">
        <v>100</v>
      </c>
      <c r="B60" s="51" t="str">
        <f t="shared" si="0"/>
        <v>3</v>
      </c>
      <c r="C60" s="51">
        <v>375</v>
      </c>
      <c r="D60" s="51" t="s">
        <v>206</v>
      </c>
      <c r="E60" s="115">
        <v>14</v>
      </c>
      <c r="F60" s="51" t="s">
        <v>93</v>
      </c>
      <c r="G60" s="52">
        <v>15000</v>
      </c>
      <c r="H60" s="51"/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f t="shared" si="1"/>
        <v>15000</v>
      </c>
      <c r="R60" s="51"/>
    </row>
    <row r="61" spans="1:18" ht="14.45" customHeight="1" x14ac:dyDescent="0.25">
      <c r="A61" s="51">
        <v>113</v>
      </c>
      <c r="B61" s="51" t="str">
        <f t="shared" si="0"/>
        <v>1</v>
      </c>
      <c r="C61" s="51">
        <v>113</v>
      </c>
      <c r="D61" s="51" t="s">
        <v>507</v>
      </c>
      <c r="E61" s="115">
        <v>23</v>
      </c>
      <c r="F61" s="51" t="s">
        <v>11</v>
      </c>
      <c r="G61" s="52">
        <v>0</v>
      </c>
      <c r="H61" s="52"/>
      <c r="I61" s="52"/>
      <c r="J61" s="52"/>
      <c r="K61" s="52"/>
      <c r="L61" s="52"/>
      <c r="M61" s="52"/>
      <c r="N61" s="52"/>
      <c r="O61" s="52"/>
      <c r="P61" s="52"/>
      <c r="Q61" s="52">
        <f t="shared" si="1"/>
        <v>0</v>
      </c>
      <c r="R61" s="51"/>
    </row>
    <row r="62" spans="1:18" ht="14.45" customHeight="1" x14ac:dyDescent="0.25">
      <c r="A62" s="51">
        <v>115</v>
      </c>
      <c r="B62" s="51" t="str">
        <f t="shared" si="0"/>
        <v>1</v>
      </c>
      <c r="C62" s="51">
        <v>132</v>
      </c>
      <c r="D62" s="51" t="s">
        <v>507</v>
      </c>
      <c r="E62" s="115">
        <v>23</v>
      </c>
      <c r="F62" s="51" t="s">
        <v>13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>
        <f t="shared" si="1"/>
        <v>0</v>
      </c>
      <c r="R62" s="51"/>
    </row>
    <row r="63" spans="1:18" ht="14.45" customHeight="1" x14ac:dyDescent="0.25">
      <c r="A63" s="51">
        <v>117</v>
      </c>
      <c r="B63" s="51" t="str">
        <f t="shared" si="0"/>
        <v>1</v>
      </c>
      <c r="C63" s="51">
        <v>159</v>
      </c>
      <c r="D63" s="51" t="s">
        <v>507</v>
      </c>
      <c r="E63" s="115">
        <v>23</v>
      </c>
      <c r="F63" s="51" t="s">
        <v>18</v>
      </c>
      <c r="G63" s="52">
        <v>0</v>
      </c>
      <c r="H63" s="52"/>
      <c r="I63" s="52"/>
      <c r="J63" s="52"/>
      <c r="K63" s="52"/>
      <c r="L63" s="52"/>
      <c r="M63" s="52"/>
      <c r="N63" s="52"/>
      <c r="O63" s="52"/>
      <c r="P63" s="52"/>
      <c r="Q63" s="52">
        <f t="shared" si="1"/>
        <v>0</v>
      </c>
      <c r="R63" s="51" t="s">
        <v>312</v>
      </c>
    </row>
    <row r="64" spans="1:18" ht="14.45" customHeight="1" x14ac:dyDescent="0.25">
      <c r="A64" s="51">
        <v>120</v>
      </c>
      <c r="B64" s="51" t="str">
        <f t="shared" si="0"/>
        <v>2</v>
      </c>
      <c r="C64" s="51">
        <v>211</v>
      </c>
      <c r="D64" s="51" t="s">
        <v>507</v>
      </c>
      <c r="E64" s="115">
        <v>23</v>
      </c>
      <c r="F64" s="51" t="s">
        <v>19</v>
      </c>
      <c r="G64" s="52">
        <v>6000</v>
      </c>
      <c r="H64" s="52"/>
      <c r="I64" s="52"/>
      <c r="J64" s="52"/>
      <c r="K64" s="52"/>
      <c r="L64" s="52"/>
      <c r="M64" s="52"/>
      <c r="N64" s="52"/>
      <c r="O64" s="52"/>
      <c r="P64" s="52"/>
      <c r="Q64" s="52">
        <f t="shared" si="1"/>
        <v>6000</v>
      </c>
      <c r="R64" s="51"/>
    </row>
    <row r="65" spans="1:18" ht="14.45" customHeight="1" x14ac:dyDescent="0.25">
      <c r="A65" s="51">
        <v>121</v>
      </c>
      <c r="B65" s="51" t="str">
        <f t="shared" si="0"/>
        <v>2</v>
      </c>
      <c r="C65" s="51">
        <v>212</v>
      </c>
      <c r="D65" s="51" t="s">
        <v>507</v>
      </c>
      <c r="E65" s="115">
        <v>23</v>
      </c>
      <c r="F65" s="51" t="s">
        <v>20</v>
      </c>
      <c r="G65" s="52">
        <v>500</v>
      </c>
      <c r="H65" s="52"/>
      <c r="I65" s="52"/>
      <c r="J65" s="52"/>
      <c r="K65" s="52"/>
      <c r="L65" s="52"/>
      <c r="M65" s="52"/>
      <c r="N65" s="52"/>
      <c r="O65" s="52"/>
      <c r="P65" s="52"/>
      <c r="Q65" s="52">
        <f t="shared" si="1"/>
        <v>500</v>
      </c>
      <c r="R65" s="51"/>
    </row>
    <row r="66" spans="1:18" ht="14.45" customHeight="1" x14ac:dyDescent="0.25">
      <c r="A66" s="51">
        <v>122</v>
      </c>
      <c r="B66" s="51" t="str">
        <f t="shared" si="0"/>
        <v>2</v>
      </c>
      <c r="C66" s="51">
        <v>214</v>
      </c>
      <c r="D66" s="51" t="s">
        <v>507</v>
      </c>
      <c r="E66" s="115">
        <v>23</v>
      </c>
      <c r="F66" s="51" t="s">
        <v>22</v>
      </c>
      <c r="G66" s="52">
        <v>1500</v>
      </c>
      <c r="H66" s="51"/>
      <c r="I66" s="52"/>
      <c r="J66" s="52"/>
      <c r="K66" s="52"/>
      <c r="L66" s="52"/>
      <c r="M66" s="52"/>
      <c r="N66" s="52"/>
      <c r="O66" s="52"/>
      <c r="P66" s="52"/>
      <c r="Q66" s="52">
        <f t="shared" si="1"/>
        <v>1500</v>
      </c>
      <c r="R66" s="51"/>
    </row>
    <row r="67" spans="1:18" ht="14.45" customHeight="1" x14ac:dyDescent="0.25">
      <c r="A67" s="51">
        <v>123</v>
      </c>
      <c r="B67" s="51" t="str">
        <f t="shared" si="0"/>
        <v>2</v>
      </c>
      <c r="C67" s="51">
        <v>216</v>
      </c>
      <c r="D67" s="51" t="s">
        <v>507</v>
      </c>
      <c r="E67" s="115">
        <v>23</v>
      </c>
      <c r="F67" s="51" t="s">
        <v>24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>
        <f t="shared" si="1"/>
        <v>0</v>
      </c>
      <c r="R67" s="51"/>
    </row>
    <row r="68" spans="1:18" ht="14.45" customHeight="1" x14ac:dyDescent="0.25">
      <c r="A68" s="51">
        <v>125</v>
      </c>
      <c r="B68" s="51" t="str">
        <f t="shared" si="0"/>
        <v>2</v>
      </c>
      <c r="C68" s="51">
        <v>261</v>
      </c>
      <c r="D68" s="51" t="s">
        <v>507</v>
      </c>
      <c r="E68" s="115">
        <v>23</v>
      </c>
      <c r="F68" s="51" t="s">
        <v>43</v>
      </c>
      <c r="G68" s="52">
        <v>18000</v>
      </c>
      <c r="H68" s="52"/>
      <c r="I68" s="52"/>
      <c r="J68" s="52"/>
      <c r="K68" s="52"/>
      <c r="L68" s="52"/>
      <c r="M68" s="52"/>
      <c r="N68" s="52"/>
      <c r="O68" s="52"/>
      <c r="P68" s="52"/>
      <c r="Q68" s="52">
        <f t="shared" si="1"/>
        <v>18000</v>
      </c>
      <c r="R68" s="51"/>
    </row>
    <row r="69" spans="1:18" ht="14.45" customHeight="1" x14ac:dyDescent="0.25">
      <c r="A69" s="51">
        <v>127</v>
      </c>
      <c r="B69" s="51" t="str">
        <f t="shared" si="0"/>
        <v>2</v>
      </c>
      <c r="C69" s="51">
        <v>271</v>
      </c>
      <c r="D69" s="51" t="s">
        <v>507</v>
      </c>
      <c r="E69" s="115">
        <v>23</v>
      </c>
      <c r="F69" s="51" t="s">
        <v>44</v>
      </c>
      <c r="G69" s="52">
        <v>0</v>
      </c>
      <c r="H69" s="52"/>
      <c r="I69" s="52"/>
      <c r="J69" s="52"/>
      <c r="K69" s="52"/>
      <c r="L69" s="52"/>
      <c r="M69" s="52"/>
      <c r="N69" s="52"/>
      <c r="O69" s="52"/>
      <c r="P69" s="52"/>
      <c r="Q69" s="52">
        <f t="shared" si="1"/>
        <v>0</v>
      </c>
      <c r="R69" s="51"/>
    </row>
    <row r="70" spans="1:18" ht="14.45" customHeight="1" x14ac:dyDescent="0.25">
      <c r="A70" s="51">
        <v>128</v>
      </c>
      <c r="B70" s="51" t="str">
        <f t="shared" ref="B70:B133" si="2">MID(C70,1,1)</f>
        <v>3</v>
      </c>
      <c r="C70" s="51">
        <v>315</v>
      </c>
      <c r="D70" s="51" t="s">
        <v>507</v>
      </c>
      <c r="E70" s="115">
        <v>23</v>
      </c>
      <c r="F70" s="51" t="s">
        <v>59</v>
      </c>
      <c r="G70" s="52">
        <v>4000</v>
      </c>
      <c r="H70" s="52"/>
      <c r="I70" s="52"/>
      <c r="J70" s="52"/>
      <c r="K70" s="52"/>
      <c r="L70" s="52"/>
      <c r="M70" s="52"/>
      <c r="N70" s="52"/>
      <c r="O70" s="52"/>
      <c r="P70" s="52"/>
      <c r="Q70" s="52">
        <f t="shared" ref="Q70:Q133" si="3">SUM(G70:P70)</f>
        <v>4000</v>
      </c>
      <c r="R70" s="51"/>
    </row>
    <row r="71" spans="1:18" ht="14.45" customHeight="1" x14ac:dyDescent="0.25">
      <c r="A71" s="51">
        <v>129</v>
      </c>
      <c r="B71" s="51" t="str">
        <f t="shared" si="2"/>
        <v>3</v>
      </c>
      <c r="C71" s="51">
        <v>318</v>
      </c>
      <c r="D71" s="51" t="s">
        <v>507</v>
      </c>
      <c r="E71" s="115">
        <v>23</v>
      </c>
      <c r="F71" s="51" t="s">
        <v>62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>
        <f t="shared" si="3"/>
        <v>0</v>
      </c>
      <c r="R71" s="51"/>
    </row>
    <row r="72" spans="1:18" ht="14.45" customHeight="1" x14ac:dyDescent="0.25">
      <c r="A72" s="51">
        <v>130</v>
      </c>
      <c r="B72" s="51" t="str">
        <f t="shared" si="2"/>
        <v>3</v>
      </c>
      <c r="C72" s="51">
        <v>353</v>
      </c>
      <c r="D72" s="51" t="s">
        <v>507</v>
      </c>
      <c r="E72" s="115">
        <v>23</v>
      </c>
      <c r="F72" s="51" t="s">
        <v>78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>
        <f t="shared" si="3"/>
        <v>0</v>
      </c>
      <c r="R72" s="51"/>
    </row>
    <row r="73" spans="1:18" ht="14.45" customHeight="1" x14ac:dyDescent="0.25">
      <c r="A73" s="51">
        <v>132</v>
      </c>
      <c r="B73" s="51" t="str">
        <f t="shared" si="2"/>
        <v>3</v>
      </c>
      <c r="C73" s="51">
        <v>372</v>
      </c>
      <c r="D73" s="51" t="s">
        <v>507</v>
      </c>
      <c r="E73" s="115">
        <v>23</v>
      </c>
      <c r="F73" s="51" t="s">
        <v>91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>
        <f t="shared" si="3"/>
        <v>0</v>
      </c>
      <c r="R73" s="51"/>
    </row>
    <row r="74" spans="1:18" ht="14.45" customHeight="1" x14ac:dyDescent="0.25">
      <c r="A74" s="51">
        <v>133</v>
      </c>
      <c r="B74" s="51" t="str">
        <f t="shared" si="2"/>
        <v>3</v>
      </c>
      <c r="C74" s="51">
        <v>375</v>
      </c>
      <c r="D74" s="51" t="s">
        <v>507</v>
      </c>
      <c r="E74" s="115">
        <v>23</v>
      </c>
      <c r="F74" s="51" t="s">
        <v>93</v>
      </c>
      <c r="G74" s="52">
        <v>21600</v>
      </c>
      <c r="H74" s="52"/>
      <c r="I74" s="52"/>
      <c r="J74" s="52"/>
      <c r="K74" s="52"/>
      <c r="L74" s="52"/>
      <c r="M74" s="52"/>
      <c r="N74" s="52"/>
      <c r="O74" s="52"/>
      <c r="P74" s="52"/>
      <c r="Q74" s="52">
        <f t="shared" si="3"/>
        <v>21600</v>
      </c>
      <c r="R74" s="51"/>
    </row>
    <row r="75" spans="1:18" ht="14.45" customHeight="1" x14ac:dyDescent="0.25">
      <c r="A75" s="51">
        <v>136</v>
      </c>
      <c r="B75" s="51" t="str">
        <f t="shared" si="2"/>
        <v>5</v>
      </c>
      <c r="C75" s="51">
        <v>515</v>
      </c>
      <c r="D75" s="51" t="s">
        <v>507</v>
      </c>
      <c r="E75" s="115">
        <v>23</v>
      </c>
      <c r="F75" s="51" t="s">
        <v>111</v>
      </c>
      <c r="G75" s="52">
        <v>18000</v>
      </c>
      <c r="H75" s="52"/>
      <c r="I75" s="52"/>
      <c r="J75" s="52"/>
      <c r="K75" s="52"/>
      <c r="L75" s="52"/>
      <c r="M75" s="52"/>
      <c r="N75" s="52"/>
      <c r="O75" s="52"/>
      <c r="P75" s="52"/>
      <c r="Q75" s="52">
        <f t="shared" si="3"/>
        <v>18000</v>
      </c>
      <c r="R75" s="51"/>
    </row>
    <row r="76" spans="1:18" ht="14.45" customHeight="1" x14ac:dyDescent="0.25">
      <c r="A76" s="51">
        <v>142</v>
      </c>
      <c r="B76" s="51" t="str">
        <f t="shared" si="2"/>
        <v>1</v>
      </c>
      <c r="C76" s="51">
        <v>113</v>
      </c>
      <c r="D76" s="51" t="s">
        <v>208</v>
      </c>
      <c r="E76" s="115">
        <v>3</v>
      </c>
      <c r="F76" s="51" t="s">
        <v>11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>
        <f t="shared" si="3"/>
        <v>0</v>
      </c>
      <c r="R76" s="51"/>
    </row>
    <row r="77" spans="1:18" ht="14.45" customHeight="1" x14ac:dyDescent="0.25">
      <c r="A77" s="51">
        <v>144</v>
      </c>
      <c r="B77" s="51" t="str">
        <f t="shared" si="2"/>
        <v>1</v>
      </c>
      <c r="C77" s="51">
        <v>132</v>
      </c>
      <c r="D77" s="51" t="s">
        <v>208</v>
      </c>
      <c r="E77" s="115">
        <v>3</v>
      </c>
      <c r="F77" s="51" t="s">
        <v>13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>
        <f t="shared" si="3"/>
        <v>0</v>
      </c>
      <c r="R77" s="51"/>
    </row>
    <row r="78" spans="1:18" ht="14.45" customHeight="1" x14ac:dyDescent="0.25">
      <c r="A78" s="51">
        <v>146</v>
      </c>
      <c r="B78" s="51" t="str">
        <f t="shared" si="2"/>
        <v>1</v>
      </c>
      <c r="C78" s="51">
        <v>159</v>
      </c>
      <c r="D78" s="51" t="s">
        <v>208</v>
      </c>
      <c r="E78" s="115">
        <v>3</v>
      </c>
      <c r="F78" s="51" t="s">
        <v>18</v>
      </c>
      <c r="G78" s="52">
        <v>0</v>
      </c>
      <c r="H78" s="52"/>
      <c r="I78" s="52"/>
      <c r="J78" s="52"/>
      <c r="K78" s="52"/>
      <c r="L78" s="52"/>
      <c r="M78" s="52"/>
      <c r="N78" s="52"/>
      <c r="O78" s="52"/>
      <c r="P78" s="52"/>
      <c r="Q78" s="52">
        <f t="shared" si="3"/>
        <v>0</v>
      </c>
      <c r="R78" s="51" t="s">
        <v>312</v>
      </c>
    </row>
    <row r="79" spans="1:18" ht="14.45" customHeight="1" x14ac:dyDescent="0.25">
      <c r="A79" s="51">
        <v>149</v>
      </c>
      <c r="B79" s="51" t="str">
        <f t="shared" si="2"/>
        <v>2</v>
      </c>
      <c r="C79" s="51">
        <v>211</v>
      </c>
      <c r="D79" s="51" t="s">
        <v>208</v>
      </c>
      <c r="E79" s="115">
        <v>3</v>
      </c>
      <c r="F79" s="51" t="s">
        <v>19</v>
      </c>
      <c r="G79" s="52">
        <v>8000</v>
      </c>
      <c r="H79" s="52"/>
      <c r="I79" s="52"/>
      <c r="J79" s="52"/>
      <c r="K79" s="52"/>
      <c r="L79" s="52"/>
      <c r="M79" s="52"/>
      <c r="N79" s="52"/>
      <c r="O79" s="52"/>
      <c r="P79" s="52"/>
      <c r="Q79" s="52">
        <f t="shared" si="3"/>
        <v>8000</v>
      </c>
      <c r="R79" s="51"/>
    </row>
    <row r="80" spans="1:18" ht="14.45" customHeight="1" x14ac:dyDescent="0.25">
      <c r="A80" s="51">
        <v>150</v>
      </c>
      <c r="B80" s="51" t="str">
        <f t="shared" si="2"/>
        <v>2</v>
      </c>
      <c r="C80" s="51">
        <v>212</v>
      </c>
      <c r="D80" s="51" t="s">
        <v>208</v>
      </c>
      <c r="E80" s="115">
        <v>3</v>
      </c>
      <c r="F80" s="51" t="s">
        <v>20</v>
      </c>
      <c r="G80" s="52">
        <v>15000</v>
      </c>
      <c r="H80" s="52"/>
      <c r="I80" s="52"/>
      <c r="J80" s="52"/>
      <c r="K80" s="52"/>
      <c r="L80" s="52"/>
      <c r="M80" s="52"/>
      <c r="N80" s="52"/>
      <c r="O80" s="52"/>
      <c r="P80" s="52"/>
      <c r="Q80" s="52">
        <f t="shared" si="3"/>
        <v>15000</v>
      </c>
      <c r="R80" s="51"/>
    </row>
    <row r="81" spans="1:18" ht="14.45" customHeight="1" x14ac:dyDescent="0.25">
      <c r="A81" s="51">
        <v>151</v>
      </c>
      <c r="B81" s="51" t="str">
        <f t="shared" si="2"/>
        <v>2</v>
      </c>
      <c r="C81" s="51">
        <v>214</v>
      </c>
      <c r="D81" s="51" t="s">
        <v>208</v>
      </c>
      <c r="E81" s="115">
        <v>3</v>
      </c>
      <c r="F81" s="51" t="s">
        <v>22</v>
      </c>
      <c r="G81" s="52">
        <v>1500</v>
      </c>
      <c r="H81" s="51"/>
      <c r="I81" s="52"/>
      <c r="J81" s="52"/>
      <c r="K81" s="52"/>
      <c r="L81" s="52"/>
      <c r="M81" s="52"/>
      <c r="N81" s="52"/>
      <c r="O81" s="52"/>
      <c r="P81" s="52"/>
      <c r="Q81" s="52">
        <f t="shared" si="3"/>
        <v>1500</v>
      </c>
      <c r="R81" s="51"/>
    </row>
    <row r="82" spans="1:18" ht="14.45" customHeight="1" x14ac:dyDescent="0.25">
      <c r="A82" s="51">
        <v>152</v>
      </c>
      <c r="B82" s="51" t="str">
        <f t="shared" si="2"/>
        <v>2</v>
      </c>
      <c r="C82" s="51">
        <v>216</v>
      </c>
      <c r="D82" s="51" t="s">
        <v>208</v>
      </c>
      <c r="E82" s="115">
        <v>3</v>
      </c>
      <c r="F82" s="51" t="s">
        <v>24</v>
      </c>
      <c r="G82" s="52">
        <v>0</v>
      </c>
      <c r="H82" s="52"/>
      <c r="I82" s="52"/>
      <c r="J82" s="52"/>
      <c r="K82" s="52"/>
      <c r="L82" s="52"/>
      <c r="M82" s="52"/>
      <c r="N82" s="52"/>
      <c r="O82" s="52"/>
      <c r="P82" s="52"/>
      <c r="Q82" s="52">
        <f t="shared" si="3"/>
        <v>0</v>
      </c>
      <c r="R82" s="51"/>
    </row>
    <row r="83" spans="1:18" ht="14.45" customHeight="1" x14ac:dyDescent="0.25">
      <c r="A83" s="51">
        <v>154</v>
      </c>
      <c r="B83" s="51" t="str">
        <f t="shared" si="2"/>
        <v>2</v>
      </c>
      <c r="C83" s="51">
        <v>261</v>
      </c>
      <c r="D83" s="51" t="s">
        <v>208</v>
      </c>
      <c r="E83" s="115">
        <v>3</v>
      </c>
      <c r="F83" s="51" t="s">
        <v>43</v>
      </c>
      <c r="G83" s="52">
        <v>12000</v>
      </c>
      <c r="H83" s="52"/>
      <c r="I83" s="52"/>
      <c r="J83" s="52"/>
      <c r="K83" s="52"/>
      <c r="L83" s="52"/>
      <c r="M83" s="52"/>
      <c r="N83" s="52"/>
      <c r="O83" s="52"/>
      <c r="P83" s="52"/>
      <c r="Q83" s="52">
        <f t="shared" si="3"/>
        <v>12000</v>
      </c>
      <c r="R83" s="51"/>
    </row>
    <row r="84" spans="1:18" ht="14.45" customHeight="1" x14ac:dyDescent="0.25">
      <c r="A84" s="51">
        <v>156</v>
      </c>
      <c r="B84" s="51" t="str">
        <f t="shared" si="2"/>
        <v>2</v>
      </c>
      <c r="C84" s="51">
        <v>271</v>
      </c>
      <c r="D84" s="51" t="s">
        <v>208</v>
      </c>
      <c r="E84" s="115">
        <v>3</v>
      </c>
      <c r="F84" s="51" t="s">
        <v>44</v>
      </c>
      <c r="G84" s="52">
        <v>0</v>
      </c>
      <c r="H84" s="52"/>
      <c r="I84" s="52"/>
      <c r="J84" s="52"/>
      <c r="K84" s="52"/>
      <c r="L84" s="52"/>
      <c r="M84" s="52"/>
      <c r="N84" s="52"/>
      <c r="O84" s="52"/>
      <c r="P84" s="52"/>
      <c r="Q84" s="52">
        <f t="shared" si="3"/>
        <v>0</v>
      </c>
      <c r="R84" s="51"/>
    </row>
    <row r="85" spans="1:18" ht="14.45" customHeight="1" x14ac:dyDescent="0.25">
      <c r="A85" s="51">
        <v>159</v>
      </c>
      <c r="B85" s="51" t="str">
        <f t="shared" si="2"/>
        <v>3</v>
      </c>
      <c r="C85" s="51">
        <v>318</v>
      </c>
      <c r="D85" s="51" t="s">
        <v>208</v>
      </c>
      <c r="E85" s="115">
        <v>3</v>
      </c>
      <c r="F85" s="51" t="s">
        <v>62</v>
      </c>
      <c r="G85" s="52">
        <v>4800</v>
      </c>
      <c r="H85" s="52"/>
      <c r="I85" s="52"/>
      <c r="J85" s="52"/>
      <c r="K85" s="52"/>
      <c r="L85" s="52"/>
      <c r="M85" s="52"/>
      <c r="N85" s="52"/>
      <c r="O85" s="52"/>
      <c r="P85" s="52"/>
      <c r="Q85" s="52">
        <f t="shared" si="3"/>
        <v>4800</v>
      </c>
      <c r="R85" s="51"/>
    </row>
    <row r="86" spans="1:18" ht="14.45" customHeight="1" x14ac:dyDescent="0.25">
      <c r="A86" s="51">
        <v>161</v>
      </c>
      <c r="B86" s="51" t="str">
        <f t="shared" si="2"/>
        <v>3</v>
      </c>
      <c r="C86" s="51">
        <v>331</v>
      </c>
      <c r="D86" s="51" t="s">
        <v>208</v>
      </c>
      <c r="E86" s="115">
        <v>3</v>
      </c>
      <c r="F86" s="51" t="s">
        <v>67</v>
      </c>
      <c r="G86" s="52">
        <v>0</v>
      </c>
      <c r="H86" s="52"/>
      <c r="I86" s="52"/>
      <c r="J86" s="52"/>
      <c r="K86" s="52"/>
      <c r="L86" s="52"/>
      <c r="M86" s="52"/>
      <c r="N86" s="52"/>
      <c r="O86" s="52"/>
      <c r="P86" s="52"/>
      <c r="Q86" s="52">
        <f t="shared" si="3"/>
        <v>0</v>
      </c>
      <c r="R86" s="51"/>
    </row>
    <row r="87" spans="1:18" ht="14.45" customHeight="1" x14ac:dyDescent="0.25">
      <c r="A87" s="51">
        <v>163</v>
      </c>
      <c r="B87" s="51" t="str">
        <f t="shared" si="2"/>
        <v>3</v>
      </c>
      <c r="C87" s="51">
        <v>351</v>
      </c>
      <c r="D87" s="51" t="s">
        <v>208</v>
      </c>
      <c r="E87" s="115">
        <v>3</v>
      </c>
      <c r="F87" s="51" t="s">
        <v>76</v>
      </c>
      <c r="G87" s="52">
        <v>0</v>
      </c>
      <c r="H87" s="52"/>
      <c r="I87" s="52"/>
      <c r="J87" s="52"/>
      <c r="K87" s="52"/>
      <c r="L87" s="52"/>
      <c r="M87" s="52"/>
      <c r="N87" s="52"/>
      <c r="O87" s="52"/>
      <c r="P87" s="52"/>
      <c r="Q87" s="52">
        <f t="shared" si="3"/>
        <v>0</v>
      </c>
      <c r="R87" s="51"/>
    </row>
    <row r="88" spans="1:18" ht="14.45" customHeight="1" x14ac:dyDescent="0.25">
      <c r="A88" s="51">
        <v>164</v>
      </c>
      <c r="B88" s="51" t="str">
        <f t="shared" si="2"/>
        <v>3</v>
      </c>
      <c r="C88" s="51">
        <v>353</v>
      </c>
      <c r="D88" s="51" t="s">
        <v>208</v>
      </c>
      <c r="E88" s="115">
        <v>3</v>
      </c>
      <c r="F88" s="51" t="s">
        <v>78</v>
      </c>
      <c r="G88" s="52">
        <v>3000</v>
      </c>
      <c r="H88" s="52"/>
      <c r="I88" s="52"/>
      <c r="J88" s="52"/>
      <c r="K88" s="52"/>
      <c r="L88" s="52"/>
      <c r="M88" s="52"/>
      <c r="N88" s="52"/>
      <c r="O88" s="52"/>
      <c r="P88" s="52"/>
      <c r="Q88" s="52">
        <f t="shared" si="3"/>
        <v>3000</v>
      </c>
      <c r="R88" s="51"/>
    </row>
    <row r="89" spans="1:18" ht="14.45" customHeight="1" x14ac:dyDescent="0.25">
      <c r="A89" s="51">
        <v>165</v>
      </c>
      <c r="B89" s="51" t="str">
        <f t="shared" si="2"/>
        <v>3</v>
      </c>
      <c r="C89" s="51">
        <v>358</v>
      </c>
      <c r="D89" s="51" t="s">
        <v>208</v>
      </c>
      <c r="E89" s="115">
        <v>3</v>
      </c>
      <c r="F89" s="51" t="s">
        <v>81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>
        <f t="shared" si="3"/>
        <v>0</v>
      </c>
      <c r="R89" s="51"/>
    </row>
    <row r="90" spans="1:18" ht="14.45" customHeight="1" x14ac:dyDescent="0.25">
      <c r="A90" s="51">
        <v>167</v>
      </c>
      <c r="B90" s="51" t="str">
        <f t="shared" si="2"/>
        <v>3</v>
      </c>
      <c r="C90" s="51">
        <v>361</v>
      </c>
      <c r="D90" s="51" t="s">
        <v>208</v>
      </c>
      <c r="E90" s="115">
        <v>3</v>
      </c>
      <c r="F90" s="51" t="s">
        <v>83</v>
      </c>
      <c r="G90" s="52">
        <v>0</v>
      </c>
      <c r="H90" s="52"/>
      <c r="I90" s="52"/>
      <c r="J90" s="52"/>
      <c r="K90" s="52"/>
      <c r="L90" s="52"/>
      <c r="M90" s="52"/>
      <c r="N90" s="52"/>
      <c r="O90" s="52"/>
      <c r="P90" s="52"/>
      <c r="Q90" s="52">
        <f t="shared" si="3"/>
        <v>0</v>
      </c>
      <c r="R90" s="51"/>
    </row>
    <row r="91" spans="1:18" ht="14.45" customHeight="1" x14ac:dyDescent="0.25">
      <c r="A91" s="51">
        <v>168</v>
      </c>
      <c r="B91" s="51" t="str">
        <f t="shared" si="2"/>
        <v>3</v>
      </c>
      <c r="C91" s="51">
        <v>364</v>
      </c>
      <c r="D91" s="51" t="s">
        <v>208</v>
      </c>
      <c r="E91" s="115">
        <v>3</v>
      </c>
      <c r="F91" s="51" t="s">
        <v>86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>
        <f t="shared" si="3"/>
        <v>0</v>
      </c>
      <c r="R91" s="51"/>
    </row>
    <row r="92" spans="1:18" ht="14.45" customHeight="1" x14ac:dyDescent="0.25">
      <c r="A92" s="51">
        <v>170</v>
      </c>
      <c r="B92" s="51" t="str">
        <f t="shared" si="2"/>
        <v>3</v>
      </c>
      <c r="C92" s="51">
        <v>372</v>
      </c>
      <c r="D92" s="51" t="s">
        <v>208</v>
      </c>
      <c r="E92" s="115">
        <v>3</v>
      </c>
      <c r="F92" s="51" t="s">
        <v>91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>
        <f t="shared" si="3"/>
        <v>0</v>
      </c>
      <c r="R92" s="51"/>
    </row>
    <row r="93" spans="1:18" ht="14.45" customHeight="1" x14ac:dyDescent="0.25">
      <c r="A93" s="51">
        <v>171</v>
      </c>
      <c r="B93" s="51" t="str">
        <f t="shared" si="2"/>
        <v>3</v>
      </c>
      <c r="C93" s="51">
        <v>375</v>
      </c>
      <c r="D93" s="51" t="s">
        <v>208</v>
      </c>
      <c r="E93" s="115">
        <v>3</v>
      </c>
      <c r="F93" s="51" t="s">
        <v>93</v>
      </c>
      <c r="G93" s="52">
        <v>12000</v>
      </c>
      <c r="H93" s="52"/>
      <c r="I93" s="52"/>
      <c r="J93" s="52"/>
      <c r="K93" s="52"/>
      <c r="L93" s="52"/>
      <c r="M93" s="52"/>
      <c r="N93" s="52"/>
      <c r="O93" s="52"/>
      <c r="P93" s="52"/>
      <c r="Q93" s="52">
        <f t="shared" si="3"/>
        <v>12000</v>
      </c>
      <c r="R93" s="51"/>
    </row>
    <row r="94" spans="1:18" ht="14.45" customHeight="1" x14ac:dyDescent="0.25">
      <c r="A94" s="51">
        <v>173</v>
      </c>
      <c r="B94" s="51" t="str">
        <f t="shared" si="2"/>
        <v>3</v>
      </c>
      <c r="C94" s="51">
        <v>382</v>
      </c>
      <c r="D94" s="51" t="s">
        <v>208</v>
      </c>
      <c r="E94" s="115">
        <v>3</v>
      </c>
      <c r="F94" s="51" t="s">
        <v>98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>
        <f t="shared" si="3"/>
        <v>0</v>
      </c>
      <c r="R94" s="51"/>
    </row>
    <row r="95" spans="1:18" ht="14.45" customHeight="1" x14ac:dyDescent="0.25">
      <c r="A95" s="51">
        <v>174</v>
      </c>
      <c r="B95" s="51" t="str">
        <f t="shared" si="2"/>
        <v>3</v>
      </c>
      <c r="C95" s="51">
        <v>383</v>
      </c>
      <c r="D95" s="51" t="s">
        <v>208</v>
      </c>
      <c r="E95" s="115">
        <v>3</v>
      </c>
      <c r="F95" s="51" t="s">
        <v>99</v>
      </c>
      <c r="G95" s="52">
        <v>4500</v>
      </c>
      <c r="H95" s="52"/>
      <c r="I95" s="52"/>
      <c r="J95" s="52"/>
      <c r="K95" s="52"/>
      <c r="L95" s="52"/>
      <c r="M95" s="52"/>
      <c r="N95" s="52"/>
      <c r="O95" s="52"/>
      <c r="P95" s="52"/>
      <c r="Q95" s="52">
        <f t="shared" si="3"/>
        <v>4500</v>
      </c>
      <c r="R95" s="51"/>
    </row>
    <row r="96" spans="1:18" ht="14.45" customHeight="1" x14ac:dyDescent="0.25">
      <c r="A96" s="51">
        <v>177</v>
      </c>
      <c r="B96" s="51" t="str">
        <f t="shared" si="2"/>
        <v>4</v>
      </c>
      <c r="C96" s="51">
        <v>441</v>
      </c>
      <c r="D96" s="51" t="s">
        <v>208</v>
      </c>
      <c r="E96" s="115">
        <v>3</v>
      </c>
      <c r="F96" s="51" t="s">
        <v>103</v>
      </c>
      <c r="G96" s="52">
        <v>0</v>
      </c>
      <c r="H96" s="52"/>
      <c r="I96" s="52"/>
      <c r="J96" s="52"/>
      <c r="K96" s="52"/>
      <c r="L96" s="52"/>
      <c r="M96" s="52"/>
      <c r="N96" s="52"/>
      <c r="O96" s="52"/>
      <c r="P96" s="52"/>
      <c r="Q96" s="52">
        <f t="shared" si="3"/>
        <v>0</v>
      </c>
      <c r="R96" s="51"/>
    </row>
    <row r="97" spans="1:18" ht="14.45" customHeight="1" x14ac:dyDescent="0.25">
      <c r="A97" s="51">
        <v>180</v>
      </c>
      <c r="B97" s="51" t="str">
        <f t="shared" si="2"/>
        <v>5</v>
      </c>
      <c r="C97" s="51">
        <v>511</v>
      </c>
      <c r="D97" s="51" t="s">
        <v>208</v>
      </c>
      <c r="E97" s="115">
        <v>3</v>
      </c>
      <c r="F97" s="51" t="s">
        <v>109</v>
      </c>
      <c r="G97" s="52">
        <v>0</v>
      </c>
      <c r="H97" s="52"/>
      <c r="I97" s="52"/>
      <c r="J97" s="52"/>
      <c r="K97" s="52"/>
      <c r="L97" s="52"/>
      <c r="M97" s="52"/>
      <c r="N97" s="52"/>
      <c r="O97" s="52"/>
      <c r="P97" s="52"/>
      <c r="Q97" s="52">
        <f t="shared" si="3"/>
        <v>0</v>
      </c>
      <c r="R97" s="51"/>
    </row>
    <row r="98" spans="1:18" ht="14.45" customHeight="1" x14ac:dyDescent="0.25">
      <c r="A98" s="51">
        <v>181</v>
      </c>
      <c r="B98" s="51" t="str">
        <f t="shared" si="2"/>
        <v>5</v>
      </c>
      <c r="C98" s="51">
        <v>515</v>
      </c>
      <c r="D98" s="51" t="s">
        <v>208</v>
      </c>
      <c r="E98" s="115">
        <v>3</v>
      </c>
      <c r="F98" s="51" t="s">
        <v>111</v>
      </c>
      <c r="G98" s="52">
        <v>10000</v>
      </c>
      <c r="H98" s="52"/>
      <c r="I98" s="52"/>
      <c r="J98" s="52"/>
      <c r="K98" s="52"/>
      <c r="L98" s="52"/>
      <c r="M98" s="52"/>
      <c r="N98" s="52"/>
      <c r="O98" s="52"/>
      <c r="P98" s="52"/>
      <c r="Q98" s="52">
        <f t="shared" si="3"/>
        <v>10000</v>
      </c>
      <c r="R98" s="51"/>
    </row>
    <row r="99" spans="1:18" ht="14.45" customHeight="1" x14ac:dyDescent="0.25">
      <c r="A99" s="51">
        <v>182</v>
      </c>
      <c r="B99" s="51" t="str">
        <f t="shared" si="2"/>
        <v>5</v>
      </c>
      <c r="C99" s="51">
        <v>523</v>
      </c>
      <c r="D99" s="51" t="s">
        <v>208</v>
      </c>
      <c r="E99" s="115">
        <v>3</v>
      </c>
      <c r="F99" s="51" t="s">
        <v>115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>
        <f t="shared" si="3"/>
        <v>0</v>
      </c>
      <c r="R99" s="51"/>
    </row>
    <row r="100" spans="1:18" ht="14.45" customHeight="1" x14ac:dyDescent="0.25">
      <c r="A100" s="51">
        <v>188</v>
      </c>
      <c r="B100" s="51" t="str">
        <f t="shared" si="2"/>
        <v>2</v>
      </c>
      <c r="C100" s="51">
        <v>211</v>
      </c>
      <c r="D100" s="51" t="s">
        <v>209</v>
      </c>
      <c r="E100" s="115">
        <v>211</v>
      </c>
      <c r="F100" s="51" t="s">
        <v>19</v>
      </c>
      <c r="G100" s="52">
        <v>8000</v>
      </c>
      <c r="H100" s="51"/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f t="shared" si="3"/>
        <v>8000</v>
      </c>
      <c r="R100" s="51"/>
    </row>
    <row r="101" spans="1:18" ht="14.45" customHeight="1" x14ac:dyDescent="0.25">
      <c r="A101" s="51">
        <v>189</v>
      </c>
      <c r="B101" s="51" t="str">
        <f t="shared" si="2"/>
        <v>2</v>
      </c>
      <c r="C101" s="51">
        <v>212</v>
      </c>
      <c r="D101" s="51" t="s">
        <v>209</v>
      </c>
      <c r="E101" s="115">
        <v>212</v>
      </c>
      <c r="F101" s="51" t="s">
        <v>20</v>
      </c>
      <c r="G101" s="52">
        <v>30000</v>
      </c>
      <c r="H101" s="51"/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f t="shared" si="3"/>
        <v>30000</v>
      </c>
      <c r="R101" s="51"/>
    </row>
    <row r="102" spans="1:18" ht="14.45" customHeight="1" x14ac:dyDescent="0.25">
      <c r="A102" s="51">
        <v>190</v>
      </c>
      <c r="B102" s="51" t="str">
        <f t="shared" si="2"/>
        <v>2</v>
      </c>
      <c r="C102" s="51">
        <v>214</v>
      </c>
      <c r="D102" s="51" t="s">
        <v>209</v>
      </c>
      <c r="E102" s="115">
        <v>214</v>
      </c>
      <c r="F102" s="51" t="s">
        <v>22</v>
      </c>
      <c r="G102" s="52">
        <v>2500</v>
      </c>
      <c r="H102" s="51"/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f t="shared" si="3"/>
        <v>2500</v>
      </c>
      <c r="R102" s="51"/>
    </row>
    <row r="103" spans="1:18" ht="14.45" customHeight="1" x14ac:dyDescent="0.25">
      <c r="A103" s="51">
        <v>191</v>
      </c>
      <c r="B103" s="51" t="str">
        <f t="shared" si="2"/>
        <v>2</v>
      </c>
      <c r="C103" s="51">
        <v>215</v>
      </c>
      <c r="D103" s="51" t="s">
        <v>209</v>
      </c>
      <c r="E103" s="115">
        <v>215</v>
      </c>
      <c r="F103" s="51" t="s">
        <v>23</v>
      </c>
      <c r="G103" s="52">
        <v>50000</v>
      </c>
      <c r="H103" s="51"/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f t="shared" si="3"/>
        <v>50000</v>
      </c>
      <c r="R103" s="51"/>
    </row>
    <row r="104" spans="1:18" ht="14.45" customHeight="1" x14ac:dyDescent="0.25">
      <c r="A104" s="51">
        <v>192</v>
      </c>
      <c r="B104" s="51" t="str">
        <f t="shared" si="2"/>
        <v>2</v>
      </c>
      <c r="C104" s="51">
        <v>216</v>
      </c>
      <c r="D104" s="51" t="s">
        <v>209</v>
      </c>
      <c r="E104" s="115">
        <v>216</v>
      </c>
      <c r="F104" s="51" t="s">
        <v>24</v>
      </c>
      <c r="G104" s="52">
        <v>0</v>
      </c>
      <c r="H104" s="51"/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f t="shared" si="3"/>
        <v>0</v>
      </c>
      <c r="R104" s="51"/>
    </row>
    <row r="105" spans="1:18" ht="14.45" customHeight="1" x14ac:dyDescent="0.25">
      <c r="A105" s="51">
        <v>194</v>
      </c>
      <c r="B105" s="51" t="str">
        <f t="shared" si="2"/>
        <v>2</v>
      </c>
      <c r="C105" s="51">
        <v>244</v>
      </c>
      <c r="D105" s="51" t="s">
        <v>209</v>
      </c>
      <c r="E105" s="115">
        <v>244</v>
      </c>
      <c r="F105" s="51" t="s">
        <v>34</v>
      </c>
      <c r="G105" s="52">
        <v>5000</v>
      </c>
      <c r="H105" s="51"/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f t="shared" si="3"/>
        <v>5000</v>
      </c>
      <c r="R105" s="51"/>
    </row>
    <row r="106" spans="1:18" ht="14.45" customHeight="1" x14ac:dyDescent="0.25">
      <c r="A106" s="51">
        <v>195</v>
      </c>
      <c r="B106" s="51" t="str">
        <f t="shared" si="2"/>
        <v>2</v>
      </c>
      <c r="C106" s="51">
        <v>249</v>
      </c>
      <c r="D106" s="51" t="s">
        <v>209</v>
      </c>
      <c r="E106" s="115">
        <v>249</v>
      </c>
      <c r="F106" s="51" t="s">
        <v>39</v>
      </c>
      <c r="G106" s="52">
        <v>0</v>
      </c>
      <c r="H106" s="51"/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f t="shared" si="3"/>
        <v>0</v>
      </c>
      <c r="R106" s="51"/>
    </row>
    <row r="107" spans="1:18" ht="14.45" customHeight="1" x14ac:dyDescent="0.25">
      <c r="A107" s="51">
        <v>197</v>
      </c>
      <c r="B107" s="51" t="str">
        <f t="shared" si="2"/>
        <v>2</v>
      </c>
      <c r="C107" s="51">
        <v>261</v>
      </c>
      <c r="D107" s="51" t="s">
        <v>209</v>
      </c>
      <c r="E107" s="115">
        <v>261</v>
      </c>
      <c r="F107" s="51" t="s">
        <v>43</v>
      </c>
      <c r="G107" s="52">
        <v>23000</v>
      </c>
      <c r="H107" s="51"/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f t="shared" si="3"/>
        <v>23000</v>
      </c>
      <c r="R107" s="51"/>
    </row>
    <row r="108" spans="1:18" ht="14.45" customHeight="1" x14ac:dyDescent="0.25">
      <c r="A108" s="51">
        <v>200</v>
      </c>
      <c r="B108" s="51" t="str">
        <f t="shared" si="2"/>
        <v>3</v>
      </c>
      <c r="C108" s="51">
        <v>315</v>
      </c>
      <c r="D108" s="51" t="s">
        <v>209</v>
      </c>
      <c r="E108" s="115">
        <v>315</v>
      </c>
      <c r="F108" s="51" t="s">
        <v>59</v>
      </c>
      <c r="G108" s="52">
        <v>4400</v>
      </c>
      <c r="H108" s="51"/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f t="shared" si="3"/>
        <v>4400</v>
      </c>
      <c r="R108" s="51"/>
    </row>
    <row r="109" spans="1:18" ht="14.45" customHeight="1" x14ac:dyDescent="0.25">
      <c r="A109" s="51">
        <v>201</v>
      </c>
      <c r="B109" s="51" t="str">
        <f t="shared" si="2"/>
        <v>3</v>
      </c>
      <c r="C109" s="51">
        <v>316</v>
      </c>
      <c r="D109" s="51" t="s">
        <v>209</v>
      </c>
      <c r="E109" s="115">
        <v>316</v>
      </c>
      <c r="F109" s="51" t="s">
        <v>60</v>
      </c>
      <c r="G109" s="52">
        <v>0</v>
      </c>
      <c r="H109" s="51"/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f t="shared" si="3"/>
        <v>0</v>
      </c>
      <c r="R109" s="51"/>
    </row>
    <row r="110" spans="1:18" ht="14.45" customHeight="1" x14ac:dyDescent="0.25">
      <c r="A110" s="51">
        <v>203</v>
      </c>
      <c r="B110" s="51" t="str">
        <f t="shared" si="2"/>
        <v>3</v>
      </c>
      <c r="C110" s="51">
        <v>334</v>
      </c>
      <c r="D110" s="51" t="s">
        <v>209</v>
      </c>
      <c r="E110" s="115">
        <v>334</v>
      </c>
      <c r="F110" s="51" t="s">
        <v>69</v>
      </c>
      <c r="G110" s="52">
        <v>0</v>
      </c>
      <c r="H110" s="51"/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f t="shared" si="3"/>
        <v>0</v>
      </c>
      <c r="R110" s="51"/>
    </row>
    <row r="111" spans="1:18" ht="14.45" customHeight="1" x14ac:dyDescent="0.25">
      <c r="A111" s="51">
        <v>204</v>
      </c>
      <c r="B111" s="51" t="str">
        <f t="shared" si="2"/>
        <v>3</v>
      </c>
      <c r="C111" s="51">
        <v>336</v>
      </c>
      <c r="D111" s="51" t="s">
        <v>209</v>
      </c>
      <c r="E111" s="115">
        <v>336</v>
      </c>
      <c r="F111" s="51" t="s">
        <v>70</v>
      </c>
      <c r="G111" s="52">
        <v>0</v>
      </c>
      <c r="H111" s="51"/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f t="shared" si="3"/>
        <v>0</v>
      </c>
      <c r="R111" s="51"/>
    </row>
    <row r="112" spans="1:18" ht="14.45" customHeight="1" x14ac:dyDescent="0.25">
      <c r="A112" s="51">
        <v>206</v>
      </c>
      <c r="B112" s="51" t="str">
        <f t="shared" si="2"/>
        <v>3</v>
      </c>
      <c r="C112" s="51">
        <v>361</v>
      </c>
      <c r="D112" s="51" t="s">
        <v>209</v>
      </c>
      <c r="E112" s="115">
        <v>361</v>
      </c>
      <c r="F112" s="51" t="s">
        <v>83</v>
      </c>
      <c r="G112" s="52">
        <v>150000</v>
      </c>
      <c r="H112" s="51"/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f t="shared" si="3"/>
        <v>150000</v>
      </c>
      <c r="R112" s="51"/>
    </row>
    <row r="113" spans="1:18" ht="14.45" customHeight="1" x14ac:dyDescent="0.25">
      <c r="A113" s="51">
        <v>207</v>
      </c>
      <c r="B113" s="51" t="str">
        <f t="shared" si="2"/>
        <v>3</v>
      </c>
      <c r="C113" s="51">
        <v>363</v>
      </c>
      <c r="D113" s="51" t="s">
        <v>209</v>
      </c>
      <c r="E113" s="115">
        <v>363</v>
      </c>
      <c r="F113" s="51" t="s">
        <v>85</v>
      </c>
      <c r="G113" s="52">
        <v>24000</v>
      </c>
      <c r="H113" s="51"/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f t="shared" si="3"/>
        <v>24000</v>
      </c>
      <c r="R113" s="51"/>
    </row>
    <row r="114" spans="1:18" ht="14.45" customHeight="1" x14ac:dyDescent="0.25">
      <c r="A114" s="51">
        <v>208</v>
      </c>
      <c r="B114" s="51" t="str">
        <f t="shared" si="2"/>
        <v>3</v>
      </c>
      <c r="C114" s="51">
        <v>364</v>
      </c>
      <c r="D114" s="51" t="s">
        <v>209</v>
      </c>
      <c r="E114" s="115">
        <v>364</v>
      </c>
      <c r="F114" s="51" t="s">
        <v>86</v>
      </c>
      <c r="G114" s="52">
        <v>5000</v>
      </c>
      <c r="H114" s="51"/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f t="shared" si="3"/>
        <v>5000</v>
      </c>
      <c r="R114" s="51"/>
    </row>
    <row r="115" spans="1:18" ht="14.45" customHeight="1" x14ac:dyDescent="0.25">
      <c r="A115" s="51">
        <v>209</v>
      </c>
      <c r="B115" s="51" t="str">
        <f t="shared" si="2"/>
        <v>3</v>
      </c>
      <c r="C115" s="51">
        <v>365</v>
      </c>
      <c r="D115" s="51" t="s">
        <v>209</v>
      </c>
      <c r="E115" s="115">
        <v>365</v>
      </c>
      <c r="F115" s="51" t="s">
        <v>87</v>
      </c>
      <c r="G115" s="52">
        <v>30000</v>
      </c>
      <c r="H115" s="51"/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f t="shared" si="3"/>
        <v>30000</v>
      </c>
      <c r="R115" s="51"/>
    </row>
    <row r="116" spans="1:18" ht="14.45" customHeight="1" x14ac:dyDescent="0.25">
      <c r="A116" s="51">
        <v>210</v>
      </c>
      <c r="B116" s="51" t="str">
        <f t="shared" si="2"/>
        <v>3</v>
      </c>
      <c r="C116" s="51">
        <v>366</v>
      </c>
      <c r="D116" s="51" t="s">
        <v>209</v>
      </c>
      <c r="E116" s="115">
        <v>366</v>
      </c>
      <c r="F116" s="51" t="s">
        <v>88</v>
      </c>
      <c r="G116" s="52">
        <v>12000</v>
      </c>
      <c r="H116" s="51"/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f t="shared" si="3"/>
        <v>12000</v>
      </c>
      <c r="R116" s="51"/>
    </row>
    <row r="117" spans="1:18" ht="14.45" customHeight="1" x14ac:dyDescent="0.25">
      <c r="A117" s="51">
        <v>211</v>
      </c>
      <c r="B117" s="51" t="str">
        <f t="shared" si="2"/>
        <v>3</v>
      </c>
      <c r="C117" s="51">
        <v>369</v>
      </c>
      <c r="D117" s="51" t="s">
        <v>209</v>
      </c>
      <c r="E117" s="115">
        <v>369</v>
      </c>
      <c r="F117" s="51" t="s">
        <v>89</v>
      </c>
      <c r="G117" s="52">
        <v>0</v>
      </c>
      <c r="H117" s="51"/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f t="shared" si="3"/>
        <v>0</v>
      </c>
      <c r="R117" s="51"/>
    </row>
    <row r="118" spans="1:18" ht="14.45" customHeight="1" x14ac:dyDescent="0.25">
      <c r="A118" s="51">
        <v>213</v>
      </c>
      <c r="B118" s="51" t="str">
        <f t="shared" si="2"/>
        <v>3</v>
      </c>
      <c r="C118" s="51">
        <v>375</v>
      </c>
      <c r="D118" s="51" t="s">
        <v>209</v>
      </c>
      <c r="E118" s="115">
        <v>375</v>
      </c>
      <c r="F118" s="51" t="s">
        <v>93</v>
      </c>
      <c r="G118" s="52">
        <v>15000</v>
      </c>
      <c r="H118" s="51"/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f t="shared" si="3"/>
        <v>15000</v>
      </c>
      <c r="R118" s="51"/>
    </row>
    <row r="119" spans="1:18" ht="14.45" customHeight="1" x14ac:dyDescent="0.25">
      <c r="A119" s="51">
        <v>216</v>
      </c>
      <c r="B119" s="51" t="str">
        <f t="shared" si="2"/>
        <v>5</v>
      </c>
      <c r="C119" s="51">
        <v>511</v>
      </c>
      <c r="D119" s="51" t="s">
        <v>209</v>
      </c>
      <c r="E119" s="115">
        <v>511</v>
      </c>
      <c r="F119" s="51" t="s">
        <v>109</v>
      </c>
      <c r="G119" s="72">
        <v>10000</v>
      </c>
      <c r="H119" s="51"/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f t="shared" si="3"/>
        <v>10000</v>
      </c>
      <c r="R119" s="51"/>
    </row>
    <row r="120" spans="1:18" ht="14.45" customHeight="1" x14ac:dyDescent="0.25">
      <c r="A120" s="51">
        <v>217</v>
      </c>
      <c r="B120" s="51" t="str">
        <f t="shared" si="2"/>
        <v>5</v>
      </c>
      <c r="C120" s="51">
        <v>515</v>
      </c>
      <c r="D120" s="51" t="s">
        <v>209</v>
      </c>
      <c r="E120" s="115">
        <v>515</v>
      </c>
      <c r="F120" s="51" t="s">
        <v>111</v>
      </c>
      <c r="G120" s="72">
        <v>12000</v>
      </c>
      <c r="H120" s="51"/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f t="shared" si="3"/>
        <v>12000</v>
      </c>
      <c r="R120" s="51"/>
    </row>
    <row r="121" spans="1:18" ht="14.45" customHeight="1" x14ac:dyDescent="0.25">
      <c r="A121" s="51">
        <v>219</v>
      </c>
      <c r="B121" s="51" t="str">
        <f t="shared" si="2"/>
        <v>5</v>
      </c>
      <c r="C121" s="51">
        <v>521</v>
      </c>
      <c r="D121" s="51" t="s">
        <v>209</v>
      </c>
      <c r="E121" s="115">
        <v>521</v>
      </c>
      <c r="F121" s="51" t="s">
        <v>113</v>
      </c>
      <c r="G121" s="52">
        <v>15000</v>
      </c>
      <c r="H121" s="51"/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f t="shared" si="3"/>
        <v>15000</v>
      </c>
      <c r="R121" s="51"/>
    </row>
    <row r="122" spans="1:18" ht="14.45" customHeight="1" x14ac:dyDescent="0.25">
      <c r="A122" s="51">
        <v>220</v>
      </c>
      <c r="B122" s="51" t="str">
        <f t="shared" si="2"/>
        <v>5</v>
      </c>
      <c r="C122" s="51">
        <v>523</v>
      </c>
      <c r="D122" s="51" t="s">
        <v>209</v>
      </c>
      <c r="E122" s="115">
        <v>523</v>
      </c>
      <c r="F122" s="51" t="s">
        <v>115</v>
      </c>
      <c r="G122" s="52">
        <v>20000</v>
      </c>
      <c r="H122" s="51"/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f t="shared" si="3"/>
        <v>20000</v>
      </c>
      <c r="R122" s="51"/>
    </row>
    <row r="123" spans="1:18" ht="14.45" customHeight="1" x14ac:dyDescent="0.25">
      <c r="A123" s="51">
        <v>224</v>
      </c>
      <c r="B123" s="51" t="str">
        <f t="shared" si="2"/>
        <v>2</v>
      </c>
      <c r="C123" s="51">
        <v>261</v>
      </c>
      <c r="D123" s="51" t="s">
        <v>210</v>
      </c>
      <c r="E123" s="115">
        <v>18</v>
      </c>
      <c r="F123" s="51" t="s">
        <v>43</v>
      </c>
      <c r="G123" s="72">
        <v>500000</v>
      </c>
      <c r="H123" s="51"/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f t="shared" si="3"/>
        <v>500000</v>
      </c>
      <c r="R123" s="51"/>
    </row>
    <row r="124" spans="1:18" ht="14.45" customHeight="1" x14ac:dyDescent="0.25">
      <c r="A124" s="51">
        <v>226</v>
      </c>
      <c r="B124" s="51" t="str">
        <f t="shared" si="2"/>
        <v>2</v>
      </c>
      <c r="C124" s="51">
        <v>272</v>
      </c>
      <c r="D124" s="51" t="s">
        <v>210</v>
      </c>
      <c r="E124" s="115">
        <v>18</v>
      </c>
      <c r="F124" s="51" t="s">
        <v>45</v>
      </c>
      <c r="G124" s="52">
        <v>45000</v>
      </c>
      <c r="H124" s="51"/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f t="shared" si="3"/>
        <v>45000</v>
      </c>
      <c r="R124" s="51"/>
    </row>
    <row r="125" spans="1:18" ht="14.45" customHeight="1" x14ac:dyDescent="0.25">
      <c r="A125" s="51">
        <v>228</v>
      </c>
      <c r="B125" s="51" t="str">
        <f t="shared" si="2"/>
        <v>2</v>
      </c>
      <c r="C125" s="51">
        <v>296</v>
      </c>
      <c r="D125" s="51" t="s">
        <v>210</v>
      </c>
      <c r="E125" s="115">
        <v>18</v>
      </c>
      <c r="F125" s="51" t="s">
        <v>53</v>
      </c>
      <c r="G125" s="52">
        <v>300000</v>
      </c>
      <c r="H125" s="51"/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f t="shared" si="3"/>
        <v>300000</v>
      </c>
      <c r="R125" s="51"/>
    </row>
    <row r="126" spans="1:18" ht="14.45" customHeight="1" x14ac:dyDescent="0.25">
      <c r="A126" s="51">
        <v>231</v>
      </c>
      <c r="B126" s="51" t="str">
        <f t="shared" si="2"/>
        <v>3</v>
      </c>
      <c r="C126" s="51">
        <v>355</v>
      </c>
      <c r="D126" s="51" t="s">
        <v>210</v>
      </c>
      <c r="E126" s="115">
        <v>18</v>
      </c>
      <c r="F126" s="51" t="s">
        <v>79</v>
      </c>
      <c r="G126" s="52">
        <v>300000</v>
      </c>
      <c r="H126" s="51"/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f t="shared" si="3"/>
        <v>300000</v>
      </c>
      <c r="R126" s="51"/>
    </row>
    <row r="127" spans="1:18" ht="14.45" customHeight="1" x14ac:dyDescent="0.25">
      <c r="A127" s="51">
        <v>234</v>
      </c>
      <c r="B127" s="51" t="str">
        <f t="shared" si="2"/>
        <v>5</v>
      </c>
      <c r="C127" s="51">
        <v>541</v>
      </c>
      <c r="D127" s="51" t="s">
        <v>210</v>
      </c>
      <c r="E127" s="115">
        <v>18</v>
      </c>
      <c r="F127" s="51" t="s">
        <v>117</v>
      </c>
      <c r="G127" s="72">
        <v>0</v>
      </c>
      <c r="H127" s="51"/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f t="shared" si="3"/>
        <v>0</v>
      </c>
      <c r="R127" s="51"/>
    </row>
    <row r="128" spans="1:18" ht="14.45" customHeight="1" x14ac:dyDescent="0.25">
      <c r="A128" s="51">
        <v>236</v>
      </c>
      <c r="B128" s="51" t="str">
        <f t="shared" si="2"/>
        <v>5</v>
      </c>
      <c r="C128" s="51">
        <v>567</v>
      </c>
      <c r="D128" s="51" t="s">
        <v>210</v>
      </c>
      <c r="E128" s="115">
        <v>18</v>
      </c>
      <c r="F128" s="51" t="s">
        <v>120</v>
      </c>
      <c r="G128" s="52">
        <v>120000</v>
      </c>
      <c r="H128" s="51"/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f t="shared" si="3"/>
        <v>120000</v>
      </c>
      <c r="R128" s="51"/>
    </row>
    <row r="129" spans="1:18" ht="14.45" customHeight="1" x14ac:dyDescent="0.25">
      <c r="A129" s="51">
        <v>239</v>
      </c>
      <c r="B129" s="51" t="str">
        <f t="shared" si="2"/>
        <v>2</v>
      </c>
      <c r="C129" s="51">
        <v>211</v>
      </c>
      <c r="D129" s="51" t="s">
        <v>211</v>
      </c>
      <c r="E129" s="115">
        <v>7</v>
      </c>
      <c r="F129" s="51" t="s">
        <v>19</v>
      </c>
      <c r="G129" s="52">
        <v>7000</v>
      </c>
      <c r="H129" s="51"/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f t="shared" si="3"/>
        <v>7000</v>
      </c>
      <c r="R129" s="51"/>
    </row>
    <row r="130" spans="1:18" ht="14.45" customHeight="1" x14ac:dyDescent="0.25">
      <c r="A130" s="51">
        <v>240</v>
      </c>
      <c r="B130" s="51" t="str">
        <f t="shared" si="2"/>
        <v>2</v>
      </c>
      <c r="C130" s="51">
        <v>212</v>
      </c>
      <c r="D130" s="51" t="s">
        <v>211</v>
      </c>
      <c r="E130" s="115">
        <v>7</v>
      </c>
      <c r="F130" s="51" t="s">
        <v>20</v>
      </c>
      <c r="G130" s="52">
        <v>4500</v>
      </c>
      <c r="H130" s="51"/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f t="shared" si="3"/>
        <v>4500</v>
      </c>
      <c r="R130" s="51"/>
    </row>
    <row r="131" spans="1:18" ht="14.45" customHeight="1" x14ac:dyDescent="0.25">
      <c r="A131" s="51">
        <v>241</v>
      </c>
      <c r="B131" s="51" t="str">
        <f t="shared" si="2"/>
        <v>2</v>
      </c>
      <c r="C131" s="51">
        <v>216</v>
      </c>
      <c r="D131" s="51" t="s">
        <v>211</v>
      </c>
      <c r="E131" s="115">
        <v>7</v>
      </c>
      <c r="F131" s="51" t="s">
        <v>24</v>
      </c>
      <c r="G131" s="52">
        <v>9000</v>
      </c>
      <c r="H131" s="51"/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f t="shared" si="3"/>
        <v>9000</v>
      </c>
      <c r="R131" s="51"/>
    </row>
    <row r="132" spans="1:18" ht="14.45" customHeight="1" x14ac:dyDescent="0.25">
      <c r="A132" s="51">
        <v>242</v>
      </c>
      <c r="B132" s="51" t="str">
        <f t="shared" si="2"/>
        <v>2</v>
      </c>
      <c r="C132" s="51">
        <v>217</v>
      </c>
      <c r="D132" s="51" t="s">
        <v>211</v>
      </c>
      <c r="E132" s="115">
        <v>7</v>
      </c>
      <c r="F132" s="51" t="s">
        <v>25</v>
      </c>
      <c r="G132" s="52">
        <v>10000</v>
      </c>
      <c r="H132" s="51"/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f t="shared" si="3"/>
        <v>10000</v>
      </c>
      <c r="R132" s="51"/>
    </row>
    <row r="133" spans="1:18" ht="14.45" customHeight="1" x14ac:dyDescent="0.25">
      <c r="A133" s="51">
        <v>244</v>
      </c>
      <c r="B133" s="51" t="str">
        <f t="shared" si="2"/>
        <v>2</v>
      </c>
      <c r="C133" s="51">
        <v>221</v>
      </c>
      <c r="D133" s="51" t="s">
        <v>211</v>
      </c>
      <c r="E133" s="115">
        <v>7</v>
      </c>
      <c r="F133" s="51" t="s">
        <v>27</v>
      </c>
      <c r="G133" s="52">
        <v>5000</v>
      </c>
      <c r="H133" s="51"/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f t="shared" si="3"/>
        <v>5000</v>
      </c>
      <c r="R133" s="51"/>
    </row>
    <row r="134" spans="1:18" ht="14.45" customHeight="1" x14ac:dyDescent="0.25">
      <c r="A134" s="51">
        <v>246</v>
      </c>
      <c r="B134" s="51" t="str">
        <f t="shared" ref="B134:B197" si="4">MID(C134,1,1)</f>
        <v>2</v>
      </c>
      <c r="C134" s="51">
        <v>242</v>
      </c>
      <c r="D134" s="51" t="s">
        <v>211</v>
      </c>
      <c r="E134" s="115">
        <v>7</v>
      </c>
      <c r="F134" s="51" t="s">
        <v>32</v>
      </c>
      <c r="G134" s="52">
        <v>20000</v>
      </c>
      <c r="H134" s="51"/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f t="shared" ref="Q134:Q197" si="5">SUM(G134:P134)</f>
        <v>20000</v>
      </c>
      <c r="R134" s="51"/>
    </row>
    <row r="135" spans="1:18" ht="14.45" customHeight="1" x14ac:dyDescent="0.25">
      <c r="A135" s="51">
        <v>247</v>
      </c>
      <c r="B135" s="51" t="str">
        <f t="shared" si="4"/>
        <v>2</v>
      </c>
      <c r="C135" s="51">
        <v>243</v>
      </c>
      <c r="D135" s="51" t="s">
        <v>211</v>
      </c>
      <c r="E135" s="115">
        <v>7</v>
      </c>
      <c r="F135" s="51" t="s">
        <v>33</v>
      </c>
      <c r="G135" s="52">
        <v>1500</v>
      </c>
      <c r="H135" s="51"/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f t="shared" si="5"/>
        <v>1500</v>
      </c>
      <c r="R135" s="51"/>
    </row>
    <row r="136" spans="1:18" ht="14.45" customHeight="1" x14ac:dyDescent="0.25">
      <c r="A136" s="51">
        <v>248</v>
      </c>
      <c r="B136" s="51" t="str">
        <f t="shared" si="4"/>
        <v>2</v>
      </c>
      <c r="C136" s="51">
        <v>245</v>
      </c>
      <c r="D136" s="51" t="s">
        <v>211</v>
      </c>
      <c r="E136" s="115">
        <v>7</v>
      </c>
      <c r="F136" s="51" t="s">
        <v>35</v>
      </c>
      <c r="G136" s="52">
        <v>1000</v>
      </c>
      <c r="H136" s="51"/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f t="shared" si="5"/>
        <v>1000</v>
      </c>
      <c r="R136" s="51"/>
    </row>
    <row r="137" spans="1:18" ht="14.45" customHeight="1" x14ac:dyDescent="0.25">
      <c r="A137" s="51">
        <v>249</v>
      </c>
      <c r="B137" s="51" t="str">
        <f t="shared" si="4"/>
        <v>2</v>
      </c>
      <c r="C137" s="51">
        <v>246</v>
      </c>
      <c r="D137" s="51" t="s">
        <v>211</v>
      </c>
      <c r="E137" s="115">
        <v>7</v>
      </c>
      <c r="F137" s="51" t="s">
        <v>36</v>
      </c>
      <c r="G137" s="52">
        <v>0</v>
      </c>
      <c r="H137" s="51"/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f t="shared" si="5"/>
        <v>0</v>
      </c>
      <c r="R137" s="51"/>
    </row>
    <row r="138" spans="1:18" ht="14.45" customHeight="1" x14ac:dyDescent="0.25">
      <c r="A138" s="51">
        <v>250</v>
      </c>
      <c r="B138" s="51" t="str">
        <f t="shared" si="4"/>
        <v>2</v>
      </c>
      <c r="C138" s="51">
        <v>247</v>
      </c>
      <c r="D138" s="51" t="s">
        <v>211</v>
      </c>
      <c r="E138" s="115">
        <v>7</v>
      </c>
      <c r="F138" s="51" t="s">
        <v>37</v>
      </c>
      <c r="G138" s="52">
        <v>0</v>
      </c>
      <c r="H138" s="51"/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f t="shared" si="5"/>
        <v>0</v>
      </c>
      <c r="R138" s="51"/>
    </row>
    <row r="139" spans="1:18" ht="14.45" customHeight="1" x14ac:dyDescent="0.25">
      <c r="A139" s="51">
        <v>251</v>
      </c>
      <c r="B139" s="51" t="str">
        <f t="shared" si="4"/>
        <v>2</v>
      </c>
      <c r="C139" s="51">
        <v>248</v>
      </c>
      <c r="D139" s="51" t="s">
        <v>211</v>
      </c>
      <c r="E139" s="115">
        <v>7</v>
      </c>
      <c r="F139" s="51" t="s">
        <v>38</v>
      </c>
      <c r="G139" s="52">
        <v>0</v>
      </c>
      <c r="H139" s="51"/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f t="shared" si="5"/>
        <v>0</v>
      </c>
      <c r="R139" s="51"/>
    </row>
    <row r="140" spans="1:18" ht="14.45" customHeight="1" x14ac:dyDescent="0.25">
      <c r="A140" s="51">
        <v>252</v>
      </c>
      <c r="B140" s="51" t="str">
        <f t="shared" si="4"/>
        <v>2</v>
      </c>
      <c r="C140" s="51">
        <v>249</v>
      </c>
      <c r="D140" s="51" t="s">
        <v>211</v>
      </c>
      <c r="E140" s="115">
        <v>7</v>
      </c>
      <c r="F140" s="51" t="s">
        <v>39</v>
      </c>
      <c r="G140" s="52">
        <v>0</v>
      </c>
      <c r="H140" s="51"/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f t="shared" si="5"/>
        <v>0</v>
      </c>
      <c r="R140" s="51"/>
    </row>
    <row r="141" spans="1:18" ht="14.45" customHeight="1" x14ac:dyDescent="0.25">
      <c r="A141" s="51">
        <v>254</v>
      </c>
      <c r="B141" s="51" t="str">
        <f t="shared" si="4"/>
        <v>2</v>
      </c>
      <c r="C141" s="51">
        <v>261</v>
      </c>
      <c r="D141" s="51" t="s">
        <v>211</v>
      </c>
      <c r="E141" s="115">
        <v>7</v>
      </c>
      <c r="F141" s="51" t="s">
        <v>43</v>
      </c>
      <c r="G141" s="52">
        <v>20000</v>
      </c>
      <c r="H141" s="51"/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f t="shared" si="5"/>
        <v>20000</v>
      </c>
      <c r="R141" s="51"/>
    </row>
    <row r="142" spans="1:18" ht="14.45" customHeight="1" x14ac:dyDescent="0.25">
      <c r="A142" s="51">
        <v>256</v>
      </c>
      <c r="B142" s="51" t="str">
        <f t="shared" si="4"/>
        <v>2</v>
      </c>
      <c r="C142" s="51">
        <v>271</v>
      </c>
      <c r="D142" s="51" t="s">
        <v>211</v>
      </c>
      <c r="E142" s="115">
        <v>7</v>
      </c>
      <c r="F142" s="51" t="s">
        <v>44</v>
      </c>
      <c r="G142" s="52">
        <v>0</v>
      </c>
      <c r="H142" s="51"/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f t="shared" si="5"/>
        <v>0</v>
      </c>
      <c r="R142" s="51"/>
    </row>
    <row r="143" spans="1:18" ht="14.45" customHeight="1" x14ac:dyDescent="0.25">
      <c r="A143" s="51">
        <v>257</v>
      </c>
      <c r="B143" s="51" t="str">
        <f t="shared" si="4"/>
        <v>2</v>
      </c>
      <c r="C143" s="51">
        <v>274</v>
      </c>
      <c r="D143" s="51" t="s">
        <v>211</v>
      </c>
      <c r="E143" s="115">
        <v>7</v>
      </c>
      <c r="F143" s="51" t="s">
        <v>47</v>
      </c>
      <c r="G143" s="52">
        <v>20000</v>
      </c>
      <c r="H143" s="51"/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f t="shared" si="5"/>
        <v>20000</v>
      </c>
      <c r="R143" s="51"/>
    </row>
    <row r="144" spans="1:18" ht="14.45" customHeight="1" x14ac:dyDescent="0.25">
      <c r="A144" s="51">
        <v>258</v>
      </c>
      <c r="B144" s="51" t="str">
        <f t="shared" si="4"/>
        <v>2</v>
      </c>
      <c r="C144" s="51">
        <v>275</v>
      </c>
      <c r="D144" s="51" t="s">
        <v>211</v>
      </c>
      <c r="E144" s="115">
        <v>7</v>
      </c>
      <c r="F144" s="51" t="s">
        <v>48</v>
      </c>
      <c r="G144" s="52">
        <v>5000</v>
      </c>
      <c r="H144" s="51"/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f t="shared" si="5"/>
        <v>5000</v>
      </c>
      <c r="R144" s="51"/>
    </row>
    <row r="145" spans="1:18" ht="14.45" customHeight="1" x14ac:dyDescent="0.25">
      <c r="A145" s="51">
        <v>260</v>
      </c>
      <c r="B145" s="51" t="str">
        <f t="shared" si="4"/>
        <v>2</v>
      </c>
      <c r="C145" s="51">
        <v>292</v>
      </c>
      <c r="D145" s="51" t="s">
        <v>211</v>
      </c>
      <c r="E145" s="115">
        <v>7</v>
      </c>
      <c r="F145" s="51" t="s">
        <v>50</v>
      </c>
      <c r="G145" s="52">
        <v>0</v>
      </c>
      <c r="H145" s="51"/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f t="shared" si="5"/>
        <v>0</v>
      </c>
      <c r="R145" s="51"/>
    </row>
    <row r="146" spans="1:18" ht="14.45" customHeight="1" x14ac:dyDescent="0.25">
      <c r="A146" s="51">
        <v>261</v>
      </c>
      <c r="B146" s="51" t="str">
        <f t="shared" si="4"/>
        <v>2</v>
      </c>
      <c r="C146" s="51">
        <v>293</v>
      </c>
      <c r="D146" s="51" t="s">
        <v>211</v>
      </c>
      <c r="E146" s="115">
        <v>7</v>
      </c>
      <c r="F146" s="51" t="s">
        <v>51</v>
      </c>
      <c r="G146" s="52">
        <v>0</v>
      </c>
      <c r="H146" s="51"/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f t="shared" si="5"/>
        <v>0</v>
      </c>
      <c r="R146" s="51"/>
    </row>
    <row r="147" spans="1:18" ht="14.45" customHeight="1" x14ac:dyDescent="0.25">
      <c r="A147" s="51">
        <v>262</v>
      </c>
      <c r="B147" s="51" t="str">
        <f t="shared" si="4"/>
        <v>2</v>
      </c>
      <c r="C147" s="51">
        <v>296</v>
      </c>
      <c r="D147" s="51" t="s">
        <v>211</v>
      </c>
      <c r="E147" s="115">
        <v>7</v>
      </c>
      <c r="F147" s="51" t="s">
        <v>53</v>
      </c>
      <c r="G147" s="52">
        <v>12000</v>
      </c>
      <c r="H147" s="51"/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f t="shared" si="5"/>
        <v>12000</v>
      </c>
      <c r="R147" s="51"/>
    </row>
    <row r="148" spans="1:18" ht="14.45" customHeight="1" x14ac:dyDescent="0.25">
      <c r="A148" s="51">
        <v>264</v>
      </c>
      <c r="B148" s="51" t="str">
        <f t="shared" si="4"/>
        <v>3</v>
      </c>
      <c r="C148" s="51">
        <v>311</v>
      </c>
      <c r="D148" s="51" t="s">
        <v>211</v>
      </c>
      <c r="E148" s="115">
        <v>7</v>
      </c>
      <c r="F148" s="51" t="s">
        <v>55</v>
      </c>
      <c r="G148" s="52">
        <v>0</v>
      </c>
      <c r="H148" s="51"/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f t="shared" si="5"/>
        <v>0</v>
      </c>
      <c r="R148" s="51"/>
    </row>
    <row r="149" spans="1:18" ht="14.45" customHeight="1" x14ac:dyDescent="0.25">
      <c r="A149" s="51">
        <v>265</v>
      </c>
      <c r="B149" s="51" t="str">
        <f t="shared" si="4"/>
        <v>3</v>
      </c>
      <c r="C149" s="51">
        <v>313</v>
      </c>
      <c r="D149" s="51" t="s">
        <v>211</v>
      </c>
      <c r="E149" s="115">
        <v>7</v>
      </c>
      <c r="F149" s="51" t="s">
        <v>57</v>
      </c>
      <c r="G149" s="52">
        <v>6000</v>
      </c>
      <c r="H149" s="51"/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f t="shared" si="5"/>
        <v>6000</v>
      </c>
      <c r="R149" s="51"/>
    </row>
    <row r="150" spans="1:18" ht="14.45" customHeight="1" x14ac:dyDescent="0.25">
      <c r="A150" s="51">
        <v>267</v>
      </c>
      <c r="B150" s="51" t="str">
        <f t="shared" si="4"/>
        <v>3</v>
      </c>
      <c r="C150" s="51">
        <v>331</v>
      </c>
      <c r="D150" s="51" t="s">
        <v>211</v>
      </c>
      <c r="E150" s="115">
        <v>7</v>
      </c>
      <c r="F150" s="51" t="s">
        <v>67</v>
      </c>
      <c r="G150" s="52">
        <v>0</v>
      </c>
      <c r="H150" s="51"/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f t="shared" si="5"/>
        <v>0</v>
      </c>
      <c r="R150" s="51"/>
    </row>
    <row r="151" spans="1:18" ht="14.45" customHeight="1" x14ac:dyDescent="0.25">
      <c r="A151" s="51">
        <v>268</v>
      </c>
      <c r="B151" s="51" t="str">
        <f t="shared" si="4"/>
        <v>3</v>
      </c>
      <c r="C151" s="51">
        <v>332</v>
      </c>
      <c r="D151" s="51" t="s">
        <v>211</v>
      </c>
      <c r="E151" s="115">
        <v>7</v>
      </c>
      <c r="F151" s="51" t="s">
        <v>68</v>
      </c>
      <c r="G151" s="52">
        <v>0</v>
      </c>
      <c r="H151" s="51"/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f t="shared" si="5"/>
        <v>0</v>
      </c>
      <c r="R151" s="51"/>
    </row>
    <row r="152" spans="1:18" ht="14.45" customHeight="1" x14ac:dyDescent="0.25">
      <c r="A152" s="51">
        <v>269</v>
      </c>
      <c r="B152" s="51" t="str">
        <f t="shared" si="4"/>
        <v>3</v>
      </c>
      <c r="C152" s="51">
        <v>334</v>
      </c>
      <c r="D152" s="51" t="s">
        <v>211</v>
      </c>
      <c r="E152" s="115">
        <v>7</v>
      </c>
      <c r="F152" s="51" t="s">
        <v>69</v>
      </c>
      <c r="G152" s="52">
        <v>0</v>
      </c>
      <c r="H152" s="51"/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f t="shared" si="5"/>
        <v>0</v>
      </c>
      <c r="R152" s="51"/>
    </row>
    <row r="153" spans="1:18" ht="14.45" customHeight="1" x14ac:dyDescent="0.25">
      <c r="A153" s="51">
        <v>270</v>
      </c>
      <c r="B153" s="51" t="str">
        <f t="shared" si="4"/>
        <v>3</v>
      </c>
      <c r="C153" s="51">
        <v>336</v>
      </c>
      <c r="D153" s="51" t="s">
        <v>211</v>
      </c>
      <c r="E153" s="115">
        <v>7</v>
      </c>
      <c r="F153" s="51" t="s">
        <v>70</v>
      </c>
      <c r="G153" s="52">
        <v>0</v>
      </c>
      <c r="H153" s="51"/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f t="shared" si="5"/>
        <v>0</v>
      </c>
      <c r="R153" s="51"/>
    </row>
    <row r="154" spans="1:18" ht="14.45" customHeight="1" x14ac:dyDescent="0.25">
      <c r="A154" s="51">
        <v>271</v>
      </c>
      <c r="B154" s="51" t="str">
        <f t="shared" si="4"/>
        <v>3</v>
      </c>
      <c r="C154" s="51">
        <v>338</v>
      </c>
      <c r="D154" s="51" t="s">
        <v>211</v>
      </c>
      <c r="E154" s="115">
        <v>7</v>
      </c>
      <c r="F154" s="51" t="s">
        <v>71</v>
      </c>
      <c r="G154" s="52">
        <v>0</v>
      </c>
      <c r="H154" s="51"/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f t="shared" si="5"/>
        <v>0</v>
      </c>
      <c r="R154" s="51"/>
    </row>
    <row r="155" spans="1:18" ht="14.45" customHeight="1" x14ac:dyDescent="0.25">
      <c r="A155" s="51">
        <v>273</v>
      </c>
      <c r="B155" s="51" t="str">
        <f t="shared" si="4"/>
        <v>3</v>
      </c>
      <c r="C155" s="51">
        <v>351</v>
      </c>
      <c r="D155" s="51" t="s">
        <v>211</v>
      </c>
      <c r="E155" s="115">
        <v>7</v>
      </c>
      <c r="F155" s="51" t="s">
        <v>76</v>
      </c>
      <c r="G155" s="52">
        <v>15000</v>
      </c>
      <c r="H155" s="51"/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f t="shared" si="5"/>
        <v>15000</v>
      </c>
      <c r="R155" s="51"/>
    </row>
    <row r="156" spans="1:18" ht="14.45" customHeight="1" x14ac:dyDescent="0.25">
      <c r="A156" s="51">
        <v>274</v>
      </c>
      <c r="B156" s="51" t="str">
        <f t="shared" si="4"/>
        <v>3</v>
      </c>
      <c r="C156" s="51">
        <v>352</v>
      </c>
      <c r="D156" s="51" t="s">
        <v>211</v>
      </c>
      <c r="E156" s="115">
        <v>7</v>
      </c>
      <c r="F156" s="51" t="s">
        <v>77</v>
      </c>
      <c r="G156" s="52">
        <v>5000</v>
      </c>
      <c r="H156" s="51"/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f t="shared" si="5"/>
        <v>5000</v>
      </c>
      <c r="R156" s="51"/>
    </row>
    <row r="157" spans="1:18" ht="14.45" customHeight="1" x14ac:dyDescent="0.25">
      <c r="A157" s="51">
        <v>275</v>
      </c>
      <c r="B157" s="51" t="str">
        <f t="shared" si="4"/>
        <v>3</v>
      </c>
      <c r="C157" s="51">
        <v>353</v>
      </c>
      <c r="D157" s="51" t="s">
        <v>211</v>
      </c>
      <c r="E157" s="115">
        <v>7</v>
      </c>
      <c r="F157" s="51" t="s">
        <v>78</v>
      </c>
      <c r="G157" s="52">
        <v>3000</v>
      </c>
      <c r="H157" s="51"/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f t="shared" si="5"/>
        <v>3000</v>
      </c>
      <c r="R157" s="51"/>
    </row>
    <row r="158" spans="1:18" ht="14.45" customHeight="1" x14ac:dyDescent="0.25">
      <c r="A158" s="51">
        <v>276</v>
      </c>
      <c r="B158" s="51" t="str">
        <f t="shared" si="4"/>
        <v>3</v>
      </c>
      <c r="C158" s="51">
        <v>355</v>
      </c>
      <c r="D158" s="51" t="s">
        <v>211</v>
      </c>
      <c r="E158" s="115">
        <v>7</v>
      </c>
      <c r="F158" s="51" t="s">
        <v>79</v>
      </c>
      <c r="G158" s="52">
        <v>15000</v>
      </c>
      <c r="H158" s="51"/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f t="shared" si="5"/>
        <v>15000</v>
      </c>
      <c r="R158" s="51"/>
    </row>
    <row r="159" spans="1:18" ht="14.45" customHeight="1" x14ac:dyDescent="0.25">
      <c r="A159" s="51">
        <v>277</v>
      </c>
      <c r="B159" s="51" t="str">
        <f t="shared" si="4"/>
        <v>3</v>
      </c>
      <c r="C159" s="51">
        <v>359</v>
      </c>
      <c r="D159" s="51" t="s">
        <v>211</v>
      </c>
      <c r="E159" s="115">
        <v>7</v>
      </c>
      <c r="F159" s="51" t="s">
        <v>82</v>
      </c>
      <c r="G159" s="52">
        <v>0</v>
      </c>
      <c r="H159" s="51"/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f t="shared" si="5"/>
        <v>0</v>
      </c>
      <c r="R159" s="51"/>
    </row>
    <row r="160" spans="1:18" ht="14.45" customHeight="1" x14ac:dyDescent="0.25">
      <c r="A160" s="51">
        <v>279</v>
      </c>
      <c r="B160" s="51" t="str">
        <f t="shared" si="4"/>
        <v>3</v>
      </c>
      <c r="C160" s="51">
        <v>361</v>
      </c>
      <c r="D160" s="51" t="s">
        <v>211</v>
      </c>
      <c r="E160" s="115">
        <v>7</v>
      </c>
      <c r="F160" s="51" t="s">
        <v>83</v>
      </c>
      <c r="G160" s="52">
        <v>20000</v>
      </c>
      <c r="H160" s="51"/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f t="shared" si="5"/>
        <v>20000</v>
      </c>
      <c r="R160" s="51"/>
    </row>
    <row r="161" spans="1:18" ht="14.45" customHeight="1" x14ac:dyDescent="0.25">
      <c r="A161" s="51">
        <v>280</v>
      </c>
      <c r="B161" s="51" t="str">
        <f t="shared" si="4"/>
        <v>3</v>
      </c>
      <c r="C161" s="51">
        <v>364</v>
      </c>
      <c r="D161" s="51" t="s">
        <v>211</v>
      </c>
      <c r="E161" s="115">
        <v>7</v>
      </c>
      <c r="F161" s="51" t="s">
        <v>86</v>
      </c>
      <c r="G161" s="52">
        <v>0</v>
      </c>
      <c r="H161" s="51"/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f t="shared" si="5"/>
        <v>0</v>
      </c>
      <c r="R161" s="51"/>
    </row>
    <row r="162" spans="1:18" ht="14.45" customHeight="1" x14ac:dyDescent="0.25">
      <c r="A162" s="51">
        <v>281</v>
      </c>
      <c r="B162" s="51" t="str">
        <f t="shared" si="4"/>
        <v>3</v>
      </c>
      <c r="C162" s="51">
        <v>369</v>
      </c>
      <c r="D162" s="51" t="s">
        <v>211</v>
      </c>
      <c r="E162" s="115">
        <v>7</v>
      </c>
      <c r="F162" s="51" t="s">
        <v>89</v>
      </c>
      <c r="G162" s="52">
        <v>0</v>
      </c>
      <c r="H162" s="51"/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f t="shared" si="5"/>
        <v>0</v>
      </c>
      <c r="R162" s="51"/>
    </row>
    <row r="163" spans="1:18" ht="14.45" customHeight="1" x14ac:dyDescent="0.25">
      <c r="A163" s="51">
        <v>283</v>
      </c>
      <c r="B163" s="51" t="str">
        <f t="shared" si="4"/>
        <v>3</v>
      </c>
      <c r="C163" s="51">
        <v>372</v>
      </c>
      <c r="D163" s="51" t="s">
        <v>211</v>
      </c>
      <c r="E163" s="115">
        <v>7</v>
      </c>
      <c r="F163" s="51" t="s">
        <v>91</v>
      </c>
      <c r="G163" s="52">
        <v>0</v>
      </c>
      <c r="H163" s="51"/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f t="shared" si="5"/>
        <v>0</v>
      </c>
      <c r="R163" s="51"/>
    </row>
    <row r="164" spans="1:18" ht="14.45" customHeight="1" x14ac:dyDescent="0.25">
      <c r="A164" s="51">
        <v>284</v>
      </c>
      <c r="B164" s="51" t="str">
        <f t="shared" si="4"/>
        <v>3</v>
      </c>
      <c r="C164" s="51">
        <v>375</v>
      </c>
      <c r="D164" s="51" t="s">
        <v>211</v>
      </c>
      <c r="E164" s="115">
        <v>7</v>
      </c>
      <c r="F164" s="51" t="s">
        <v>93</v>
      </c>
      <c r="G164" s="52">
        <v>20000</v>
      </c>
      <c r="H164" s="51"/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f t="shared" si="5"/>
        <v>20000</v>
      </c>
      <c r="R164" s="51"/>
    </row>
    <row r="165" spans="1:18" ht="14.45" customHeight="1" x14ac:dyDescent="0.25">
      <c r="A165" s="51">
        <v>285</v>
      </c>
      <c r="B165" s="51" t="str">
        <f t="shared" si="4"/>
        <v>3</v>
      </c>
      <c r="C165" s="51">
        <v>378</v>
      </c>
      <c r="D165" s="51" t="s">
        <v>211</v>
      </c>
      <c r="E165" s="115">
        <v>7</v>
      </c>
      <c r="F165" s="51" t="s">
        <v>95</v>
      </c>
      <c r="G165" s="52">
        <v>0</v>
      </c>
      <c r="H165" s="51"/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f t="shared" si="5"/>
        <v>0</v>
      </c>
      <c r="R165" s="51"/>
    </row>
    <row r="166" spans="1:18" ht="14.45" customHeight="1" x14ac:dyDescent="0.25">
      <c r="A166" s="51">
        <v>286</v>
      </c>
      <c r="B166" s="51" t="str">
        <f t="shared" si="4"/>
        <v>3</v>
      </c>
      <c r="C166" s="51">
        <v>379</v>
      </c>
      <c r="D166" s="51" t="s">
        <v>211</v>
      </c>
      <c r="E166" s="115">
        <v>7</v>
      </c>
      <c r="F166" s="51" t="s">
        <v>96</v>
      </c>
      <c r="G166" s="52">
        <v>5000</v>
      </c>
      <c r="H166" s="51"/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f t="shared" si="5"/>
        <v>5000</v>
      </c>
      <c r="R166" s="51"/>
    </row>
    <row r="167" spans="1:18" ht="14.45" customHeight="1" x14ac:dyDescent="0.25">
      <c r="A167" s="51">
        <v>288</v>
      </c>
      <c r="B167" s="51" t="str">
        <f t="shared" si="4"/>
        <v>3</v>
      </c>
      <c r="C167" s="51">
        <v>381</v>
      </c>
      <c r="D167" s="51" t="s">
        <v>211</v>
      </c>
      <c r="E167" s="115">
        <v>7</v>
      </c>
      <c r="F167" s="51" t="s">
        <v>97</v>
      </c>
      <c r="G167" s="52">
        <v>0</v>
      </c>
      <c r="H167" s="51"/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f t="shared" si="5"/>
        <v>0</v>
      </c>
      <c r="R167" s="51"/>
    </row>
    <row r="168" spans="1:18" ht="14.45" customHeight="1" x14ac:dyDescent="0.25">
      <c r="A168" s="51">
        <v>289</v>
      </c>
      <c r="B168" s="51" t="str">
        <f t="shared" si="4"/>
        <v>3</v>
      </c>
      <c r="C168" s="51">
        <v>382</v>
      </c>
      <c r="D168" s="51" t="s">
        <v>211</v>
      </c>
      <c r="E168" s="115">
        <v>7</v>
      </c>
      <c r="F168" s="51" t="s">
        <v>98</v>
      </c>
      <c r="G168" s="52">
        <v>120000</v>
      </c>
      <c r="H168" s="51"/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f t="shared" si="5"/>
        <v>120000</v>
      </c>
      <c r="R168" s="51"/>
    </row>
    <row r="169" spans="1:18" ht="14.45" customHeight="1" x14ac:dyDescent="0.25">
      <c r="A169" s="51">
        <v>290</v>
      </c>
      <c r="B169" s="51" t="str">
        <f t="shared" si="4"/>
        <v>3</v>
      </c>
      <c r="C169" s="51">
        <v>383</v>
      </c>
      <c r="D169" s="51" t="s">
        <v>211</v>
      </c>
      <c r="E169" s="115">
        <v>7</v>
      </c>
      <c r="F169" s="51" t="s">
        <v>99</v>
      </c>
      <c r="G169" s="52">
        <v>5000</v>
      </c>
      <c r="H169" s="51"/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f t="shared" si="5"/>
        <v>5000</v>
      </c>
      <c r="R169" s="51"/>
    </row>
    <row r="170" spans="1:18" ht="14.45" customHeight="1" x14ac:dyDescent="0.25">
      <c r="A170" s="51">
        <v>291</v>
      </c>
      <c r="B170" s="51" t="str">
        <f t="shared" si="4"/>
        <v>3</v>
      </c>
      <c r="C170" s="51">
        <v>384</v>
      </c>
      <c r="D170" s="51" t="s">
        <v>211</v>
      </c>
      <c r="E170" s="115">
        <v>7</v>
      </c>
      <c r="F170" s="51" t="s">
        <v>100</v>
      </c>
      <c r="G170" s="52">
        <v>0</v>
      </c>
      <c r="H170" s="51"/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f t="shared" si="5"/>
        <v>0</v>
      </c>
      <c r="R170" s="51"/>
    </row>
    <row r="171" spans="1:18" ht="14.45" customHeight="1" x14ac:dyDescent="0.25">
      <c r="A171" s="51">
        <v>292</v>
      </c>
      <c r="B171" s="51" t="str">
        <f t="shared" si="4"/>
        <v>3</v>
      </c>
      <c r="C171" s="51">
        <v>385</v>
      </c>
      <c r="D171" s="51" t="s">
        <v>211</v>
      </c>
      <c r="E171" s="115">
        <v>7</v>
      </c>
      <c r="F171" s="51" t="s">
        <v>101</v>
      </c>
      <c r="G171" s="52">
        <v>0</v>
      </c>
      <c r="H171" s="51"/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f t="shared" si="5"/>
        <v>0</v>
      </c>
      <c r="R171" s="51"/>
    </row>
    <row r="172" spans="1:18" ht="14.45" customHeight="1" x14ac:dyDescent="0.25">
      <c r="A172" s="51">
        <v>295</v>
      </c>
      <c r="B172" s="51" t="str">
        <f t="shared" si="4"/>
        <v>5</v>
      </c>
      <c r="C172" s="51">
        <v>511</v>
      </c>
      <c r="D172" s="51" t="s">
        <v>211</v>
      </c>
      <c r="E172" s="115">
        <v>7</v>
      </c>
      <c r="F172" s="51" t="s">
        <v>109</v>
      </c>
      <c r="G172" s="52">
        <v>10000</v>
      </c>
      <c r="H172" s="51"/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f t="shared" si="5"/>
        <v>10000</v>
      </c>
      <c r="R172" s="51"/>
    </row>
    <row r="173" spans="1:18" ht="14.45" customHeight="1" x14ac:dyDescent="0.25">
      <c r="A173" s="51">
        <v>296</v>
      </c>
      <c r="B173" s="51" t="str">
        <f t="shared" si="4"/>
        <v>5</v>
      </c>
      <c r="C173" s="51">
        <v>513</v>
      </c>
      <c r="D173" s="51" t="s">
        <v>211</v>
      </c>
      <c r="E173" s="115">
        <v>7</v>
      </c>
      <c r="F173" s="51" t="s">
        <v>110</v>
      </c>
      <c r="G173" s="52">
        <v>0</v>
      </c>
      <c r="H173" s="51"/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f t="shared" si="5"/>
        <v>0</v>
      </c>
      <c r="R173" s="51"/>
    </row>
    <row r="174" spans="1:18" ht="14.45" customHeight="1" x14ac:dyDescent="0.25">
      <c r="A174" s="51">
        <v>298</v>
      </c>
      <c r="B174" s="51" t="str">
        <f t="shared" si="4"/>
        <v>5</v>
      </c>
      <c r="C174" s="51">
        <v>523</v>
      </c>
      <c r="D174" s="51" t="s">
        <v>211</v>
      </c>
      <c r="E174" s="115">
        <v>7</v>
      </c>
      <c r="F174" s="51" t="s">
        <v>115</v>
      </c>
      <c r="G174" s="52">
        <v>0</v>
      </c>
      <c r="H174" s="51"/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f t="shared" si="5"/>
        <v>0</v>
      </c>
      <c r="R174" s="51"/>
    </row>
    <row r="175" spans="1:18" x14ac:dyDescent="0.25">
      <c r="A175" s="51">
        <v>302</v>
      </c>
      <c r="B175" s="51" t="str">
        <f t="shared" si="4"/>
        <v>1</v>
      </c>
      <c r="C175" s="51">
        <v>122</v>
      </c>
      <c r="D175" s="51" t="s">
        <v>212</v>
      </c>
      <c r="E175" s="115">
        <v>13</v>
      </c>
      <c r="F175" s="51" t="s">
        <v>12</v>
      </c>
      <c r="G175" s="52"/>
      <c r="H175" s="51"/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f t="shared" si="5"/>
        <v>0</v>
      </c>
      <c r="R175" s="51"/>
    </row>
    <row r="176" spans="1:18" ht="14.45" customHeight="1" x14ac:dyDescent="0.25">
      <c r="A176" s="51">
        <v>305</v>
      </c>
      <c r="B176" s="51" t="str">
        <f t="shared" si="4"/>
        <v>2</v>
      </c>
      <c r="C176" s="51">
        <v>211</v>
      </c>
      <c r="D176" s="51" t="s">
        <v>212</v>
      </c>
      <c r="E176" s="115">
        <v>13</v>
      </c>
      <c r="F176" s="51" t="s">
        <v>19</v>
      </c>
      <c r="G176" s="52">
        <v>9960</v>
      </c>
      <c r="H176" s="51"/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f t="shared" si="5"/>
        <v>9960</v>
      </c>
      <c r="R176" s="51"/>
    </row>
    <row r="177" spans="1:18" ht="14.45" customHeight="1" x14ac:dyDescent="0.25">
      <c r="A177" s="51">
        <v>306</v>
      </c>
      <c r="B177" s="51" t="str">
        <f t="shared" si="4"/>
        <v>2</v>
      </c>
      <c r="C177" s="51">
        <v>213</v>
      </c>
      <c r="D177" s="51" t="s">
        <v>212</v>
      </c>
      <c r="E177" s="115">
        <v>13</v>
      </c>
      <c r="F177" s="51" t="s">
        <v>21</v>
      </c>
      <c r="G177" s="52">
        <v>5760</v>
      </c>
      <c r="H177" s="51"/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f t="shared" si="5"/>
        <v>5760</v>
      </c>
      <c r="R177" s="51"/>
    </row>
    <row r="178" spans="1:18" ht="14.45" customHeight="1" x14ac:dyDescent="0.25">
      <c r="A178" s="51">
        <v>308</v>
      </c>
      <c r="B178" s="51" t="str">
        <f t="shared" si="4"/>
        <v>2</v>
      </c>
      <c r="C178" s="51">
        <v>249</v>
      </c>
      <c r="D178" s="51" t="s">
        <v>212</v>
      </c>
      <c r="E178" s="115">
        <v>13</v>
      </c>
      <c r="F178" s="51" t="s">
        <v>39</v>
      </c>
      <c r="G178" s="52">
        <v>0</v>
      </c>
      <c r="H178" s="51"/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f t="shared" si="5"/>
        <v>0</v>
      </c>
      <c r="R178" s="51"/>
    </row>
    <row r="179" spans="1:18" ht="14.45" customHeight="1" x14ac:dyDescent="0.25">
      <c r="A179" s="51">
        <v>310</v>
      </c>
      <c r="B179" s="51" t="str">
        <f t="shared" si="4"/>
        <v>2</v>
      </c>
      <c r="C179" s="51">
        <v>261</v>
      </c>
      <c r="D179" s="51" t="s">
        <v>212</v>
      </c>
      <c r="E179" s="115">
        <v>13</v>
      </c>
      <c r="F179" s="51" t="s">
        <v>43</v>
      </c>
      <c r="G179" s="52">
        <v>7200</v>
      </c>
      <c r="H179" s="51"/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f t="shared" si="5"/>
        <v>7200</v>
      </c>
      <c r="R179" s="51"/>
    </row>
    <row r="180" spans="1:18" ht="14.45" customHeight="1" x14ac:dyDescent="0.25">
      <c r="A180" s="51">
        <v>312</v>
      </c>
      <c r="B180" s="51" t="str">
        <f t="shared" si="4"/>
        <v>2</v>
      </c>
      <c r="C180" s="51">
        <v>271</v>
      </c>
      <c r="D180" s="51" t="s">
        <v>212</v>
      </c>
      <c r="E180" s="115">
        <v>13</v>
      </c>
      <c r="F180" s="51" t="s">
        <v>44</v>
      </c>
      <c r="G180" s="52">
        <v>0</v>
      </c>
      <c r="H180" s="51"/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f t="shared" si="5"/>
        <v>0</v>
      </c>
      <c r="R180" s="51"/>
    </row>
    <row r="181" spans="1:18" ht="14.45" customHeight="1" x14ac:dyDescent="0.25">
      <c r="A181" s="51">
        <v>314</v>
      </c>
      <c r="B181" s="51" t="str">
        <f t="shared" si="4"/>
        <v>2</v>
      </c>
      <c r="C181" s="51">
        <v>294</v>
      </c>
      <c r="D181" s="51" t="s">
        <v>212</v>
      </c>
      <c r="E181" s="115">
        <v>13</v>
      </c>
      <c r="F181" s="51" t="s">
        <v>52</v>
      </c>
      <c r="G181" s="52">
        <v>2000</v>
      </c>
      <c r="H181" s="51"/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f t="shared" si="5"/>
        <v>2000</v>
      </c>
      <c r="R181" s="51"/>
    </row>
    <row r="182" spans="1:18" ht="14.45" customHeight="1" x14ac:dyDescent="0.25">
      <c r="A182" s="51">
        <v>317</v>
      </c>
      <c r="B182" s="51" t="str">
        <f t="shared" si="4"/>
        <v>3</v>
      </c>
      <c r="C182" s="51">
        <v>318</v>
      </c>
      <c r="D182" s="51" t="s">
        <v>212</v>
      </c>
      <c r="E182" s="115">
        <v>13</v>
      </c>
      <c r="F182" s="51" t="s">
        <v>62</v>
      </c>
      <c r="G182" s="52">
        <v>2640</v>
      </c>
      <c r="H182" s="51"/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f t="shared" si="5"/>
        <v>2640</v>
      </c>
      <c r="R182" s="51"/>
    </row>
    <row r="183" spans="1:18" ht="14.45" customHeight="1" x14ac:dyDescent="0.25">
      <c r="A183" s="51">
        <v>319</v>
      </c>
      <c r="B183" s="51" t="str">
        <f t="shared" si="4"/>
        <v>3</v>
      </c>
      <c r="C183" s="51">
        <v>353</v>
      </c>
      <c r="D183" s="51" t="s">
        <v>212</v>
      </c>
      <c r="E183" s="115">
        <v>13</v>
      </c>
      <c r="F183" s="51" t="s">
        <v>78</v>
      </c>
      <c r="G183" s="52">
        <v>8000</v>
      </c>
      <c r="H183" s="51"/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f t="shared" si="5"/>
        <v>8000</v>
      </c>
      <c r="R183" s="51"/>
    </row>
    <row r="184" spans="1:18" ht="14.45" customHeight="1" x14ac:dyDescent="0.25">
      <c r="A184" s="51">
        <v>320</v>
      </c>
      <c r="B184" s="51" t="str">
        <f t="shared" si="4"/>
        <v>3</v>
      </c>
      <c r="C184" s="51">
        <v>359</v>
      </c>
      <c r="D184" s="51" t="s">
        <v>212</v>
      </c>
      <c r="E184" s="115">
        <v>13</v>
      </c>
      <c r="F184" s="51" t="s">
        <v>82</v>
      </c>
      <c r="G184" s="52">
        <v>0</v>
      </c>
      <c r="H184" s="51"/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f t="shared" si="5"/>
        <v>0</v>
      </c>
      <c r="R184" s="51"/>
    </row>
    <row r="185" spans="1:18" ht="14.45" customHeight="1" x14ac:dyDescent="0.25">
      <c r="A185" s="51">
        <v>322</v>
      </c>
      <c r="B185" s="51" t="str">
        <f t="shared" si="4"/>
        <v>3</v>
      </c>
      <c r="C185" s="51">
        <v>361</v>
      </c>
      <c r="D185" s="51" t="s">
        <v>212</v>
      </c>
      <c r="E185" s="115">
        <v>13</v>
      </c>
      <c r="F185" s="51" t="s">
        <v>83</v>
      </c>
      <c r="G185" s="52">
        <v>3000</v>
      </c>
      <c r="H185" s="51"/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f t="shared" si="5"/>
        <v>3000</v>
      </c>
      <c r="R185" s="51"/>
    </row>
    <row r="186" spans="1:18" ht="14.45" customHeight="1" x14ac:dyDescent="0.25">
      <c r="A186" s="51">
        <v>323</v>
      </c>
      <c r="B186" s="51" t="str">
        <f t="shared" si="4"/>
        <v>3</v>
      </c>
      <c r="C186" s="51">
        <v>369</v>
      </c>
      <c r="D186" s="51" t="s">
        <v>212</v>
      </c>
      <c r="E186" s="115">
        <v>13</v>
      </c>
      <c r="F186" s="51" t="s">
        <v>89</v>
      </c>
      <c r="G186" s="52">
        <v>0</v>
      </c>
      <c r="H186" s="51"/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f t="shared" si="5"/>
        <v>0</v>
      </c>
      <c r="R186" s="51"/>
    </row>
    <row r="187" spans="1:18" ht="14.45" customHeight="1" x14ac:dyDescent="0.25">
      <c r="A187" s="51">
        <v>325</v>
      </c>
      <c r="B187" s="51" t="str">
        <f t="shared" si="4"/>
        <v>3</v>
      </c>
      <c r="C187" s="51">
        <v>372</v>
      </c>
      <c r="D187" s="51" t="s">
        <v>212</v>
      </c>
      <c r="E187" s="115">
        <v>13</v>
      </c>
      <c r="F187" s="51" t="s">
        <v>91</v>
      </c>
      <c r="G187" s="52">
        <v>2400</v>
      </c>
      <c r="H187" s="51"/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f t="shared" si="5"/>
        <v>2400</v>
      </c>
      <c r="R187" s="51"/>
    </row>
    <row r="188" spans="1:18" ht="14.45" customHeight="1" x14ac:dyDescent="0.25">
      <c r="A188" s="51">
        <v>326</v>
      </c>
      <c r="B188" s="51" t="str">
        <f t="shared" si="4"/>
        <v>3</v>
      </c>
      <c r="C188" s="51">
        <v>374</v>
      </c>
      <c r="D188" s="51" t="s">
        <v>212</v>
      </c>
      <c r="E188" s="115">
        <v>13</v>
      </c>
      <c r="F188" s="51" t="s">
        <v>92</v>
      </c>
      <c r="G188" s="52">
        <v>0</v>
      </c>
      <c r="H188" s="51"/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f t="shared" si="5"/>
        <v>0</v>
      </c>
      <c r="R188" s="51"/>
    </row>
    <row r="189" spans="1:18" ht="14.45" customHeight="1" x14ac:dyDescent="0.25">
      <c r="A189" s="51">
        <v>327</v>
      </c>
      <c r="B189" s="51" t="str">
        <f t="shared" si="4"/>
        <v>3</v>
      </c>
      <c r="C189" s="51">
        <v>375</v>
      </c>
      <c r="D189" s="51" t="s">
        <v>212</v>
      </c>
      <c r="E189" s="115">
        <v>13</v>
      </c>
      <c r="F189" s="51" t="s">
        <v>93</v>
      </c>
      <c r="G189" s="52">
        <v>3000</v>
      </c>
      <c r="H189" s="51"/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f t="shared" si="5"/>
        <v>3000</v>
      </c>
      <c r="R189" s="51"/>
    </row>
    <row r="190" spans="1:18" ht="14.45" customHeight="1" x14ac:dyDescent="0.25">
      <c r="A190" s="51">
        <v>328</v>
      </c>
      <c r="B190" s="51" t="str">
        <f t="shared" si="4"/>
        <v>3</v>
      </c>
      <c r="C190" s="51">
        <v>378</v>
      </c>
      <c r="D190" s="51" t="s">
        <v>212</v>
      </c>
      <c r="E190" s="115">
        <v>13</v>
      </c>
      <c r="F190" s="51" t="s">
        <v>95</v>
      </c>
      <c r="G190" s="52">
        <v>0</v>
      </c>
      <c r="H190" s="51"/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f t="shared" si="5"/>
        <v>0</v>
      </c>
      <c r="R190" s="51"/>
    </row>
    <row r="191" spans="1:18" ht="14.45" customHeight="1" x14ac:dyDescent="0.25">
      <c r="A191" s="51">
        <v>331</v>
      </c>
      <c r="B191" s="51" t="str">
        <f t="shared" si="4"/>
        <v>5</v>
      </c>
      <c r="C191" s="51">
        <v>511</v>
      </c>
      <c r="D191" s="51" t="s">
        <v>212</v>
      </c>
      <c r="E191" s="115">
        <v>13</v>
      </c>
      <c r="F191" s="51" t="s">
        <v>109</v>
      </c>
      <c r="G191" s="52">
        <v>0</v>
      </c>
      <c r="H191" s="51"/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f t="shared" si="5"/>
        <v>0</v>
      </c>
      <c r="R191" s="51"/>
    </row>
    <row r="192" spans="1:18" ht="14.45" customHeight="1" x14ac:dyDescent="0.25">
      <c r="A192" s="51">
        <v>332</v>
      </c>
      <c r="B192" s="51" t="str">
        <f t="shared" si="4"/>
        <v>5</v>
      </c>
      <c r="C192" s="51">
        <v>515</v>
      </c>
      <c r="D192" s="51" t="s">
        <v>212</v>
      </c>
      <c r="E192" s="115">
        <v>13</v>
      </c>
      <c r="F192" s="51" t="s">
        <v>111</v>
      </c>
      <c r="G192" s="52">
        <v>0</v>
      </c>
      <c r="H192" s="51"/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f t="shared" si="5"/>
        <v>0</v>
      </c>
      <c r="R192" s="51"/>
    </row>
    <row r="193" spans="1:18" ht="14.45" customHeight="1" x14ac:dyDescent="0.25">
      <c r="A193" s="51">
        <v>333</v>
      </c>
      <c r="B193" s="51" t="str">
        <f t="shared" si="4"/>
        <v>5</v>
      </c>
      <c r="C193" s="51">
        <v>519</v>
      </c>
      <c r="D193" s="51" t="s">
        <v>212</v>
      </c>
      <c r="E193" s="115">
        <v>13</v>
      </c>
      <c r="F193" s="51" t="s">
        <v>112</v>
      </c>
      <c r="G193" s="52">
        <v>3600</v>
      </c>
      <c r="H193" s="51"/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f t="shared" si="5"/>
        <v>3600</v>
      </c>
      <c r="R193" s="51"/>
    </row>
    <row r="194" spans="1:18" x14ac:dyDescent="0.25">
      <c r="A194" s="51">
        <v>337</v>
      </c>
      <c r="B194" s="51" t="str">
        <f t="shared" si="4"/>
        <v>1</v>
      </c>
      <c r="C194" s="51">
        <v>122</v>
      </c>
      <c r="D194" s="51" t="s">
        <v>213</v>
      </c>
      <c r="E194" s="115">
        <v>122</v>
      </c>
      <c r="F194" s="51" t="s">
        <v>12</v>
      </c>
      <c r="G194" s="52"/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f t="shared" si="5"/>
        <v>0</v>
      </c>
      <c r="R194" s="51"/>
    </row>
    <row r="195" spans="1:18" ht="14.45" customHeight="1" x14ac:dyDescent="0.25">
      <c r="A195" s="51">
        <v>340</v>
      </c>
      <c r="B195" s="51" t="str">
        <f t="shared" si="4"/>
        <v>2</v>
      </c>
      <c r="C195" s="51">
        <v>211</v>
      </c>
      <c r="D195" s="51" t="s">
        <v>213</v>
      </c>
      <c r="E195" s="115">
        <v>211</v>
      </c>
      <c r="F195" s="51" t="s">
        <v>19</v>
      </c>
      <c r="G195" s="52">
        <v>6000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f t="shared" si="5"/>
        <v>6000</v>
      </c>
      <c r="R195" s="51"/>
    </row>
    <row r="196" spans="1:18" ht="14.45" customHeight="1" x14ac:dyDescent="0.25">
      <c r="A196" s="51">
        <v>341</v>
      </c>
      <c r="B196" s="51" t="str">
        <f t="shared" si="4"/>
        <v>2</v>
      </c>
      <c r="C196" s="51">
        <v>212</v>
      </c>
      <c r="D196" s="51" t="s">
        <v>213</v>
      </c>
      <c r="E196" s="115">
        <v>212</v>
      </c>
      <c r="F196" s="51" t="s">
        <v>20</v>
      </c>
      <c r="G196" s="52">
        <v>4000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f t="shared" si="5"/>
        <v>4000</v>
      </c>
      <c r="R196" s="51"/>
    </row>
    <row r="197" spans="1:18" ht="14.45" customHeight="1" x14ac:dyDescent="0.25">
      <c r="A197" s="51">
        <v>342</v>
      </c>
      <c r="B197" s="51" t="str">
        <f t="shared" si="4"/>
        <v>2</v>
      </c>
      <c r="C197" s="51">
        <v>214</v>
      </c>
      <c r="D197" s="51" t="s">
        <v>213</v>
      </c>
      <c r="E197" s="115">
        <v>214</v>
      </c>
      <c r="F197" s="51" t="s">
        <v>22</v>
      </c>
      <c r="G197" s="52">
        <v>1000</v>
      </c>
      <c r="H197" s="51"/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f t="shared" si="5"/>
        <v>1000</v>
      </c>
      <c r="R197" s="51"/>
    </row>
    <row r="198" spans="1:18" ht="14.45" customHeight="1" x14ac:dyDescent="0.25">
      <c r="A198" s="51">
        <v>344</v>
      </c>
      <c r="B198" s="51" t="str">
        <f t="shared" ref="B198:B261" si="6">MID(C198,1,1)</f>
        <v>2</v>
      </c>
      <c r="C198" s="51">
        <v>221</v>
      </c>
      <c r="D198" s="51" t="s">
        <v>213</v>
      </c>
      <c r="E198" s="115">
        <v>221</v>
      </c>
      <c r="F198" s="51" t="s">
        <v>27</v>
      </c>
      <c r="G198" s="52">
        <v>12000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f t="shared" ref="Q198:Q261" si="7">SUM(G198:P198)</f>
        <v>12000</v>
      </c>
      <c r="R198" s="51"/>
    </row>
    <row r="199" spans="1:18" ht="14.45" customHeight="1" x14ac:dyDescent="0.25">
      <c r="A199" s="51">
        <v>345</v>
      </c>
      <c r="B199" s="51" t="str">
        <f t="shared" si="6"/>
        <v>2</v>
      </c>
      <c r="C199" s="51">
        <v>223</v>
      </c>
      <c r="D199" s="51" t="s">
        <v>371</v>
      </c>
      <c r="E199" s="115">
        <v>8</v>
      </c>
      <c r="F199" s="51" t="s">
        <v>29</v>
      </c>
      <c r="G199" s="52">
        <v>5000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f t="shared" si="7"/>
        <v>5000</v>
      </c>
      <c r="R199" s="51"/>
    </row>
    <row r="200" spans="1:18" ht="14.45" customHeight="1" x14ac:dyDescent="0.25">
      <c r="A200" s="51">
        <v>347</v>
      </c>
      <c r="B200" s="51" t="str">
        <f t="shared" si="6"/>
        <v>2</v>
      </c>
      <c r="C200" s="51">
        <v>243</v>
      </c>
      <c r="D200" s="51" t="s">
        <v>213</v>
      </c>
      <c r="E200" s="115">
        <v>243</v>
      </c>
      <c r="F200" s="51" t="s">
        <v>33</v>
      </c>
      <c r="G200" s="52">
        <v>6000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f t="shared" si="7"/>
        <v>6000</v>
      </c>
      <c r="R200" s="51"/>
    </row>
    <row r="201" spans="1:18" ht="14.45" customHeight="1" x14ac:dyDescent="0.25">
      <c r="A201" s="51">
        <v>348</v>
      </c>
      <c r="B201" s="51" t="str">
        <f t="shared" si="6"/>
        <v>2</v>
      </c>
      <c r="C201" s="51">
        <v>244</v>
      </c>
      <c r="D201" s="51" t="s">
        <v>213</v>
      </c>
      <c r="E201" s="115">
        <v>244</v>
      </c>
      <c r="F201" s="51" t="s">
        <v>34</v>
      </c>
      <c r="G201" s="52">
        <v>3000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f t="shared" si="7"/>
        <v>3000</v>
      </c>
      <c r="R201" s="51"/>
    </row>
    <row r="202" spans="1:18" ht="14.45" customHeight="1" x14ac:dyDescent="0.25">
      <c r="A202" s="51">
        <v>349</v>
      </c>
      <c r="B202" s="51" t="str">
        <f t="shared" si="6"/>
        <v>2</v>
      </c>
      <c r="C202" s="51">
        <v>247</v>
      </c>
      <c r="D202" s="51" t="s">
        <v>213</v>
      </c>
      <c r="E202" s="115">
        <v>247</v>
      </c>
      <c r="F202" s="51" t="s">
        <v>37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f t="shared" si="7"/>
        <v>0</v>
      </c>
      <c r="R202" s="51"/>
    </row>
    <row r="203" spans="1:18" ht="14.45" customHeight="1" x14ac:dyDescent="0.25">
      <c r="A203" s="51">
        <v>350</v>
      </c>
      <c r="B203" s="51" t="str">
        <f t="shared" si="6"/>
        <v>2</v>
      </c>
      <c r="C203" s="51">
        <v>249</v>
      </c>
      <c r="D203" s="51" t="s">
        <v>213</v>
      </c>
      <c r="E203" s="115">
        <v>249</v>
      </c>
      <c r="F203" s="51" t="s">
        <v>39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f t="shared" si="7"/>
        <v>0</v>
      </c>
      <c r="R203" s="51"/>
    </row>
    <row r="204" spans="1:18" ht="14.45" customHeight="1" x14ac:dyDescent="0.25">
      <c r="A204" s="51">
        <v>352</v>
      </c>
      <c r="B204" s="51" t="str">
        <f t="shared" si="6"/>
        <v>2</v>
      </c>
      <c r="C204" s="51">
        <v>261</v>
      </c>
      <c r="D204" s="51" t="s">
        <v>213</v>
      </c>
      <c r="E204" s="115">
        <v>261</v>
      </c>
      <c r="F204" s="51" t="s">
        <v>43</v>
      </c>
      <c r="G204" s="52">
        <v>27000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f t="shared" si="7"/>
        <v>27000</v>
      </c>
      <c r="R204" s="51"/>
    </row>
    <row r="205" spans="1:18" ht="14.45" customHeight="1" x14ac:dyDescent="0.25">
      <c r="A205" s="51">
        <v>354</v>
      </c>
      <c r="B205" s="51" t="str">
        <f t="shared" si="6"/>
        <v>2</v>
      </c>
      <c r="C205" s="51">
        <v>271</v>
      </c>
      <c r="D205" s="51" t="s">
        <v>213</v>
      </c>
      <c r="E205" s="115">
        <v>271</v>
      </c>
      <c r="F205" s="51" t="s">
        <v>44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f t="shared" si="7"/>
        <v>0</v>
      </c>
      <c r="R205" s="51"/>
    </row>
    <row r="206" spans="1:18" ht="14.45" customHeight="1" x14ac:dyDescent="0.25">
      <c r="A206" s="51">
        <v>355</v>
      </c>
      <c r="B206" s="51" t="str">
        <f t="shared" si="6"/>
        <v>2</v>
      </c>
      <c r="C206" s="51">
        <v>273</v>
      </c>
      <c r="D206" s="51" t="s">
        <v>213</v>
      </c>
      <c r="E206" s="115">
        <v>273</v>
      </c>
      <c r="F206" s="51" t="s">
        <v>46</v>
      </c>
      <c r="G206" s="52">
        <v>100000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f t="shared" si="7"/>
        <v>100000</v>
      </c>
      <c r="R206" s="51"/>
    </row>
    <row r="207" spans="1:18" ht="14.45" customHeight="1" x14ac:dyDescent="0.25">
      <c r="A207" s="51">
        <v>357</v>
      </c>
      <c r="B207" s="51" t="str">
        <f t="shared" si="6"/>
        <v>2</v>
      </c>
      <c r="C207" s="51">
        <v>294</v>
      </c>
      <c r="D207" s="51" t="s">
        <v>213</v>
      </c>
      <c r="E207" s="115">
        <v>294</v>
      </c>
      <c r="F207" s="51" t="s">
        <v>52</v>
      </c>
      <c r="G207" s="52">
        <v>1000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f t="shared" si="7"/>
        <v>1000</v>
      </c>
      <c r="R207" s="51"/>
    </row>
    <row r="208" spans="1:18" ht="14.45" customHeight="1" x14ac:dyDescent="0.25">
      <c r="A208" s="51">
        <v>360</v>
      </c>
      <c r="B208" s="51" t="str">
        <f t="shared" si="6"/>
        <v>3</v>
      </c>
      <c r="C208" s="51">
        <v>313</v>
      </c>
      <c r="D208" s="51" t="s">
        <v>371</v>
      </c>
      <c r="E208" s="115">
        <v>8</v>
      </c>
      <c r="F208" s="51" t="s">
        <v>57</v>
      </c>
      <c r="G208" s="52">
        <f>12000+6000</f>
        <v>18000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f t="shared" si="7"/>
        <v>18000</v>
      </c>
      <c r="R208" s="51"/>
    </row>
    <row r="209" spans="1:18" ht="14.45" customHeight="1" x14ac:dyDescent="0.25">
      <c r="A209" s="51">
        <v>362</v>
      </c>
      <c r="B209" s="51" t="str">
        <f t="shared" si="6"/>
        <v>3</v>
      </c>
      <c r="C209" s="51">
        <v>322</v>
      </c>
      <c r="D209" s="51" t="s">
        <v>213</v>
      </c>
      <c r="E209" s="115">
        <v>322</v>
      </c>
      <c r="F209" s="51" t="s">
        <v>64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f t="shared" si="7"/>
        <v>0</v>
      </c>
      <c r="R209" s="51"/>
    </row>
    <row r="210" spans="1:18" ht="14.45" customHeight="1" x14ac:dyDescent="0.25">
      <c r="A210" s="51">
        <v>364</v>
      </c>
      <c r="B210" s="51" t="str">
        <f t="shared" si="6"/>
        <v>3</v>
      </c>
      <c r="C210" s="51">
        <v>347</v>
      </c>
      <c r="D210" s="51" t="s">
        <v>213</v>
      </c>
      <c r="E210" s="115">
        <v>347</v>
      </c>
      <c r="F210" s="51" t="s">
        <v>75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f t="shared" si="7"/>
        <v>0</v>
      </c>
      <c r="R210" s="51"/>
    </row>
    <row r="211" spans="1:18" ht="14.45" customHeight="1" x14ac:dyDescent="0.25">
      <c r="A211" s="51">
        <v>366</v>
      </c>
      <c r="B211" s="51" t="str">
        <f t="shared" si="6"/>
        <v>3</v>
      </c>
      <c r="C211" s="51">
        <v>351</v>
      </c>
      <c r="D211" s="51" t="s">
        <v>213</v>
      </c>
      <c r="E211" s="115">
        <v>351</v>
      </c>
      <c r="F211" s="51" t="s">
        <v>76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f t="shared" si="7"/>
        <v>0</v>
      </c>
      <c r="R211" s="51"/>
    </row>
    <row r="212" spans="1:18" ht="14.45" customHeight="1" x14ac:dyDescent="0.25">
      <c r="A212" s="51">
        <v>367</v>
      </c>
      <c r="B212" s="51" t="str">
        <f t="shared" si="6"/>
        <v>3</v>
      </c>
      <c r="C212" s="51">
        <v>353</v>
      </c>
      <c r="D212" s="51" t="s">
        <v>213</v>
      </c>
      <c r="E212" s="115">
        <v>353</v>
      </c>
      <c r="F212" s="51" t="s">
        <v>78</v>
      </c>
      <c r="G212" s="52">
        <v>1500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f t="shared" si="7"/>
        <v>1500</v>
      </c>
      <c r="R212" s="51"/>
    </row>
    <row r="213" spans="1:18" ht="14.45" customHeight="1" x14ac:dyDescent="0.25">
      <c r="A213" s="51">
        <v>369</v>
      </c>
      <c r="B213" s="51" t="str">
        <f t="shared" si="6"/>
        <v>3</v>
      </c>
      <c r="C213" s="51">
        <v>372</v>
      </c>
      <c r="D213" s="51" t="s">
        <v>213</v>
      </c>
      <c r="E213" s="115">
        <v>372</v>
      </c>
      <c r="F213" s="51" t="s">
        <v>91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f t="shared" si="7"/>
        <v>0</v>
      </c>
      <c r="R213" s="51"/>
    </row>
    <row r="214" spans="1:18" ht="14.45" customHeight="1" x14ac:dyDescent="0.25">
      <c r="A214" s="51">
        <v>370</v>
      </c>
      <c r="B214" s="51" t="str">
        <f t="shared" si="6"/>
        <v>3</v>
      </c>
      <c r="C214" s="51">
        <v>375</v>
      </c>
      <c r="D214" s="51" t="s">
        <v>213</v>
      </c>
      <c r="E214" s="115">
        <v>375</v>
      </c>
      <c r="F214" s="51" t="s">
        <v>93</v>
      </c>
      <c r="G214" s="52">
        <v>24000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f t="shared" si="7"/>
        <v>24000</v>
      </c>
      <c r="R214" s="51"/>
    </row>
    <row r="215" spans="1:18" ht="14.45" customHeight="1" x14ac:dyDescent="0.25">
      <c r="A215" s="51">
        <v>372</v>
      </c>
      <c r="B215" s="51" t="str">
        <f t="shared" si="6"/>
        <v>3</v>
      </c>
      <c r="C215" s="51">
        <v>383</v>
      </c>
      <c r="D215" s="51" t="s">
        <v>213</v>
      </c>
      <c r="E215" s="115">
        <v>383</v>
      </c>
      <c r="F215" s="51" t="s">
        <v>99</v>
      </c>
      <c r="G215" s="52">
        <v>4000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f t="shared" si="7"/>
        <v>4000</v>
      </c>
      <c r="R215" s="51"/>
    </row>
    <row r="216" spans="1:18" ht="14.45" customHeight="1" x14ac:dyDescent="0.25">
      <c r="A216" s="51">
        <v>375</v>
      </c>
      <c r="B216" s="51" t="str">
        <f t="shared" si="6"/>
        <v>5</v>
      </c>
      <c r="C216" s="51">
        <v>511</v>
      </c>
      <c r="D216" s="51" t="s">
        <v>213</v>
      </c>
      <c r="E216" s="115">
        <v>511</v>
      </c>
      <c r="F216" s="51" t="s">
        <v>109</v>
      </c>
      <c r="G216" s="52">
        <v>25000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f t="shared" si="7"/>
        <v>25000</v>
      </c>
      <c r="R216" s="51"/>
    </row>
    <row r="217" spans="1:18" ht="14.45" customHeight="1" x14ac:dyDescent="0.25">
      <c r="A217" s="51">
        <v>376</v>
      </c>
      <c r="B217" s="51" t="str">
        <f t="shared" si="6"/>
        <v>5</v>
      </c>
      <c r="C217" s="51">
        <v>515</v>
      </c>
      <c r="D217" s="51" t="s">
        <v>213</v>
      </c>
      <c r="E217" s="115">
        <v>515</v>
      </c>
      <c r="F217" s="51" t="s">
        <v>111</v>
      </c>
      <c r="G217" s="52">
        <v>15000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f t="shared" si="7"/>
        <v>15000</v>
      </c>
      <c r="R217" s="51"/>
    </row>
    <row r="218" spans="1:18" ht="14.45" customHeight="1" x14ac:dyDescent="0.25">
      <c r="A218" s="51">
        <v>378</v>
      </c>
      <c r="B218" s="51" t="str">
        <f t="shared" si="6"/>
        <v>5</v>
      </c>
      <c r="C218" s="51">
        <v>522</v>
      </c>
      <c r="D218" s="51" t="s">
        <v>213</v>
      </c>
      <c r="E218" s="115">
        <v>522</v>
      </c>
      <c r="F218" s="51" t="s">
        <v>114</v>
      </c>
      <c r="G218" s="52">
        <v>50000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f t="shared" si="7"/>
        <v>50000</v>
      </c>
      <c r="R218" s="51"/>
    </row>
    <row r="219" spans="1:18" x14ac:dyDescent="0.25">
      <c r="A219" s="51">
        <v>382</v>
      </c>
      <c r="B219" s="51" t="str">
        <f t="shared" si="6"/>
        <v>1</v>
      </c>
      <c r="C219" s="51">
        <v>122</v>
      </c>
      <c r="D219" s="51" t="s">
        <v>214</v>
      </c>
      <c r="E219" s="115">
        <v>25</v>
      </c>
      <c r="F219" s="51" t="s">
        <v>12</v>
      </c>
      <c r="G219" s="52"/>
      <c r="H219" s="51"/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f t="shared" si="7"/>
        <v>0</v>
      </c>
      <c r="R219" s="51"/>
    </row>
    <row r="220" spans="1:18" ht="14.45" customHeight="1" x14ac:dyDescent="0.25">
      <c r="A220" s="51">
        <v>385</v>
      </c>
      <c r="B220" s="51" t="str">
        <f t="shared" si="6"/>
        <v>2</v>
      </c>
      <c r="C220" s="51">
        <v>211</v>
      </c>
      <c r="D220" s="51" t="s">
        <v>214</v>
      </c>
      <c r="E220" s="115">
        <v>25</v>
      </c>
      <c r="F220" s="51" t="s">
        <v>19</v>
      </c>
      <c r="G220" s="52">
        <v>6000</v>
      </c>
      <c r="H220" s="51"/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f t="shared" si="7"/>
        <v>6000</v>
      </c>
      <c r="R220" s="51"/>
    </row>
    <row r="221" spans="1:18" ht="14.45" customHeight="1" x14ac:dyDescent="0.25">
      <c r="A221" s="51">
        <v>386</v>
      </c>
      <c r="B221" s="51" t="str">
        <f t="shared" si="6"/>
        <v>2</v>
      </c>
      <c r="C221" s="51">
        <v>212</v>
      </c>
      <c r="D221" s="51" t="s">
        <v>214</v>
      </c>
      <c r="E221" s="115">
        <v>25</v>
      </c>
      <c r="F221" s="51" t="s">
        <v>20</v>
      </c>
      <c r="G221" s="52">
        <v>6000</v>
      </c>
      <c r="H221" s="51"/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f t="shared" si="7"/>
        <v>6000</v>
      </c>
      <c r="R221" s="51"/>
    </row>
    <row r="222" spans="1:18" ht="14.45" customHeight="1" x14ac:dyDescent="0.25">
      <c r="A222" s="51">
        <v>387</v>
      </c>
      <c r="B222" s="51" t="str">
        <f t="shared" si="6"/>
        <v>2</v>
      </c>
      <c r="C222" s="51">
        <v>214</v>
      </c>
      <c r="D222" s="51" t="s">
        <v>214</v>
      </c>
      <c r="E222" s="115">
        <v>25</v>
      </c>
      <c r="F222" s="51" t="s">
        <v>22</v>
      </c>
      <c r="G222" s="52">
        <v>1000</v>
      </c>
      <c r="H222" s="51"/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f t="shared" si="7"/>
        <v>1000</v>
      </c>
      <c r="R222" s="51"/>
    </row>
    <row r="223" spans="1:18" ht="14.45" customHeight="1" x14ac:dyDescent="0.25">
      <c r="A223" s="51">
        <v>388</v>
      </c>
      <c r="B223" s="51" t="str">
        <f t="shared" si="6"/>
        <v>2</v>
      </c>
      <c r="C223" s="51">
        <v>215</v>
      </c>
      <c r="D223" s="51" t="s">
        <v>214</v>
      </c>
      <c r="E223" s="115">
        <v>25</v>
      </c>
      <c r="F223" s="51" t="s">
        <v>23</v>
      </c>
      <c r="G223" s="52">
        <v>7500</v>
      </c>
      <c r="H223" s="51"/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f t="shared" si="7"/>
        <v>7500</v>
      </c>
      <c r="R223" s="51"/>
    </row>
    <row r="224" spans="1:18" ht="14.45" customHeight="1" x14ac:dyDescent="0.25">
      <c r="A224" s="51">
        <v>389</v>
      </c>
      <c r="B224" s="51" t="str">
        <f t="shared" si="6"/>
        <v>2</v>
      </c>
      <c r="C224" s="51">
        <v>216</v>
      </c>
      <c r="D224" s="51" t="s">
        <v>214</v>
      </c>
      <c r="E224" s="115">
        <v>25</v>
      </c>
      <c r="F224" s="51" t="s">
        <v>24</v>
      </c>
      <c r="G224" s="52">
        <v>60000</v>
      </c>
      <c r="H224" s="51"/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f t="shared" si="7"/>
        <v>60000</v>
      </c>
      <c r="R224" s="51"/>
    </row>
    <row r="225" spans="1:18" ht="14.45" customHeight="1" x14ac:dyDescent="0.25">
      <c r="A225" s="51">
        <v>391</v>
      </c>
      <c r="B225" s="51" t="str">
        <f t="shared" si="6"/>
        <v>2</v>
      </c>
      <c r="C225" s="51">
        <v>221</v>
      </c>
      <c r="D225" s="51" t="s">
        <v>214</v>
      </c>
      <c r="E225" s="115">
        <v>25</v>
      </c>
      <c r="F225" s="51" t="s">
        <v>27</v>
      </c>
      <c r="G225" s="52">
        <v>10000</v>
      </c>
      <c r="H225" s="51"/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f t="shared" si="7"/>
        <v>10000</v>
      </c>
      <c r="R225" s="51"/>
    </row>
    <row r="226" spans="1:18" ht="14.45" customHeight="1" x14ac:dyDescent="0.25">
      <c r="A226" s="51">
        <v>392</v>
      </c>
      <c r="B226" s="51" t="str">
        <f t="shared" si="6"/>
        <v>2</v>
      </c>
      <c r="C226" s="51">
        <v>223</v>
      </c>
      <c r="D226" s="51" t="s">
        <v>214</v>
      </c>
      <c r="E226" s="115">
        <v>25</v>
      </c>
      <c r="F226" s="51" t="s">
        <v>29</v>
      </c>
      <c r="G226" s="52">
        <v>1500</v>
      </c>
      <c r="H226" s="51"/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f t="shared" si="7"/>
        <v>1500</v>
      </c>
      <c r="R226" s="51"/>
    </row>
    <row r="227" spans="1:18" ht="14.45" customHeight="1" x14ac:dyDescent="0.25">
      <c r="A227" s="51">
        <v>394</v>
      </c>
      <c r="B227" s="51" t="str">
        <f t="shared" si="6"/>
        <v>2</v>
      </c>
      <c r="C227" s="51">
        <v>261</v>
      </c>
      <c r="D227" s="51" t="s">
        <v>214</v>
      </c>
      <c r="E227" s="115">
        <v>25</v>
      </c>
      <c r="F227" s="51" t="s">
        <v>43</v>
      </c>
      <c r="G227" s="52">
        <v>12000</v>
      </c>
      <c r="H227" s="51"/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f t="shared" si="7"/>
        <v>12000</v>
      </c>
      <c r="R227" s="51"/>
    </row>
    <row r="228" spans="1:18" ht="14.45" customHeight="1" x14ac:dyDescent="0.25">
      <c r="A228" s="51">
        <v>396</v>
      </c>
      <c r="B228" s="51" t="str">
        <f t="shared" si="6"/>
        <v>2</v>
      </c>
      <c r="C228" s="51">
        <v>271</v>
      </c>
      <c r="D228" s="51" t="s">
        <v>214</v>
      </c>
      <c r="E228" s="115">
        <v>25</v>
      </c>
      <c r="F228" s="51" t="s">
        <v>44</v>
      </c>
      <c r="G228" s="52">
        <v>0</v>
      </c>
      <c r="H228" s="51"/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f t="shared" si="7"/>
        <v>0</v>
      </c>
      <c r="R228" s="51"/>
    </row>
    <row r="229" spans="1:18" ht="14.45" customHeight="1" x14ac:dyDescent="0.25">
      <c r="A229" s="51">
        <v>398</v>
      </c>
      <c r="B229" s="51" t="str">
        <f t="shared" si="6"/>
        <v>2</v>
      </c>
      <c r="C229" s="51">
        <v>296</v>
      </c>
      <c r="D229" s="51" t="s">
        <v>214</v>
      </c>
      <c r="E229" s="115">
        <v>25</v>
      </c>
      <c r="F229" s="51" t="s">
        <v>53</v>
      </c>
      <c r="G229" s="52">
        <v>6000</v>
      </c>
      <c r="H229" s="51"/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f t="shared" si="7"/>
        <v>6000</v>
      </c>
      <c r="R229" s="51"/>
    </row>
    <row r="230" spans="1:18" ht="14.45" customHeight="1" x14ac:dyDescent="0.25">
      <c r="A230" s="51">
        <v>401</v>
      </c>
      <c r="B230" s="51" t="str">
        <f t="shared" si="6"/>
        <v>3</v>
      </c>
      <c r="C230" s="51">
        <v>334</v>
      </c>
      <c r="D230" s="51" t="s">
        <v>214</v>
      </c>
      <c r="E230" s="115">
        <v>25</v>
      </c>
      <c r="F230" s="51" t="s">
        <v>69</v>
      </c>
      <c r="G230" s="52">
        <v>10000</v>
      </c>
      <c r="H230" s="51"/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f t="shared" si="7"/>
        <v>10000</v>
      </c>
      <c r="R230" s="51"/>
    </row>
    <row r="231" spans="1:18" ht="14.45" customHeight="1" x14ac:dyDescent="0.25">
      <c r="A231" s="51">
        <v>403</v>
      </c>
      <c r="B231" s="51" t="str">
        <f t="shared" si="6"/>
        <v>3</v>
      </c>
      <c r="C231" s="51">
        <v>353</v>
      </c>
      <c r="D231" s="51" t="s">
        <v>214</v>
      </c>
      <c r="E231" s="115">
        <v>25</v>
      </c>
      <c r="F231" s="51" t="s">
        <v>78</v>
      </c>
      <c r="G231" s="52">
        <v>3000</v>
      </c>
      <c r="H231" s="51"/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f t="shared" si="7"/>
        <v>3000</v>
      </c>
      <c r="R231" s="51"/>
    </row>
    <row r="232" spans="1:18" ht="14.45" customHeight="1" x14ac:dyDescent="0.25">
      <c r="A232" s="51">
        <v>404</v>
      </c>
      <c r="B232" s="51" t="str">
        <f t="shared" si="6"/>
        <v>3</v>
      </c>
      <c r="C232" s="51">
        <v>355</v>
      </c>
      <c r="D232" s="51" t="s">
        <v>214</v>
      </c>
      <c r="E232" s="115">
        <v>25</v>
      </c>
      <c r="F232" s="51" t="s">
        <v>79</v>
      </c>
      <c r="G232" s="52">
        <v>20000</v>
      </c>
      <c r="H232" s="51"/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f t="shared" si="7"/>
        <v>20000</v>
      </c>
      <c r="R232" s="51"/>
    </row>
    <row r="233" spans="1:18" ht="14.45" customHeight="1" x14ac:dyDescent="0.25">
      <c r="A233" s="51">
        <v>406</v>
      </c>
      <c r="B233" s="51" t="str">
        <f t="shared" si="6"/>
        <v>3</v>
      </c>
      <c r="C233" s="51">
        <v>372</v>
      </c>
      <c r="D233" s="51" t="s">
        <v>214</v>
      </c>
      <c r="E233" s="115">
        <v>25</v>
      </c>
      <c r="F233" s="51" t="s">
        <v>91</v>
      </c>
      <c r="G233" s="52">
        <v>10000</v>
      </c>
      <c r="H233" s="51"/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f t="shared" si="7"/>
        <v>10000</v>
      </c>
      <c r="R233" s="51"/>
    </row>
    <row r="234" spans="1:18" ht="14.45" customHeight="1" x14ac:dyDescent="0.25">
      <c r="A234" s="51">
        <v>407</v>
      </c>
      <c r="B234" s="51" t="str">
        <f t="shared" si="6"/>
        <v>3</v>
      </c>
      <c r="C234" s="51">
        <v>375</v>
      </c>
      <c r="D234" s="51" t="s">
        <v>214</v>
      </c>
      <c r="E234" s="115">
        <v>25</v>
      </c>
      <c r="F234" s="51" t="s">
        <v>93</v>
      </c>
      <c r="G234" s="52">
        <v>10000</v>
      </c>
      <c r="H234" s="51"/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f t="shared" si="7"/>
        <v>10000</v>
      </c>
      <c r="R234" s="51"/>
    </row>
    <row r="235" spans="1:18" ht="14.45" customHeight="1" x14ac:dyDescent="0.25">
      <c r="A235" s="51">
        <v>410</v>
      </c>
      <c r="B235" s="51" t="str">
        <f t="shared" si="6"/>
        <v>5</v>
      </c>
      <c r="C235" s="51">
        <v>515</v>
      </c>
      <c r="D235" s="51" t="s">
        <v>214</v>
      </c>
      <c r="E235" s="115">
        <v>25</v>
      </c>
      <c r="F235" s="51" t="s">
        <v>111</v>
      </c>
      <c r="G235" s="52">
        <v>15000</v>
      </c>
      <c r="H235" s="51"/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f t="shared" si="7"/>
        <v>15000</v>
      </c>
      <c r="R235" s="51"/>
    </row>
    <row r="236" spans="1:18" ht="14.45" customHeight="1" x14ac:dyDescent="0.25">
      <c r="A236" s="51">
        <v>412</v>
      </c>
      <c r="B236" s="51" t="str">
        <f t="shared" si="6"/>
        <v>5</v>
      </c>
      <c r="C236" s="51">
        <v>523</v>
      </c>
      <c r="D236" s="51" t="s">
        <v>214</v>
      </c>
      <c r="E236" s="115">
        <v>25</v>
      </c>
      <c r="F236" s="51" t="s">
        <v>115</v>
      </c>
      <c r="G236" s="52">
        <v>0</v>
      </c>
      <c r="H236" s="51"/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f t="shared" si="7"/>
        <v>0</v>
      </c>
      <c r="R236" s="51"/>
    </row>
    <row r="237" spans="1:18" ht="14.45" customHeight="1" x14ac:dyDescent="0.25">
      <c r="A237" s="51">
        <v>416</v>
      </c>
      <c r="B237" s="51" t="str">
        <f t="shared" si="6"/>
        <v>2</v>
      </c>
      <c r="C237" s="51">
        <v>242</v>
      </c>
      <c r="D237" s="51" t="s">
        <v>215</v>
      </c>
      <c r="E237" s="115">
        <v>242</v>
      </c>
      <c r="F237" s="51" t="s">
        <v>32</v>
      </c>
      <c r="G237" s="52">
        <v>23000</v>
      </c>
      <c r="H237" s="51"/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f t="shared" si="7"/>
        <v>23000</v>
      </c>
      <c r="R237" s="51"/>
    </row>
    <row r="238" spans="1:18" ht="14.45" customHeight="1" x14ac:dyDescent="0.25">
      <c r="A238" s="51">
        <v>417</v>
      </c>
      <c r="B238" s="51" t="str">
        <f t="shared" si="6"/>
        <v>2</v>
      </c>
      <c r="C238" s="51">
        <v>243</v>
      </c>
      <c r="D238" s="51" t="s">
        <v>215</v>
      </c>
      <c r="E238" s="115">
        <v>243</v>
      </c>
      <c r="F238" s="51" t="s">
        <v>33</v>
      </c>
      <c r="G238" s="52">
        <v>4500</v>
      </c>
      <c r="H238" s="51"/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f t="shared" si="7"/>
        <v>4500</v>
      </c>
      <c r="R238" s="51"/>
    </row>
    <row r="239" spans="1:18" ht="14.45" customHeight="1" x14ac:dyDescent="0.25">
      <c r="A239" s="51">
        <v>418</v>
      </c>
      <c r="B239" s="51" t="str">
        <f t="shared" si="6"/>
        <v>2</v>
      </c>
      <c r="C239" s="51">
        <v>249</v>
      </c>
      <c r="D239" s="51" t="s">
        <v>215</v>
      </c>
      <c r="E239" s="115">
        <v>249</v>
      </c>
      <c r="F239" s="51" t="s">
        <v>39</v>
      </c>
      <c r="G239" s="52">
        <v>5000</v>
      </c>
      <c r="H239" s="51"/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f t="shared" si="7"/>
        <v>5000</v>
      </c>
      <c r="R239" s="51"/>
    </row>
    <row r="240" spans="1:18" ht="14.45" customHeight="1" x14ac:dyDescent="0.25">
      <c r="A240" s="51">
        <v>420</v>
      </c>
      <c r="B240" s="51" t="str">
        <f t="shared" si="6"/>
        <v>2</v>
      </c>
      <c r="C240" s="51">
        <v>252</v>
      </c>
      <c r="D240" s="51" t="s">
        <v>215</v>
      </c>
      <c r="E240" s="115">
        <v>252</v>
      </c>
      <c r="F240" s="51" t="s">
        <v>40</v>
      </c>
      <c r="G240" s="52">
        <v>95200</v>
      </c>
      <c r="H240" s="51"/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f t="shared" si="7"/>
        <v>95200</v>
      </c>
      <c r="R240" s="51"/>
    </row>
    <row r="241" spans="1:18" ht="14.45" customHeight="1" x14ac:dyDescent="0.25">
      <c r="A241" s="51">
        <v>422</v>
      </c>
      <c r="B241" s="51" t="str">
        <f t="shared" si="6"/>
        <v>2</v>
      </c>
      <c r="C241" s="51">
        <v>261</v>
      </c>
      <c r="D241" s="51" t="s">
        <v>215</v>
      </c>
      <c r="E241" s="115">
        <v>261</v>
      </c>
      <c r="F241" s="51" t="s">
        <v>43</v>
      </c>
      <c r="G241" s="72">
        <v>130000</v>
      </c>
      <c r="H241" s="51"/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f t="shared" si="7"/>
        <v>130000</v>
      </c>
      <c r="R241" s="51"/>
    </row>
    <row r="242" spans="1:18" ht="14.45" customHeight="1" x14ac:dyDescent="0.25">
      <c r="A242" s="51">
        <v>424</v>
      </c>
      <c r="B242" s="51" t="str">
        <f t="shared" si="6"/>
        <v>2</v>
      </c>
      <c r="C242" s="51">
        <v>272</v>
      </c>
      <c r="D242" s="51" t="s">
        <v>215</v>
      </c>
      <c r="E242" s="115">
        <v>272</v>
      </c>
      <c r="F242" s="51" t="s">
        <v>45</v>
      </c>
      <c r="G242" s="52">
        <v>15000</v>
      </c>
      <c r="H242" s="51"/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f t="shared" si="7"/>
        <v>15000</v>
      </c>
      <c r="R242" s="51"/>
    </row>
    <row r="243" spans="1:18" ht="14.45" customHeight="1" x14ac:dyDescent="0.25">
      <c r="A243" s="51">
        <v>426</v>
      </c>
      <c r="B243" s="51" t="str">
        <f t="shared" si="6"/>
        <v>2</v>
      </c>
      <c r="C243" s="51">
        <v>291</v>
      </c>
      <c r="D243" s="51" t="s">
        <v>215</v>
      </c>
      <c r="E243" s="115">
        <v>291</v>
      </c>
      <c r="F243" s="51" t="s">
        <v>49</v>
      </c>
      <c r="G243" s="52">
        <v>15700</v>
      </c>
      <c r="H243" s="51"/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f t="shared" si="7"/>
        <v>15700</v>
      </c>
      <c r="R243" s="51"/>
    </row>
    <row r="244" spans="1:18" ht="14.45" customHeight="1" x14ac:dyDescent="0.25">
      <c r="A244" s="51">
        <v>427</v>
      </c>
      <c r="B244" s="51" t="str">
        <f t="shared" si="6"/>
        <v>2</v>
      </c>
      <c r="C244" s="51">
        <v>296</v>
      </c>
      <c r="D244" s="51" t="s">
        <v>215</v>
      </c>
      <c r="E244" s="115">
        <v>296</v>
      </c>
      <c r="F244" s="51" t="s">
        <v>53</v>
      </c>
      <c r="G244" s="52">
        <v>50000</v>
      </c>
      <c r="H244" s="51"/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f t="shared" si="7"/>
        <v>50000</v>
      </c>
      <c r="R244" s="51"/>
    </row>
    <row r="245" spans="1:18" ht="14.45" customHeight="1" x14ac:dyDescent="0.25">
      <c r="A245" s="51">
        <v>428</v>
      </c>
      <c r="B245" s="51" t="str">
        <f t="shared" si="6"/>
        <v>2</v>
      </c>
      <c r="C245" s="51">
        <v>298</v>
      </c>
      <c r="D245" s="51" t="s">
        <v>215</v>
      </c>
      <c r="E245" s="115">
        <v>19</v>
      </c>
      <c r="F245" s="51" t="s">
        <v>54</v>
      </c>
      <c r="G245" s="52">
        <v>23800</v>
      </c>
      <c r="H245" s="51"/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f t="shared" si="7"/>
        <v>23800</v>
      </c>
      <c r="R245" s="51"/>
    </row>
    <row r="246" spans="1:18" ht="14.45" customHeight="1" x14ac:dyDescent="0.25">
      <c r="A246" s="51">
        <v>431</v>
      </c>
      <c r="B246" s="51" t="str">
        <f t="shared" si="6"/>
        <v>3</v>
      </c>
      <c r="C246" s="51">
        <v>355</v>
      </c>
      <c r="D246" s="51" t="s">
        <v>215</v>
      </c>
      <c r="E246" s="115">
        <v>19</v>
      </c>
      <c r="F246" s="51" t="s">
        <v>79</v>
      </c>
      <c r="G246" s="52">
        <v>70000</v>
      </c>
      <c r="H246" s="51"/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f t="shared" si="7"/>
        <v>70000</v>
      </c>
      <c r="R246" s="51"/>
    </row>
    <row r="247" spans="1:18" ht="14.45" customHeight="1" x14ac:dyDescent="0.25">
      <c r="A247" s="51">
        <v>432</v>
      </c>
      <c r="B247" s="51" t="str">
        <f t="shared" si="6"/>
        <v>3</v>
      </c>
      <c r="C247" s="51">
        <v>357</v>
      </c>
      <c r="D247" s="51" t="s">
        <v>215</v>
      </c>
      <c r="E247" s="115">
        <v>19</v>
      </c>
      <c r="F247" s="51" t="s">
        <v>80</v>
      </c>
      <c r="G247" s="52">
        <v>50000</v>
      </c>
      <c r="H247" s="51"/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f t="shared" si="7"/>
        <v>50000</v>
      </c>
      <c r="R247" s="51"/>
    </row>
    <row r="248" spans="1:18" ht="14.45" customHeight="1" x14ac:dyDescent="0.25">
      <c r="A248" s="51">
        <v>435</v>
      </c>
      <c r="B248" s="51" t="str">
        <f t="shared" si="6"/>
        <v>5</v>
      </c>
      <c r="C248" s="51">
        <v>567</v>
      </c>
      <c r="D248" s="51" t="s">
        <v>215</v>
      </c>
      <c r="E248" s="115">
        <v>19</v>
      </c>
      <c r="F248" s="51" t="s">
        <v>120</v>
      </c>
      <c r="G248" s="52">
        <v>60000</v>
      </c>
      <c r="H248" s="51"/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f t="shared" si="7"/>
        <v>60000</v>
      </c>
      <c r="R248" s="51"/>
    </row>
    <row r="249" spans="1:18" ht="14.45" customHeight="1" x14ac:dyDescent="0.25">
      <c r="A249" s="51">
        <v>437</v>
      </c>
      <c r="B249" s="51" t="str">
        <f t="shared" si="6"/>
        <v>5</v>
      </c>
      <c r="C249" s="51">
        <v>578</v>
      </c>
      <c r="D249" s="51" t="s">
        <v>215</v>
      </c>
      <c r="E249" s="115">
        <v>19</v>
      </c>
      <c r="F249" s="51" t="s">
        <v>121</v>
      </c>
      <c r="G249" s="52">
        <v>92000</v>
      </c>
      <c r="H249" s="51"/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f t="shared" si="7"/>
        <v>92000</v>
      </c>
      <c r="R249" s="51"/>
    </row>
    <row r="250" spans="1:18" x14ac:dyDescent="0.25">
      <c r="A250" s="51">
        <v>441</v>
      </c>
      <c r="B250" s="51" t="str">
        <f t="shared" si="6"/>
        <v>1</v>
      </c>
      <c r="C250" s="51">
        <v>122</v>
      </c>
      <c r="D250" s="51" t="s">
        <v>216</v>
      </c>
      <c r="E250" s="115">
        <v>29</v>
      </c>
      <c r="F250" s="51" t="s">
        <v>12</v>
      </c>
      <c r="G250" s="52"/>
      <c r="H250" s="51"/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f t="shared" si="7"/>
        <v>0</v>
      </c>
      <c r="R250" s="51"/>
    </row>
    <row r="251" spans="1:18" ht="14.45" customHeight="1" x14ac:dyDescent="0.25">
      <c r="A251" s="51">
        <v>444</v>
      </c>
      <c r="B251" s="51" t="str">
        <f t="shared" si="6"/>
        <v>2</v>
      </c>
      <c r="C251" s="51">
        <v>211</v>
      </c>
      <c r="D251" s="51" t="s">
        <v>216</v>
      </c>
      <c r="E251" s="115">
        <v>29</v>
      </c>
      <c r="F251" s="51" t="s">
        <v>19</v>
      </c>
      <c r="G251" s="52">
        <v>6000</v>
      </c>
      <c r="H251" s="51"/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f t="shared" si="7"/>
        <v>6000</v>
      </c>
      <c r="R251" s="51"/>
    </row>
    <row r="252" spans="1:18" ht="14.45" customHeight="1" x14ac:dyDescent="0.25">
      <c r="A252" s="51">
        <v>445</v>
      </c>
      <c r="B252" s="51" t="str">
        <f t="shared" si="6"/>
        <v>2</v>
      </c>
      <c r="C252" s="51">
        <v>212</v>
      </c>
      <c r="D252" s="51" t="s">
        <v>216</v>
      </c>
      <c r="E252" s="115">
        <v>29</v>
      </c>
      <c r="F252" s="51" t="s">
        <v>20</v>
      </c>
      <c r="G252" s="52">
        <f>800*12</f>
        <v>9600</v>
      </c>
      <c r="H252" s="51"/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f t="shared" si="7"/>
        <v>9600</v>
      </c>
      <c r="R252" s="51"/>
    </row>
    <row r="253" spans="1:18" ht="14.45" customHeight="1" x14ac:dyDescent="0.25">
      <c r="A253" s="51">
        <v>446</v>
      </c>
      <c r="B253" s="51" t="str">
        <f t="shared" si="6"/>
        <v>2</v>
      </c>
      <c r="C253" s="51">
        <v>214</v>
      </c>
      <c r="D253" s="51" t="s">
        <v>216</v>
      </c>
      <c r="E253" s="115">
        <v>29</v>
      </c>
      <c r="F253" s="51" t="s">
        <v>22</v>
      </c>
      <c r="G253" s="52">
        <v>800</v>
      </c>
      <c r="H253" s="51"/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f t="shared" si="7"/>
        <v>800</v>
      </c>
      <c r="R253" s="51"/>
    </row>
    <row r="254" spans="1:18" ht="14.45" customHeight="1" x14ac:dyDescent="0.25">
      <c r="A254" s="51">
        <v>447</v>
      </c>
      <c r="B254" s="51" t="str">
        <f t="shared" si="6"/>
        <v>2</v>
      </c>
      <c r="C254" s="51">
        <v>216</v>
      </c>
      <c r="D254" s="51" t="s">
        <v>216</v>
      </c>
      <c r="E254" s="115">
        <v>29</v>
      </c>
      <c r="F254" s="51" t="s">
        <v>24</v>
      </c>
      <c r="G254" s="52">
        <v>7000</v>
      </c>
      <c r="H254" s="51"/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f t="shared" si="7"/>
        <v>7000</v>
      </c>
      <c r="R254" s="51"/>
    </row>
    <row r="255" spans="1:18" ht="14.45" customHeight="1" x14ac:dyDescent="0.25">
      <c r="A255" s="51">
        <v>449</v>
      </c>
      <c r="B255" s="51" t="str">
        <f t="shared" si="6"/>
        <v>2</v>
      </c>
      <c r="C255" s="51">
        <v>261</v>
      </c>
      <c r="D255" s="51" t="s">
        <v>216</v>
      </c>
      <c r="E255" s="115">
        <v>29</v>
      </c>
      <c r="F255" s="51" t="s">
        <v>43</v>
      </c>
      <c r="G255" s="52">
        <v>100000</v>
      </c>
      <c r="H255" s="51"/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f t="shared" si="7"/>
        <v>100000</v>
      </c>
      <c r="R255" s="51"/>
    </row>
    <row r="256" spans="1:18" ht="14.45" customHeight="1" x14ac:dyDescent="0.25">
      <c r="A256" s="51">
        <v>451</v>
      </c>
      <c r="B256" s="51" t="str">
        <f t="shared" si="6"/>
        <v>2</v>
      </c>
      <c r="C256" s="51">
        <v>271</v>
      </c>
      <c r="D256" s="51" t="s">
        <v>216</v>
      </c>
      <c r="E256" s="115">
        <v>29</v>
      </c>
      <c r="F256" s="51" t="s">
        <v>44</v>
      </c>
      <c r="G256" s="52">
        <v>0</v>
      </c>
      <c r="H256" s="51"/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f t="shared" si="7"/>
        <v>0</v>
      </c>
      <c r="R256" s="51"/>
    </row>
    <row r="257" spans="1:18" ht="14.45" customHeight="1" x14ac:dyDescent="0.25">
      <c r="A257" s="51">
        <v>454</v>
      </c>
      <c r="B257" s="51" t="str">
        <f t="shared" si="6"/>
        <v>3</v>
      </c>
      <c r="C257" s="51">
        <v>351</v>
      </c>
      <c r="D257" s="51" t="s">
        <v>216</v>
      </c>
      <c r="E257" s="115">
        <v>29</v>
      </c>
      <c r="F257" s="51" t="s">
        <v>76</v>
      </c>
      <c r="G257" s="52">
        <v>20000</v>
      </c>
      <c r="H257" s="51"/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f t="shared" si="7"/>
        <v>20000</v>
      </c>
      <c r="R257" s="51"/>
    </row>
    <row r="258" spans="1:18" ht="14.45" customHeight="1" x14ac:dyDescent="0.25">
      <c r="A258" s="51">
        <v>455</v>
      </c>
      <c r="B258" s="51" t="str">
        <f t="shared" si="6"/>
        <v>3</v>
      </c>
      <c r="C258" s="51">
        <v>353</v>
      </c>
      <c r="D258" s="51" t="s">
        <v>216</v>
      </c>
      <c r="E258" s="115">
        <v>29</v>
      </c>
      <c r="F258" s="51" t="s">
        <v>78</v>
      </c>
      <c r="G258" s="52">
        <v>3000</v>
      </c>
      <c r="H258" s="51"/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f t="shared" si="7"/>
        <v>3000</v>
      </c>
      <c r="R258" s="51"/>
    </row>
    <row r="259" spans="1:18" ht="14.45" customHeight="1" x14ac:dyDescent="0.25">
      <c r="A259" s="51">
        <v>456</v>
      </c>
      <c r="B259" s="51" t="str">
        <f t="shared" si="6"/>
        <v>3</v>
      </c>
      <c r="C259" s="51">
        <v>355</v>
      </c>
      <c r="D259" s="51" t="s">
        <v>216</v>
      </c>
      <c r="E259" s="115">
        <v>29</v>
      </c>
      <c r="F259" s="51" t="s">
        <v>79</v>
      </c>
      <c r="G259" s="52">
        <v>25000</v>
      </c>
      <c r="H259" s="51"/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f t="shared" si="7"/>
        <v>25000</v>
      </c>
      <c r="R259" s="51"/>
    </row>
    <row r="260" spans="1:18" ht="14.45" customHeight="1" x14ac:dyDescent="0.25">
      <c r="A260" s="51">
        <v>458</v>
      </c>
      <c r="B260" s="51" t="str">
        <f t="shared" si="6"/>
        <v>3</v>
      </c>
      <c r="C260" s="51">
        <v>361</v>
      </c>
      <c r="D260" s="51" t="s">
        <v>216</v>
      </c>
      <c r="E260" s="115">
        <v>29</v>
      </c>
      <c r="F260" s="51" t="s">
        <v>83</v>
      </c>
      <c r="G260" s="52">
        <v>0</v>
      </c>
      <c r="H260" s="51"/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f t="shared" si="7"/>
        <v>0</v>
      </c>
      <c r="R260" s="51"/>
    </row>
    <row r="261" spans="1:18" ht="14.45" customHeight="1" x14ac:dyDescent="0.25">
      <c r="A261" s="51">
        <v>460</v>
      </c>
      <c r="B261" s="51" t="str">
        <f t="shared" si="6"/>
        <v>3</v>
      </c>
      <c r="C261" s="51">
        <v>372</v>
      </c>
      <c r="D261" s="51" t="s">
        <v>216</v>
      </c>
      <c r="E261" s="115">
        <v>29</v>
      </c>
      <c r="F261" s="51" t="s">
        <v>91</v>
      </c>
      <c r="G261" s="52">
        <v>5000</v>
      </c>
      <c r="H261" s="51"/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f t="shared" si="7"/>
        <v>5000</v>
      </c>
      <c r="R261" s="51"/>
    </row>
    <row r="262" spans="1:18" ht="14.45" customHeight="1" x14ac:dyDescent="0.25">
      <c r="A262" s="51">
        <v>461</v>
      </c>
      <c r="B262" s="51" t="str">
        <f t="shared" ref="B262:B325" si="8">MID(C262,1,1)</f>
        <v>3</v>
      </c>
      <c r="C262" s="51">
        <v>375</v>
      </c>
      <c r="D262" s="51" t="s">
        <v>216</v>
      </c>
      <c r="E262" s="115">
        <v>29</v>
      </c>
      <c r="F262" s="51" t="s">
        <v>93</v>
      </c>
      <c r="G262" s="52">
        <v>5000</v>
      </c>
      <c r="H262" s="51"/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f t="shared" ref="Q262:Q325" si="9">SUM(G262:P262)</f>
        <v>5000</v>
      </c>
      <c r="R262" s="51"/>
    </row>
    <row r="263" spans="1:18" ht="14.45" customHeight="1" x14ac:dyDescent="0.25">
      <c r="A263" s="51">
        <v>464</v>
      </c>
      <c r="B263" s="51" t="str">
        <f t="shared" si="8"/>
        <v>5</v>
      </c>
      <c r="C263" s="51">
        <v>511</v>
      </c>
      <c r="D263" s="51" t="s">
        <v>216</v>
      </c>
      <c r="E263" s="115">
        <v>29</v>
      </c>
      <c r="F263" s="51" t="s">
        <v>109</v>
      </c>
      <c r="G263" s="52">
        <v>6000</v>
      </c>
      <c r="H263" s="51"/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f t="shared" si="9"/>
        <v>6000</v>
      </c>
      <c r="R263" s="51"/>
    </row>
    <row r="264" spans="1:18" ht="14.45" customHeight="1" x14ac:dyDescent="0.25">
      <c r="A264" s="51">
        <v>465</v>
      </c>
      <c r="B264" s="51" t="str">
        <f t="shared" si="8"/>
        <v>5</v>
      </c>
      <c r="C264" s="51">
        <v>515</v>
      </c>
      <c r="D264" s="51" t="s">
        <v>216</v>
      </c>
      <c r="E264" s="115">
        <v>29</v>
      </c>
      <c r="F264" s="51" t="s">
        <v>111</v>
      </c>
      <c r="G264" s="52">
        <v>8000</v>
      </c>
      <c r="H264" s="51"/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f t="shared" si="9"/>
        <v>8000</v>
      </c>
      <c r="R264" s="51"/>
    </row>
    <row r="265" spans="1:18" x14ac:dyDescent="0.25">
      <c r="A265" s="51">
        <v>469</v>
      </c>
      <c r="B265" s="51" t="str">
        <f t="shared" si="8"/>
        <v>1</v>
      </c>
      <c r="C265" s="51">
        <v>122</v>
      </c>
      <c r="D265" s="51" t="s">
        <v>217</v>
      </c>
      <c r="E265" s="115">
        <v>16</v>
      </c>
      <c r="F265" s="51" t="s">
        <v>12</v>
      </c>
      <c r="G265" s="52"/>
      <c r="H265" s="51"/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f t="shared" si="9"/>
        <v>0</v>
      </c>
      <c r="R265" s="51"/>
    </row>
    <row r="266" spans="1:18" ht="14.45" customHeight="1" x14ac:dyDescent="0.25">
      <c r="A266" s="51">
        <v>472</v>
      </c>
      <c r="B266" s="51" t="str">
        <f t="shared" si="8"/>
        <v>2</v>
      </c>
      <c r="C266" s="51">
        <v>211</v>
      </c>
      <c r="D266" s="51" t="s">
        <v>217</v>
      </c>
      <c r="E266" s="115">
        <v>16</v>
      </c>
      <c r="F266" s="51" t="s">
        <v>19</v>
      </c>
      <c r="G266" s="52">
        <v>6500</v>
      </c>
      <c r="H266" s="51"/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f t="shared" si="9"/>
        <v>6500</v>
      </c>
      <c r="R266" s="51"/>
    </row>
    <row r="267" spans="1:18" ht="14.45" customHeight="1" x14ac:dyDescent="0.25">
      <c r="A267" s="51">
        <v>473</v>
      </c>
      <c r="B267" s="51" t="str">
        <f t="shared" si="8"/>
        <v>2</v>
      </c>
      <c r="C267" s="51">
        <v>216</v>
      </c>
      <c r="D267" s="51" t="s">
        <v>217</v>
      </c>
      <c r="E267" s="115">
        <v>16</v>
      </c>
      <c r="F267" s="51" t="s">
        <v>24</v>
      </c>
      <c r="G267" s="52">
        <v>8000</v>
      </c>
      <c r="H267" s="51"/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f t="shared" si="9"/>
        <v>8000</v>
      </c>
      <c r="R267" s="51"/>
    </row>
    <row r="268" spans="1:18" ht="14.45" customHeight="1" x14ac:dyDescent="0.25">
      <c r="A268" s="51">
        <v>475</v>
      </c>
      <c r="B268" s="51" t="str">
        <f t="shared" si="8"/>
        <v>2</v>
      </c>
      <c r="C268" s="51">
        <v>249</v>
      </c>
      <c r="D268" s="51" t="s">
        <v>217</v>
      </c>
      <c r="E268" s="115">
        <v>16</v>
      </c>
      <c r="F268" s="51" t="s">
        <v>39</v>
      </c>
      <c r="G268" s="52">
        <v>8000</v>
      </c>
      <c r="H268" s="51"/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f t="shared" si="9"/>
        <v>8000</v>
      </c>
      <c r="R268" s="51"/>
    </row>
    <row r="269" spans="1:18" ht="14.45" customHeight="1" x14ac:dyDescent="0.25">
      <c r="A269" s="51">
        <v>477</v>
      </c>
      <c r="B269" s="51" t="str">
        <f t="shared" si="8"/>
        <v>2</v>
      </c>
      <c r="C269" s="51">
        <v>261</v>
      </c>
      <c r="D269" s="51" t="s">
        <v>217</v>
      </c>
      <c r="E269" s="115">
        <v>16</v>
      </c>
      <c r="F269" s="51" t="s">
        <v>43</v>
      </c>
      <c r="G269" s="52">
        <v>38700</v>
      </c>
      <c r="H269" s="51"/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f t="shared" si="9"/>
        <v>38700</v>
      </c>
      <c r="R269" s="51"/>
    </row>
    <row r="270" spans="1:18" ht="14.45" customHeight="1" x14ac:dyDescent="0.25">
      <c r="A270" s="51">
        <v>479</v>
      </c>
      <c r="B270" s="51" t="str">
        <f t="shared" si="8"/>
        <v>2</v>
      </c>
      <c r="C270" s="51">
        <v>271</v>
      </c>
      <c r="D270" s="51" t="s">
        <v>217</v>
      </c>
      <c r="E270" s="115">
        <v>16</v>
      </c>
      <c r="F270" s="51" t="s">
        <v>44</v>
      </c>
      <c r="G270" s="52">
        <v>0</v>
      </c>
      <c r="H270" s="51"/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f t="shared" si="9"/>
        <v>0</v>
      </c>
      <c r="R270" s="51"/>
    </row>
    <row r="271" spans="1:18" ht="14.45" customHeight="1" x14ac:dyDescent="0.25">
      <c r="A271" s="51">
        <v>481</v>
      </c>
      <c r="B271" s="51" t="str">
        <f t="shared" si="8"/>
        <v>2</v>
      </c>
      <c r="C271" s="51">
        <v>291</v>
      </c>
      <c r="D271" s="51" t="s">
        <v>217</v>
      </c>
      <c r="E271" s="115">
        <v>16</v>
      </c>
      <c r="F271" s="51" t="s">
        <v>49</v>
      </c>
      <c r="G271" s="52">
        <v>16000</v>
      </c>
      <c r="H271" s="51"/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f t="shared" si="9"/>
        <v>16000</v>
      </c>
      <c r="R271" s="51"/>
    </row>
    <row r="272" spans="1:18" ht="14.45" customHeight="1" x14ac:dyDescent="0.25">
      <c r="A272" s="51">
        <v>482</v>
      </c>
      <c r="B272" s="51" t="str">
        <f t="shared" si="8"/>
        <v>2</v>
      </c>
      <c r="C272" s="51">
        <v>296</v>
      </c>
      <c r="D272" s="51" t="s">
        <v>217</v>
      </c>
      <c r="E272" s="115">
        <v>16</v>
      </c>
      <c r="F272" s="51" t="s">
        <v>53</v>
      </c>
      <c r="G272" s="52">
        <v>5000</v>
      </c>
      <c r="H272" s="51"/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f t="shared" si="9"/>
        <v>5000</v>
      </c>
      <c r="R272" s="51"/>
    </row>
    <row r="273" spans="1:18" ht="14.45" customHeight="1" x14ac:dyDescent="0.25">
      <c r="A273" s="51">
        <v>485</v>
      </c>
      <c r="B273" s="51" t="str">
        <f t="shared" si="8"/>
        <v>3</v>
      </c>
      <c r="C273" s="51">
        <v>312</v>
      </c>
      <c r="D273" s="51" t="s">
        <v>217</v>
      </c>
      <c r="E273" s="115">
        <v>16</v>
      </c>
      <c r="F273" s="51" t="s">
        <v>56</v>
      </c>
      <c r="G273" s="52">
        <v>60000</v>
      </c>
      <c r="H273" s="51"/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f t="shared" si="9"/>
        <v>60000</v>
      </c>
      <c r="R273" s="51"/>
    </row>
    <row r="274" spans="1:18" ht="14.45" customHeight="1" x14ac:dyDescent="0.25">
      <c r="A274" s="51">
        <v>486</v>
      </c>
      <c r="B274" s="51" t="str">
        <f t="shared" si="8"/>
        <v>3</v>
      </c>
      <c r="C274" s="51">
        <v>314</v>
      </c>
      <c r="D274" s="51" t="s">
        <v>217</v>
      </c>
      <c r="E274" s="115">
        <v>16</v>
      </c>
      <c r="F274" s="51" t="s">
        <v>58</v>
      </c>
      <c r="G274" s="52">
        <v>9600</v>
      </c>
      <c r="H274" s="51"/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f t="shared" si="9"/>
        <v>9600</v>
      </c>
      <c r="R274" s="51"/>
    </row>
    <row r="275" spans="1:18" ht="14.45" customHeight="1" x14ac:dyDescent="0.25">
      <c r="A275" s="51">
        <v>488</v>
      </c>
      <c r="B275" s="51" t="str">
        <f t="shared" si="8"/>
        <v>3</v>
      </c>
      <c r="C275" s="51">
        <v>355</v>
      </c>
      <c r="D275" s="51" t="s">
        <v>217</v>
      </c>
      <c r="E275" s="115">
        <v>16</v>
      </c>
      <c r="F275" s="51" t="s">
        <v>79</v>
      </c>
      <c r="G275" s="52">
        <v>5000</v>
      </c>
      <c r="H275" s="51"/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f t="shared" si="9"/>
        <v>5000</v>
      </c>
      <c r="R275" s="51"/>
    </row>
    <row r="276" spans="1:18" ht="14.45" customHeight="1" x14ac:dyDescent="0.25">
      <c r="A276" s="51">
        <v>489</v>
      </c>
      <c r="B276" s="51" t="str">
        <f t="shared" si="8"/>
        <v>3</v>
      </c>
      <c r="C276" s="51">
        <v>359</v>
      </c>
      <c r="D276" s="51" t="s">
        <v>217</v>
      </c>
      <c r="E276" s="115">
        <v>16</v>
      </c>
      <c r="F276" s="51" t="s">
        <v>82</v>
      </c>
      <c r="G276" s="52">
        <v>2000</v>
      </c>
      <c r="H276" s="51"/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f t="shared" si="9"/>
        <v>2000</v>
      </c>
      <c r="R276" s="51"/>
    </row>
    <row r="277" spans="1:18" ht="14.45" customHeight="1" x14ac:dyDescent="0.25">
      <c r="A277" s="51">
        <v>491</v>
      </c>
      <c r="B277" s="51" t="str">
        <f t="shared" si="8"/>
        <v>3</v>
      </c>
      <c r="C277" s="51">
        <v>372</v>
      </c>
      <c r="D277" s="51" t="s">
        <v>217</v>
      </c>
      <c r="E277" s="115">
        <v>16</v>
      </c>
      <c r="F277" s="51" t="s">
        <v>91</v>
      </c>
      <c r="G277" s="52">
        <v>5000</v>
      </c>
      <c r="H277" s="51"/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f t="shared" si="9"/>
        <v>5000</v>
      </c>
      <c r="R277" s="51"/>
    </row>
    <row r="278" spans="1:18" ht="14.45" customHeight="1" x14ac:dyDescent="0.25">
      <c r="A278" s="51">
        <v>492</v>
      </c>
      <c r="B278" s="51" t="str">
        <f t="shared" si="8"/>
        <v>3</v>
      </c>
      <c r="C278" s="51">
        <v>375</v>
      </c>
      <c r="D278" s="51" t="s">
        <v>217</v>
      </c>
      <c r="E278" s="115">
        <v>16</v>
      </c>
      <c r="F278" s="51" t="s">
        <v>93</v>
      </c>
      <c r="G278" s="52">
        <v>10000</v>
      </c>
      <c r="H278" s="51"/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f t="shared" si="9"/>
        <v>10000</v>
      </c>
      <c r="R278" s="51"/>
    </row>
    <row r="279" spans="1:18" ht="14.45" customHeight="1" x14ac:dyDescent="0.25">
      <c r="A279" s="51">
        <v>495</v>
      </c>
      <c r="B279" s="51" t="str">
        <f t="shared" si="8"/>
        <v>5</v>
      </c>
      <c r="C279" s="51">
        <v>511</v>
      </c>
      <c r="D279" s="51" t="s">
        <v>217</v>
      </c>
      <c r="E279" s="115">
        <v>16</v>
      </c>
      <c r="F279" s="51" t="s">
        <v>109</v>
      </c>
      <c r="G279" s="52">
        <v>26500</v>
      </c>
      <c r="H279" s="51"/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f t="shared" si="9"/>
        <v>26500</v>
      </c>
      <c r="R279" s="51"/>
    </row>
    <row r="280" spans="1:18" ht="14.45" customHeight="1" x14ac:dyDescent="0.25">
      <c r="A280" s="51">
        <v>496</v>
      </c>
      <c r="B280" s="51" t="str">
        <f t="shared" si="8"/>
        <v>5</v>
      </c>
      <c r="C280" s="51">
        <v>515</v>
      </c>
      <c r="D280" s="51" t="s">
        <v>217</v>
      </c>
      <c r="E280" s="115">
        <v>16</v>
      </c>
      <c r="F280" s="51" t="s">
        <v>111</v>
      </c>
      <c r="G280" s="52">
        <v>10000</v>
      </c>
      <c r="H280" s="51"/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f t="shared" si="9"/>
        <v>10000</v>
      </c>
      <c r="R280" s="51"/>
    </row>
    <row r="281" spans="1:18" ht="14.45" customHeight="1" x14ac:dyDescent="0.25">
      <c r="A281" s="51">
        <v>498</v>
      </c>
      <c r="B281" s="51" t="str">
        <f t="shared" si="8"/>
        <v>5</v>
      </c>
      <c r="C281" s="51">
        <v>567</v>
      </c>
      <c r="D281" s="51" t="s">
        <v>217</v>
      </c>
      <c r="E281" s="115">
        <v>16</v>
      </c>
      <c r="F281" s="51" t="s">
        <v>120</v>
      </c>
      <c r="G281" s="52">
        <v>31400</v>
      </c>
      <c r="H281" s="51"/>
      <c r="I281" s="52">
        <v>0</v>
      </c>
      <c r="J281" s="52">
        <v>0</v>
      </c>
      <c r="K281" s="52">
        <v>0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f t="shared" si="9"/>
        <v>31400</v>
      </c>
      <c r="R281" s="51"/>
    </row>
    <row r="282" spans="1:18" ht="14.45" customHeight="1" x14ac:dyDescent="0.25">
      <c r="A282" s="51">
        <v>501</v>
      </c>
      <c r="B282" s="51" t="str">
        <f t="shared" si="8"/>
        <v>6</v>
      </c>
      <c r="C282" s="51">
        <v>629</v>
      </c>
      <c r="D282" s="51" t="s">
        <v>217</v>
      </c>
      <c r="E282" s="115">
        <v>16</v>
      </c>
      <c r="F282" s="51" t="s">
        <v>124</v>
      </c>
      <c r="G282" s="52">
        <v>0</v>
      </c>
      <c r="H282" s="51"/>
      <c r="I282" s="52">
        <v>0</v>
      </c>
      <c r="J282" s="52">
        <v>0</v>
      </c>
      <c r="K282" s="52">
        <v>0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f t="shared" si="9"/>
        <v>0</v>
      </c>
      <c r="R282" s="51"/>
    </row>
    <row r="283" spans="1:18" x14ac:dyDescent="0.25">
      <c r="A283" s="51">
        <v>504</v>
      </c>
      <c r="B283" s="51" t="str">
        <f t="shared" si="8"/>
        <v>1</v>
      </c>
      <c r="C283" s="51">
        <v>122</v>
      </c>
      <c r="D283" s="51" t="s">
        <v>218</v>
      </c>
      <c r="E283" s="115">
        <v>122</v>
      </c>
      <c r="F283" s="51" t="s">
        <v>12</v>
      </c>
      <c r="G283" s="52"/>
      <c r="H283" s="51"/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f t="shared" si="9"/>
        <v>0</v>
      </c>
      <c r="R283" s="51"/>
    </row>
    <row r="284" spans="1:18" ht="14.45" customHeight="1" x14ac:dyDescent="0.25">
      <c r="A284" s="51">
        <v>507</v>
      </c>
      <c r="B284" s="51" t="str">
        <f t="shared" si="8"/>
        <v>2</v>
      </c>
      <c r="C284" s="51">
        <v>211</v>
      </c>
      <c r="D284" s="51" t="s">
        <v>218</v>
      </c>
      <c r="E284" s="115">
        <v>211</v>
      </c>
      <c r="F284" s="51" t="s">
        <v>19</v>
      </c>
      <c r="G284" s="52">
        <v>15000</v>
      </c>
      <c r="H284" s="51"/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f t="shared" si="9"/>
        <v>15000</v>
      </c>
      <c r="R284" s="51"/>
    </row>
    <row r="285" spans="1:18" ht="14.45" customHeight="1" x14ac:dyDescent="0.25">
      <c r="A285" s="51">
        <v>508</v>
      </c>
      <c r="B285" s="51" t="str">
        <f t="shared" si="8"/>
        <v>2</v>
      </c>
      <c r="C285" s="51">
        <v>212</v>
      </c>
      <c r="D285" s="51" t="s">
        <v>218</v>
      </c>
      <c r="E285" s="115">
        <v>212</v>
      </c>
      <c r="F285" s="51" t="s">
        <v>20</v>
      </c>
      <c r="G285" s="52">
        <v>6000</v>
      </c>
      <c r="H285" s="51"/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f t="shared" si="9"/>
        <v>6000</v>
      </c>
      <c r="R285" s="51"/>
    </row>
    <row r="286" spans="1:18" ht="14.45" customHeight="1" x14ac:dyDescent="0.25">
      <c r="A286" s="51">
        <v>509</v>
      </c>
      <c r="B286" s="51" t="str">
        <f t="shared" si="8"/>
        <v>2</v>
      </c>
      <c r="C286" s="51">
        <v>218</v>
      </c>
      <c r="D286" s="51" t="s">
        <v>218</v>
      </c>
      <c r="E286" s="115">
        <v>218</v>
      </c>
      <c r="F286" s="51" t="s">
        <v>26</v>
      </c>
      <c r="G286" s="52">
        <v>10000</v>
      </c>
      <c r="H286" s="51"/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f t="shared" si="9"/>
        <v>10000</v>
      </c>
      <c r="R286" s="51"/>
    </row>
    <row r="287" spans="1:18" ht="14.45" customHeight="1" x14ac:dyDescent="0.25">
      <c r="A287" s="51">
        <v>511</v>
      </c>
      <c r="B287" s="51" t="str">
        <f t="shared" si="8"/>
        <v>2</v>
      </c>
      <c r="C287" s="51">
        <v>261</v>
      </c>
      <c r="D287" s="51" t="s">
        <v>218</v>
      </c>
      <c r="E287" s="115">
        <v>261</v>
      </c>
      <c r="F287" s="51" t="s">
        <v>43</v>
      </c>
      <c r="G287" s="52">
        <v>9600</v>
      </c>
      <c r="H287" s="51"/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f t="shared" si="9"/>
        <v>9600</v>
      </c>
      <c r="R287" s="51"/>
    </row>
    <row r="288" spans="1:18" ht="14.45" customHeight="1" x14ac:dyDescent="0.25">
      <c r="A288" s="51">
        <v>513</v>
      </c>
      <c r="B288" s="51" t="str">
        <f t="shared" si="8"/>
        <v>2</v>
      </c>
      <c r="C288" s="51">
        <v>294</v>
      </c>
      <c r="D288" s="51" t="s">
        <v>218</v>
      </c>
      <c r="E288" s="115">
        <v>294</v>
      </c>
      <c r="F288" s="51" t="s">
        <v>52</v>
      </c>
      <c r="G288" s="52">
        <v>2000</v>
      </c>
      <c r="H288" s="51"/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f t="shared" si="9"/>
        <v>2000</v>
      </c>
      <c r="R288" s="51"/>
    </row>
    <row r="289" spans="1:18" ht="14.45" customHeight="1" x14ac:dyDescent="0.25">
      <c r="A289" s="51">
        <v>516</v>
      </c>
      <c r="B289" s="51" t="str">
        <f t="shared" si="8"/>
        <v>3</v>
      </c>
      <c r="C289" s="51">
        <v>314</v>
      </c>
      <c r="D289" s="51" t="s">
        <v>218</v>
      </c>
      <c r="E289" s="115">
        <v>314</v>
      </c>
      <c r="F289" s="51" t="s">
        <v>58</v>
      </c>
      <c r="G289" s="52">
        <v>18000</v>
      </c>
      <c r="H289" s="51"/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f t="shared" si="9"/>
        <v>18000</v>
      </c>
      <c r="R289" s="51"/>
    </row>
    <row r="290" spans="1:18" ht="14.45" customHeight="1" x14ac:dyDescent="0.25">
      <c r="A290" s="51">
        <v>518</v>
      </c>
      <c r="B290" s="51" t="str">
        <f t="shared" si="8"/>
        <v>3</v>
      </c>
      <c r="C290" s="51">
        <v>323</v>
      </c>
      <c r="D290" s="51" t="s">
        <v>218</v>
      </c>
      <c r="E290" s="115">
        <v>323</v>
      </c>
      <c r="F290" s="51" t="s">
        <v>65</v>
      </c>
      <c r="G290" s="52">
        <v>15000</v>
      </c>
      <c r="H290" s="51"/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f t="shared" si="9"/>
        <v>15000</v>
      </c>
      <c r="R290" s="51"/>
    </row>
    <row r="291" spans="1:18" ht="14.45" customHeight="1" x14ac:dyDescent="0.25">
      <c r="A291" s="51">
        <v>520</v>
      </c>
      <c r="B291" s="51" t="str">
        <f t="shared" si="8"/>
        <v>3</v>
      </c>
      <c r="C291" s="51">
        <v>353</v>
      </c>
      <c r="D291" s="51" t="s">
        <v>218</v>
      </c>
      <c r="E291" s="115">
        <v>353</v>
      </c>
      <c r="F291" s="51" t="s">
        <v>78</v>
      </c>
      <c r="G291" s="52">
        <v>5000</v>
      </c>
      <c r="H291" s="51"/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f t="shared" si="9"/>
        <v>5000</v>
      </c>
      <c r="R291" s="51"/>
    </row>
    <row r="292" spans="1:18" ht="14.45" customHeight="1" x14ac:dyDescent="0.25">
      <c r="A292" s="51">
        <v>522</v>
      </c>
      <c r="B292" s="51" t="str">
        <f t="shared" si="8"/>
        <v>3</v>
      </c>
      <c r="C292" s="51">
        <v>375</v>
      </c>
      <c r="D292" s="51" t="s">
        <v>218</v>
      </c>
      <c r="E292" s="115">
        <v>375</v>
      </c>
      <c r="F292" s="51" t="s">
        <v>93</v>
      </c>
      <c r="G292" s="52">
        <v>2000</v>
      </c>
      <c r="H292" s="51"/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f t="shared" si="9"/>
        <v>2000</v>
      </c>
      <c r="R292" s="51"/>
    </row>
    <row r="293" spans="1:18" ht="14.45" customHeight="1" x14ac:dyDescent="0.25">
      <c r="A293" s="51">
        <v>524</v>
      </c>
      <c r="B293" s="51" t="str">
        <f t="shared" si="8"/>
        <v>3</v>
      </c>
      <c r="C293" s="51">
        <v>382</v>
      </c>
      <c r="D293" s="51" t="s">
        <v>218</v>
      </c>
      <c r="E293" s="115">
        <v>382</v>
      </c>
      <c r="F293" s="51" t="s">
        <v>98</v>
      </c>
      <c r="G293" s="52">
        <v>8000</v>
      </c>
      <c r="H293" s="51"/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f t="shared" si="9"/>
        <v>8000</v>
      </c>
      <c r="R293" s="51"/>
    </row>
    <row r="294" spans="1:18" ht="14.45" customHeight="1" x14ac:dyDescent="0.25">
      <c r="A294" s="51">
        <v>527</v>
      </c>
      <c r="B294" s="51" t="str">
        <f t="shared" si="8"/>
        <v>5</v>
      </c>
      <c r="C294" s="51">
        <v>511</v>
      </c>
      <c r="D294" s="51" t="s">
        <v>218</v>
      </c>
      <c r="E294" s="115">
        <v>511</v>
      </c>
      <c r="F294" s="51" t="s">
        <v>109</v>
      </c>
      <c r="G294" s="52">
        <v>12000</v>
      </c>
      <c r="H294" s="51"/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f t="shared" si="9"/>
        <v>12000</v>
      </c>
      <c r="R294" s="51"/>
    </row>
    <row r="295" spans="1:18" ht="14.45" customHeight="1" x14ac:dyDescent="0.25">
      <c r="A295" s="51">
        <v>528</v>
      </c>
      <c r="B295" s="51" t="str">
        <f t="shared" si="8"/>
        <v>5</v>
      </c>
      <c r="C295" s="51">
        <v>515</v>
      </c>
      <c r="D295" s="51" t="s">
        <v>218</v>
      </c>
      <c r="E295" s="115">
        <v>515</v>
      </c>
      <c r="F295" s="51" t="s">
        <v>111</v>
      </c>
      <c r="G295" s="52">
        <v>12000</v>
      </c>
      <c r="H295" s="51"/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f t="shared" si="9"/>
        <v>12000</v>
      </c>
      <c r="R295" s="51"/>
    </row>
    <row r="296" spans="1:18" ht="14.45" customHeight="1" x14ac:dyDescent="0.25">
      <c r="A296" s="51">
        <v>531</v>
      </c>
      <c r="B296" s="51" t="str">
        <f t="shared" si="8"/>
        <v>2</v>
      </c>
      <c r="C296" s="51">
        <v>211</v>
      </c>
      <c r="D296" s="51" t="s">
        <v>219</v>
      </c>
      <c r="E296" s="115">
        <v>27</v>
      </c>
      <c r="F296" s="51" t="s">
        <v>19</v>
      </c>
      <c r="G296" s="52">
        <v>12000</v>
      </c>
      <c r="H296" s="51"/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f t="shared" si="9"/>
        <v>12000</v>
      </c>
      <c r="R296" s="51"/>
    </row>
    <row r="297" spans="1:18" ht="14.45" customHeight="1" x14ac:dyDescent="0.25">
      <c r="A297" s="51">
        <v>532</v>
      </c>
      <c r="B297" s="51" t="str">
        <f t="shared" si="8"/>
        <v>2</v>
      </c>
      <c r="C297" s="51">
        <v>212</v>
      </c>
      <c r="D297" s="51" t="s">
        <v>219</v>
      </c>
      <c r="E297" s="115">
        <v>27</v>
      </c>
      <c r="F297" s="51" t="s">
        <v>20</v>
      </c>
      <c r="G297" s="52">
        <f>500*12</f>
        <v>6000</v>
      </c>
      <c r="H297" s="51"/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f t="shared" si="9"/>
        <v>6000</v>
      </c>
      <c r="R297" s="51"/>
    </row>
    <row r="298" spans="1:18" ht="14.45" customHeight="1" x14ac:dyDescent="0.25">
      <c r="A298" s="51">
        <v>533</v>
      </c>
      <c r="B298" s="51" t="str">
        <f t="shared" si="8"/>
        <v>2</v>
      </c>
      <c r="C298" s="51">
        <v>214</v>
      </c>
      <c r="D298" s="51" t="s">
        <v>219</v>
      </c>
      <c r="E298" s="115">
        <v>27</v>
      </c>
      <c r="F298" s="51" t="s">
        <v>22</v>
      </c>
      <c r="G298" s="52">
        <v>1500</v>
      </c>
      <c r="H298" s="51"/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f t="shared" si="9"/>
        <v>1500</v>
      </c>
      <c r="R298" s="51"/>
    </row>
    <row r="299" spans="1:18" ht="14.45" customHeight="1" x14ac:dyDescent="0.25">
      <c r="A299" s="51">
        <v>534</v>
      </c>
      <c r="B299" s="51" t="str">
        <f t="shared" si="8"/>
        <v>2</v>
      </c>
      <c r="C299" s="51">
        <v>216</v>
      </c>
      <c r="D299" s="51" t="s">
        <v>219</v>
      </c>
      <c r="E299" s="115">
        <v>27</v>
      </c>
      <c r="F299" s="51" t="s">
        <v>24</v>
      </c>
      <c r="G299" s="52">
        <v>10000</v>
      </c>
      <c r="H299" s="51"/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f t="shared" si="9"/>
        <v>10000</v>
      </c>
      <c r="R299" s="51"/>
    </row>
    <row r="300" spans="1:18" ht="14.45" customHeight="1" x14ac:dyDescent="0.25">
      <c r="A300" s="51">
        <v>536</v>
      </c>
      <c r="B300" s="51" t="str">
        <f t="shared" si="8"/>
        <v>2</v>
      </c>
      <c r="C300" s="51">
        <v>221</v>
      </c>
      <c r="D300" s="51" t="s">
        <v>219</v>
      </c>
      <c r="E300" s="115">
        <v>27</v>
      </c>
      <c r="F300" s="51" t="s">
        <v>27</v>
      </c>
      <c r="G300" s="52">
        <v>840000</v>
      </c>
      <c r="H300" s="51"/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f t="shared" si="9"/>
        <v>840000</v>
      </c>
      <c r="R300" s="51"/>
    </row>
    <row r="301" spans="1:18" ht="14.45" customHeight="1" x14ac:dyDescent="0.25">
      <c r="A301" s="51">
        <v>538</v>
      </c>
      <c r="B301" s="51" t="str">
        <f t="shared" si="8"/>
        <v>2</v>
      </c>
      <c r="C301" s="51">
        <v>261</v>
      </c>
      <c r="D301" s="51" t="s">
        <v>219</v>
      </c>
      <c r="E301" s="115">
        <v>27</v>
      </c>
      <c r="F301" s="51" t="s">
        <v>43</v>
      </c>
      <c r="G301" s="52">
        <v>70000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f t="shared" si="9"/>
        <v>70000</v>
      </c>
      <c r="R301" s="51"/>
    </row>
    <row r="302" spans="1:18" ht="14.45" customHeight="1" x14ac:dyDescent="0.25">
      <c r="A302" s="51">
        <v>540</v>
      </c>
      <c r="B302" s="51" t="str">
        <f t="shared" si="8"/>
        <v>2</v>
      </c>
      <c r="C302" s="51">
        <v>272</v>
      </c>
      <c r="D302" s="51" t="s">
        <v>219</v>
      </c>
      <c r="E302" s="115">
        <v>27</v>
      </c>
      <c r="F302" s="51" t="s">
        <v>45</v>
      </c>
      <c r="G302" s="52">
        <v>70000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f t="shared" si="9"/>
        <v>70000</v>
      </c>
      <c r="R302" s="51"/>
    </row>
    <row r="303" spans="1:18" ht="14.45" customHeight="1" x14ac:dyDescent="0.25">
      <c r="A303" s="51">
        <v>543</v>
      </c>
      <c r="B303" s="51" t="str">
        <f t="shared" si="8"/>
        <v>3</v>
      </c>
      <c r="C303" s="51">
        <v>351</v>
      </c>
      <c r="D303" s="51" t="s">
        <v>219</v>
      </c>
      <c r="E303" s="115">
        <v>27</v>
      </c>
      <c r="F303" s="51" t="s">
        <v>76</v>
      </c>
      <c r="G303" s="52">
        <v>10000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f t="shared" si="9"/>
        <v>10000</v>
      </c>
      <c r="R303" s="51"/>
    </row>
    <row r="304" spans="1:18" ht="14.45" customHeight="1" x14ac:dyDescent="0.25">
      <c r="A304" s="51">
        <v>544</v>
      </c>
      <c r="B304" s="51" t="str">
        <f t="shared" si="8"/>
        <v>3</v>
      </c>
      <c r="C304" s="51">
        <v>353</v>
      </c>
      <c r="D304" s="51" t="s">
        <v>219</v>
      </c>
      <c r="E304" s="115">
        <v>27</v>
      </c>
      <c r="F304" s="51" t="s">
        <v>78</v>
      </c>
      <c r="G304" s="52">
        <v>5000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f t="shared" si="9"/>
        <v>5000</v>
      </c>
      <c r="R304" s="51"/>
    </row>
    <row r="305" spans="1:18" ht="14.45" customHeight="1" x14ac:dyDescent="0.25">
      <c r="A305" s="51">
        <v>545</v>
      </c>
      <c r="B305" s="51" t="str">
        <f t="shared" si="8"/>
        <v>3</v>
      </c>
      <c r="C305" s="51">
        <v>358</v>
      </c>
      <c r="D305" s="51" t="s">
        <v>219</v>
      </c>
      <c r="E305" s="115">
        <v>27</v>
      </c>
      <c r="F305" s="51" t="s">
        <v>81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f t="shared" si="9"/>
        <v>0</v>
      </c>
      <c r="R305" s="51"/>
    </row>
    <row r="306" spans="1:18" ht="14.45" customHeight="1" x14ac:dyDescent="0.25">
      <c r="A306" s="51">
        <v>547</v>
      </c>
      <c r="B306" s="51" t="str">
        <f t="shared" si="8"/>
        <v>3</v>
      </c>
      <c r="C306" s="51">
        <v>361</v>
      </c>
      <c r="D306" s="51" t="s">
        <v>219</v>
      </c>
      <c r="E306" s="115">
        <v>27</v>
      </c>
      <c r="F306" s="51" t="s">
        <v>83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f t="shared" si="9"/>
        <v>0</v>
      </c>
      <c r="R306" s="51"/>
    </row>
    <row r="307" spans="1:18" ht="14.45" customHeight="1" x14ac:dyDescent="0.25">
      <c r="A307" s="51">
        <v>548</v>
      </c>
      <c r="B307" s="51" t="str">
        <f t="shared" si="8"/>
        <v>3</v>
      </c>
      <c r="C307" s="51">
        <v>364</v>
      </c>
      <c r="D307" s="51" t="s">
        <v>219</v>
      </c>
      <c r="E307" s="115">
        <v>27</v>
      </c>
      <c r="F307" s="51" t="s">
        <v>86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f t="shared" si="9"/>
        <v>0</v>
      </c>
      <c r="R307" s="51"/>
    </row>
    <row r="308" spans="1:18" ht="14.45" customHeight="1" x14ac:dyDescent="0.25">
      <c r="A308" s="51">
        <v>550</v>
      </c>
      <c r="B308" s="51" t="str">
        <f t="shared" si="8"/>
        <v>3</v>
      </c>
      <c r="C308" s="51">
        <v>372</v>
      </c>
      <c r="D308" s="51" t="s">
        <v>219</v>
      </c>
      <c r="E308" s="115">
        <v>27</v>
      </c>
      <c r="F308" s="51" t="s">
        <v>91</v>
      </c>
      <c r="G308" s="52">
        <v>15000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f t="shared" si="9"/>
        <v>15000</v>
      </c>
      <c r="R308" s="51"/>
    </row>
    <row r="309" spans="1:18" ht="14.45" customHeight="1" x14ac:dyDescent="0.25">
      <c r="A309" s="51">
        <v>551</v>
      </c>
      <c r="B309" s="51" t="str">
        <f t="shared" si="8"/>
        <v>3</v>
      </c>
      <c r="C309" s="51">
        <v>375</v>
      </c>
      <c r="D309" s="51" t="s">
        <v>219</v>
      </c>
      <c r="E309" s="115">
        <v>27</v>
      </c>
      <c r="F309" s="51" t="s">
        <v>93</v>
      </c>
      <c r="G309" s="52">
        <v>30000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f t="shared" si="9"/>
        <v>30000</v>
      </c>
      <c r="R309" s="51"/>
    </row>
    <row r="310" spans="1:18" ht="14.45" customHeight="1" x14ac:dyDescent="0.25">
      <c r="A310" s="51">
        <v>553</v>
      </c>
      <c r="B310" s="51" t="str">
        <f t="shared" si="8"/>
        <v>3</v>
      </c>
      <c r="C310" s="51">
        <v>382</v>
      </c>
      <c r="D310" s="51" t="s">
        <v>219</v>
      </c>
      <c r="E310" s="115">
        <v>27</v>
      </c>
      <c r="F310" s="51" t="s">
        <v>98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f t="shared" si="9"/>
        <v>0</v>
      </c>
      <c r="R310" s="51"/>
    </row>
    <row r="311" spans="1:18" ht="14.45" customHeight="1" x14ac:dyDescent="0.25">
      <c r="A311" s="51">
        <v>556</v>
      </c>
      <c r="B311" s="51" t="str">
        <f t="shared" si="8"/>
        <v>5</v>
      </c>
      <c r="C311" s="51">
        <v>511</v>
      </c>
      <c r="D311" s="51" t="s">
        <v>219</v>
      </c>
      <c r="E311" s="115">
        <v>27</v>
      </c>
      <c r="F311" s="51" t="s">
        <v>109</v>
      </c>
      <c r="G311" s="52">
        <v>10000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f t="shared" si="9"/>
        <v>10000</v>
      </c>
      <c r="R311" s="51"/>
    </row>
    <row r="312" spans="1:18" ht="14.45" customHeight="1" x14ac:dyDescent="0.25">
      <c r="A312" s="51">
        <v>557</v>
      </c>
      <c r="B312" s="51" t="str">
        <f t="shared" si="8"/>
        <v>5</v>
      </c>
      <c r="C312" s="51">
        <v>515</v>
      </c>
      <c r="D312" s="51" t="s">
        <v>219</v>
      </c>
      <c r="E312" s="115">
        <v>27</v>
      </c>
      <c r="F312" s="51" t="s">
        <v>111</v>
      </c>
      <c r="G312" s="52">
        <v>10000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f t="shared" si="9"/>
        <v>10000</v>
      </c>
      <c r="R312" s="51"/>
    </row>
    <row r="313" spans="1:18" ht="14.45" customHeight="1" x14ac:dyDescent="0.25">
      <c r="A313" s="51">
        <v>561</v>
      </c>
      <c r="B313" s="51" t="str">
        <f t="shared" si="8"/>
        <v>1</v>
      </c>
      <c r="C313" s="51">
        <v>152</v>
      </c>
      <c r="D313" s="51" t="s">
        <v>220</v>
      </c>
      <c r="E313" s="115">
        <v>4</v>
      </c>
      <c r="F313" s="51" t="s">
        <v>8</v>
      </c>
      <c r="G313" s="52">
        <v>2000000</v>
      </c>
      <c r="H313" s="51"/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99">
        <v>1467397.6820952743</v>
      </c>
      <c r="R313" s="51"/>
    </row>
    <row r="314" spans="1:18" ht="14.45" customHeight="1" x14ac:dyDescent="0.25">
      <c r="A314" s="51">
        <v>564</v>
      </c>
      <c r="B314" s="51" t="str">
        <f t="shared" si="8"/>
        <v>2</v>
      </c>
      <c r="C314" s="51">
        <v>211</v>
      </c>
      <c r="D314" s="51" t="s">
        <v>220</v>
      </c>
      <c r="E314" s="115">
        <v>4</v>
      </c>
      <c r="F314" s="51" t="s">
        <v>19</v>
      </c>
      <c r="G314" s="52">
        <v>12000</v>
      </c>
      <c r="H314" s="51"/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f t="shared" si="9"/>
        <v>12000</v>
      </c>
      <c r="R314" s="51"/>
    </row>
    <row r="315" spans="1:18" ht="14.45" customHeight="1" x14ac:dyDescent="0.25">
      <c r="A315" s="51">
        <v>565</v>
      </c>
      <c r="B315" s="51" t="str">
        <f t="shared" si="8"/>
        <v>2</v>
      </c>
      <c r="C315" s="51">
        <v>212</v>
      </c>
      <c r="D315" s="51" t="s">
        <v>220</v>
      </c>
      <c r="E315" s="115">
        <v>4</v>
      </c>
      <c r="F315" s="51" t="s">
        <v>20</v>
      </c>
      <c r="G315" s="52">
        <v>12000</v>
      </c>
      <c r="H315" s="51"/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f t="shared" si="9"/>
        <v>12000</v>
      </c>
      <c r="R315" s="51"/>
    </row>
    <row r="316" spans="1:18" ht="14.45" customHeight="1" x14ac:dyDescent="0.25">
      <c r="A316" s="51">
        <v>566</v>
      </c>
      <c r="B316" s="51" t="str">
        <f t="shared" si="8"/>
        <v>2</v>
      </c>
      <c r="C316" s="51">
        <v>214</v>
      </c>
      <c r="D316" s="51" t="s">
        <v>220</v>
      </c>
      <c r="E316" s="115">
        <v>4</v>
      </c>
      <c r="F316" s="51" t="s">
        <v>22</v>
      </c>
      <c r="G316" s="52">
        <v>1500</v>
      </c>
      <c r="H316" s="51"/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f t="shared" si="9"/>
        <v>1500</v>
      </c>
      <c r="R316" s="51"/>
    </row>
    <row r="317" spans="1:18" ht="14.45" customHeight="1" x14ac:dyDescent="0.25">
      <c r="A317" s="51">
        <v>567</v>
      </c>
      <c r="B317" s="51" t="str">
        <f t="shared" si="8"/>
        <v>2</v>
      </c>
      <c r="C317" s="51">
        <v>215</v>
      </c>
      <c r="D317" s="51" t="s">
        <v>220</v>
      </c>
      <c r="E317" s="115">
        <v>4</v>
      </c>
      <c r="F317" s="51" t="s">
        <v>23</v>
      </c>
      <c r="G317" s="52">
        <v>5000</v>
      </c>
      <c r="H317" s="51"/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f t="shared" si="9"/>
        <v>5000</v>
      </c>
      <c r="R317" s="51"/>
    </row>
    <row r="318" spans="1:18" ht="14.45" customHeight="1" x14ac:dyDescent="0.25">
      <c r="A318" s="51">
        <v>568</v>
      </c>
      <c r="B318" s="51" t="str">
        <f t="shared" si="8"/>
        <v>2</v>
      </c>
      <c r="C318" s="51">
        <v>216</v>
      </c>
      <c r="D318" s="51" t="s">
        <v>220</v>
      </c>
      <c r="E318" s="115">
        <v>4</v>
      </c>
      <c r="F318" s="51" t="s">
        <v>24</v>
      </c>
      <c r="G318" s="52">
        <v>0</v>
      </c>
      <c r="H318" s="51"/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f t="shared" si="9"/>
        <v>0</v>
      </c>
      <c r="R318" s="51"/>
    </row>
    <row r="319" spans="1:18" ht="14.45" customHeight="1" x14ac:dyDescent="0.25">
      <c r="A319" s="51">
        <v>570</v>
      </c>
      <c r="B319" s="51" t="str">
        <f t="shared" si="8"/>
        <v>2</v>
      </c>
      <c r="C319" s="51">
        <v>221</v>
      </c>
      <c r="D319" s="51" t="s">
        <v>220</v>
      </c>
      <c r="E319" s="115">
        <v>4</v>
      </c>
      <c r="F319" s="51" t="s">
        <v>27</v>
      </c>
      <c r="G319" s="52">
        <v>30000</v>
      </c>
      <c r="H319" s="51"/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f t="shared" si="9"/>
        <v>30000</v>
      </c>
      <c r="R319" s="51"/>
    </row>
    <row r="320" spans="1:18" ht="14.45" customHeight="1" x14ac:dyDescent="0.25">
      <c r="A320" s="51">
        <v>572</v>
      </c>
      <c r="B320" s="51" t="str">
        <f t="shared" si="8"/>
        <v>2</v>
      </c>
      <c r="C320" s="51">
        <v>253</v>
      </c>
      <c r="D320" s="51" t="s">
        <v>220</v>
      </c>
      <c r="E320" s="115">
        <v>4</v>
      </c>
      <c r="F320" s="51" t="s">
        <v>41</v>
      </c>
      <c r="G320" s="52">
        <v>0</v>
      </c>
      <c r="H320" s="51"/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f t="shared" si="9"/>
        <v>0</v>
      </c>
      <c r="R320" s="51"/>
    </row>
    <row r="321" spans="1:18" ht="14.45" customHeight="1" x14ac:dyDescent="0.25">
      <c r="A321" s="51">
        <v>573</v>
      </c>
      <c r="B321" s="51" t="str">
        <f t="shared" si="8"/>
        <v>2</v>
      </c>
      <c r="C321" s="51">
        <v>254</v>
      </c>
      <c r="D321" s="51" t="s">
        <v>220</v>
      </c>
      <c r="E321" s="115">
        <v>4</v>
      </c>
      <c r="F321" s="51" t="s">
        <v>42</v>
      </c>
      <c r="G321" s="52">
        <v>0</v>
      </c>
      <c r="H321" s="51"/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f t="shared" si="9"/>
        <v>0</v>
      </c>
      <c r="R321" s="51"/>
    </row>
    <row r="322" spans="1:18" ht="14.45" customHeight="1" x14ac:dyDescent="0.25">
      <c r="A322" s="51">
        <v>575</v>
      </c>
      <c r="B322" s="51" t="str">
        <f t="shared" si="8"/>
        <v>2</v>
      </c>
      <c r="C322" s="51">
        <v>261</v>
      </c>
      <c r="D322" s="51" t="s">
        <v>220</v>
      </c>
      <c r="E322" s="115">
        <v>4</v>
      </c>
      <c r="F322" s="51" t="s">
        <v>43</v>
      </c>
      <c r="G322" s="52">
        <v>60000</v>
      </c>
      <c r="H322" s="51"/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f t="shared" si="9"/>
        <v>60000</v>
      </c>
      <c r="R322" s="51"/>
    </row>
    <row r="323" spans="1:18" ht="14.45" customHeight="1" x14ac:dyDescent="0.25">
      <c r="A323" s="51">
        <v>577</v>
      </c>
      <c r="B323" s="51" t="str">
        <f t="shared" si="8"/>
        <v>2</v>
      </c>
      <c r="C323" s="51">
        <v>271</v>
      </c>
      <c r="D323" s="51" t="s">
        <v>220</v>
      </c>
      <c r="E323" s="115">
        <v>4</v>
      </c>
      <c r="F323" s="51" t="s">
        <v>44</v>
      </c>
      <c r="G323" s="52">
        <v>0</v>
      </c>
      <c r="H323" s="51"/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f t="shared" si="9"/>
        <v>0</v>
      </c>
      <c r="R323" s="51"/>
    </row>
    <row r="324" spans="1:18" ht="14.45" customHeight="1" x14ac:dyDescent="0.25">
      <c r="A324" s="51">
        <v>579</v>
      </c>
      <c r="B324" s="51" t="str">
        <f t="shared" si="8"/>
        <v>2</v>
      </c>
      <c r="C324" s="51">
        <v>296</v>
      </c>
      <c r="D324" s="51" t="s">
        <v>220</v>
      </c>
      <c r="E324" s="115">
        <v>4</v>
      </c>
      <c r="F324" s="51" t="s">
        <v>53</v>
      </c>
      <c r="G324" s="52">
        <v>20000</v>
      </c>
      <c r="H324" s="51"/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f t="shared" si="9"/>
        <v>20000</v>
      </c>
      <c r="R324" s="51"/>
    </row>
    <row r="325" spans="1:18" ht="14.45" customHeight="1" x14ac:dyDescent="0.25">
      <c r="A325" s="51">
        <v>582</v>
      </c>
      <c r="B325" s="51" t="str">
        <f t="shared" si="8"/>
        <v>3</v>
      </c>
      <c r="C325" s="51">
        <v>315</v>
      </c>
      <c r="D325" s="51" t="s">
        <v>220</v>
      </c>
      <c r="E325" s="115">
        <v>4</v>
      </c>
      <c r="F325" s="51" t="s">
        <v>59</v>
      </c>
      <c r="G325" s="52">
        <v>18000</v>
      </c>
      <c r="H325" s="51"/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f t="shared" si="9"/>
        <v>18000</v>
      </c>
      <c r="R325" s="51"/>
    </row>
    <row r="326" spans="1:18" ht="14.45" customHeight="1" x14ac:dyDescent="0.25">
      <c r="A326" s="51">
        <v>583</v>
      </c>
      <c r="B326" s="51" t="str">
        <f t="shared" ref="B326:B389" si="10">MID(C326,1,1)</f>
        <v>3</v>
      </c>
      <c r="C326" s="51">
        <v>318</v>
      </c>
      <c r="D326" s="51" t="s">
        <v>220</v>
      </c>
      <c r="E326" s="115">
        <v>4</v>
      </c>
      <c r="F326" s="51" t="s">
        <v>62</v>
      </c>
      <c r="G326" s="52">
        <v>4800</v>
      </c>
      <c r="H326" s="51"/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f t="shared" ref="Q326:Q389" si="11">SUM(G326:P326)</f>
        <v>4800</v>
      </c>
      <c r="R326" s="51"/>
    </row>
    <row r="327" spans="1:18" ht="14.45" customHeight="1" x14ac:dyDescent="0.25">
      <c r="A327" s="51">
        <v>585</v>
      </c>
      <c r="B327" s="51" t="str">
        <f t="shared" si="10"/>
        <v>3</v>
      </c>
      <c r="C327" s="51">
        <v>331</v>
      </c>
      <c r="D327" s="51" t="s">
        <v>220</v>
      </c>
      <c r="E327" s="115">
        <v>4</v>
      </c>
      <c r="F327" s="51" t="s">
        <v>67</v>
      </c>
      <c r="G327" s="52">
        <v>360000</v>
      </c>
      <c r="H327" s="51"/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f t="shared" si="11"/>
        <v>360000</v>
      </c>
      <c r="R327" s="51"/>
    </row>
    <row r="328" spans="1:18" ht="14.45" customHeight="1" x14ac:dyDescent="0.25">
      <c r="A328" s="51">
        <v>586</v>
      </c>
      <c r="B328" s="51" t="str">
        <f t="shared" si="10"/>
        <v>3</v>
      </c>
      <c r="C328" s="51">
        <v>334</v>
      </c>
      <c r="D328" s="51" t="s">
        <v>220</v>
      </c>
      <c r="E328" s="115">
        <v>4</v>
      </c>
      <c r="F328" s="51" t="s">
        <v>69</v>
      </c>
      <c r="G328" s="52">
        <v>0</v>
      </c>
      <c r="H328" s="51"/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f t="shared" si="11"/>
        <v>0</v>
      </c>
      <c r="R328" s="51"/>
    </row>
    <row r="329" spans="1:18" ht="14.45" customHeight="1" x14ac:dyDescent="0.25">
      <c r="A329" s="51">
        <v>588</v>
      </c>
      <c r="B329" s="51" t="str">
        <f t="shared" si="10"/>
        <v>3</v>
      </c>
      <c r="C329" s="51">
        <v>351</v>
      </c>
      <c r="D329" s="51" t="s">
        <v>220</v>
      </c>
      <c r="E329" s="115">
        <v>4</v>
      </c>
      <c r="F329" s="51" t="s">
        <v>76</v>
      </c>
      <c r="G329" s="52">
        <v>0</v>
      </c>
      <c r="H329" s="51"/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f t="shared" si="11"/>
        <v>0</v>
      </c>
      <c r="R329" s="51"/>
    </row>
    <row r="330" spans="1:18" ht="14.45" customHeight="1" x14ac:dyDescent="0.25">
      <c r="A330" s="51">
        <v>589</v>
      </c>
      <c r="B330" s="51" t="str">
        <f t="shared" si="10"/>
        <v>3</v>
      </c>
      <c r="C330" s="51">
        <v>353</v>
      </c>
      <c r="D330" s="51" t="s">
        <v>220</v>
      </c>
      <c r="E330" s="115">
        <v>4</v>
      </c>
      <c r="F330" s="51" t="s">
        <v>78</v>
      </c>
      <c r="G330" s="52">
        <v>6000</v>
      </c>
      <c r="H330" s="51"/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f t="shared" si="11"/>
        <v>6000</v>
      </c>
      <c r="R330" s="51"/>
    </row>
    <row r="331" spans="1:18" ht="14.45" customHeight="1" x14ac:dyDescent="0.25">
      <c r="A331" s="51">
        <v>590</v>
      </c>
      <c r="B331" s="51" t="str">
        <f t="shared" si="10"/>
        <v>3</v>
      </c>
      <c r="C331" s="51">
        <v>355</v>
      </c>
      <c r="D331" s="51" t="s">
        <v>220</v>
      </c>
      <c r="E331" s="115">
        <v>4</v>
      </c>
      <c r="F331" s="51" t="s">
        <v>79</v>
      </c>
      <c r="G331" s="52">
        <v>10000</v>
      </c>
      <c r="H331" s="51"/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f t="shared" si="11"/>
        <v>10000</v>
      </c>
      <c r="R331" s="51"/>
    </row>
    <row r="332" spans="1:18" ht="14.45" customHeight="1" x14ac:dyDescent="0.25">
      <c r="A332" s="51">
        <v>592</v>
      </c>
      <c r="B332" s="51" t="str">
        <f t="shared" si="10"/>
        <v>3</v>
      </c>
      <c r="C332" s="51">
        <v>361</v>
      </c>
      <c r="D332" s="51" t="s">
        <v>220</v>
      </c>
      <c r="E332" s="115">
        <v>4</v>
      </c>
      <c r="F332" s="51" t="s">
        <v>83</v>
      </c>
      <c r="G332" s="52">
        <v>0</v>
      </c>
      <c r="H332" s="51"/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f t="shared" si="11"/>
        <v>0</v>
      </c>
      <c r="R332" s="51"/>
    </row>
    <row r="333" spans="1:18" ht="14.45" customHeight="1" x14ac:dyDescent="0.25">
      <c r="A333" s="51">
        <v>594</v>
      </c>
      <c r="B333" s="51" t="str">
        <f t="shared" si="10"/>
        <v>3</v>
      </c>
      <c r="C333" s="51">
        <v>371</v>
      </c>
      <c r="D333" s="51" t="s">
        <v>220</v>
      </c>
      <c r="E333" s="115">
        <v>4</v>
      </c>
      <c r="F333" s="51" t="s">
        <v>90</v>
      </c>
      <c r="G333" s="52">
        <v>15000</v>
      </c>
      <c r="H333" s="51"/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f t="shared" si="11"/>
        <v>15000</v>
      </c>
      <c r="R333" s="51"/>
    </row>
    <row r="334" spans="1:18" ht="14.45" customHeight="1" x14ac:dyDescent="0.25">
      <c r="A334" s="51">
        <v>595</v>
      </c>
      <c r="B334" s="51" t="str">
        <f t="shared" si="10"/>
        <v>3</v>
      </c>
      <c r="C334" s="51">
        <v>372</v>
      </c>
      <c r="D334" s="51" t="s">
        <v>220</v>
      </c>
      <c r="E334" s="115">
        <v>4</v>
      </c>
      <c r="F334" s="51" t="s">
        <v>91</v>
      </c>
      <c r="G334" s="52">
        <v>0</v>
      </c>
      <c r="H334" s="51"/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f t="shared" si="11"/>
        <v>0</v>
      </c>
      <c r="R334" s="51"/>
    </row>
    <row r="335" spans="1:18" ht="14.45" customHeight="1" x14ac:dyDescent="0.25">
      <c r="A335" s="51">
        <v>596</v>
      </c>
      <c r="B335" s="51" t="str">
        <f t="shared" si="10"/>
        <v>3</v>
      </c>
      <c r="C335" s="51">
        <v>375</v>
      </c>
      <c r="D335" s="51" t="s">
        <v>220</v>
      </c>
      <c r="E335" s="115">
        <v>4</v>
      </c>
      <c r="F335" s="51" t="s">
        <v>93</v>
      </c>
      <c r="G335" s="52">
        <v>30000</v>
      </c>
      <c r="H335" s="51"/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f t="shared" si="11"/>
        <v>30000</v>
      </c>
      <c r="R335" s="51"/>
    </row>
    <row r="336" spans="1:18" ht="14.45" customHeight="1" x14ac:dyDescent="0.25">
      <c r="A336" s="51">
        <v>597</v>
      </c>
      <c r="B336" s="51" t="str">
        <f t="shared" si="10"/>
        <v>3</v>
      </c>
      <c r="C336" s="51">
        <v>376</v>
      </c>
      <c r="D336" s="51" t="s">
        <v>220</v>
      </c>
      <c r="E336" s="115">
        <v>4</v>
      </c>
      <c r="F336" s="51" t="s">
        <v>94</v>
      </c>
      <c r="G336" s="52">
        <v>1000</v>
      </c>
      <c r="H336" s="51"/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f t="shared" si="11"/>
        <v>1000</v>
      </c>
      <c r="R336" s="51"/>
    </row>
    <row r="337" spans="1:18" ht="14.45" customHeight="1" x14ac:dyDescent="0.25">
      <c r="A337" s="51">
        <v>599</v>
      </c>
      <c r="B337" s="51" t="str">
        <f t="shared" si="10"/>
        <v>3</v>
      </c>
      <c r="C337" s="51">
        <v>381</v>
      </c>
      <c r="D337" s="51" t="s">
        <v>220</v>
      </c>
      <c r="E337" s="115">
        <v>4</v>
      </c>
      <c r="F337" s="51" t="s">
        <v>97</v>
      </c>
      <c r="G337" s="52">
        <v>0</v>
      </c>
      <c r="H337" s="51"/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f t="shared" si="11"/>
        <v>0</v>
      </c>
      <c r="R337" s="51"/>
    </row>
    <row r="338" spans="1:18" ht="14.45" customHeight="1" x14ac:dyDescent="0.25">
      <c r="A338" s="51">
        <v>602</v>
      </c>
      <c r="B338" s="51" t="str">
        <f t="shared" si="10"/>
        <v>5</v>
      </c>
      <c r="C338" s="51">
        <v>511</v>
      </c>
      <c r="D338" s="51" t="s">
        <v>220</v>
      </c>
      <c r="E338" s="115">
        <v>4</v>
      </c>
      <c r="F338" s="51" t="s">
        <v>109</v>
      </c>
      <c r="G338" s="52">
        <v>0</v>
      </c>
      <c r="H338" s="51"/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f t="shared" si="11"/>
        <v>0</v>
      </c>
      <c r="R338" s="51"/>
    </row>
    <row r="339" spans="1:18" x14ac:dyDescent="0.25">
      <c r="A339" s="51">
        <v>606</v>
      </c>
      <c r="B339" s="51" t="str">
        <f t="shared" si="10"/>
        <v>1</v>
      </c>
      <c r="C339" s="51">
        <v>122</v>
      </c>
      <c r="D339" s="51" t="s">
        <v>221</v>
      </c>
      <c r="E339" s="115">
        <v>28</v>
      </c>
      <c r="F339" s="51" t="s">
        <v>12</v>
      </c>
      <c r="G339" s="52"/>
      <c r="H339" s="51"/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f t="shared" si="11"/>
        <v>0</v>
      </c>
      <c r="R339" s="51"/>
    </row>
    <row r="340" spans="1:18" ht="14.45" customHeight="1" x14ac:dyDescent="0.25">
      <c r="A340" s="51">
        <v>609</v>
      </c>
      <c r="B340" s="51" t="str">
        <f t="shared" si="10"/>
        <v>2</v>
      </c>
      <c r="C340" s="51">
        <v>211</v>
      </c>
      <c r="D340" s="51" t="s">
        <v>221</v>
      </c>
      <c r="E340" s="115">
        <v>28</v>
      </c>
      <c r="F340" s="51" t="s">
        <v>19</v>
      </c>
      <c r="G340" s="52">
        <v>8000</v>
      </c>
      <c r="H340" s="51"/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f t="shared" si="11"/>
        <v>8000</v>
      </c>
      <c r="R340" s="51"/>
    </row>
    <row r="341" spans="1:18" ht="14.45" customHeight="1" x14ac:dyDescent="0.25">
      <c r="A341" s="51">
        <v>610</v>
      </c>
      <c r="B341" s="51" t="str">
        <f t="shared" si="10"/>
        <v>2</v>
      </c>
      <c r="C341" s="51">
        <v>212</v>
      </c>
      <c r="D341" s="51" t="s">
        <v>221</v>
      </c>
      <c r="E341" s="115">
        <v>28</v>
      </c>
      <c r="F341" s="51" t="s">
        <v>20</v>
      </c>
      <c r="G341" s="52">
        <v>8000</v>
      </c>
      <c r="H341" s="51"/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f t="shared" si="11"/>
        <v>8000</v>
      </c>
      <c r="R341" s="51"/>
    </row>
    <row r="342" spans="1:18" ht="14.45" customHeight="1" x14ac:dyDescent="0.25">
      <c r="A342" s="51">
        <v>611</v>
      </c>
      <c r="B342" s="51" t="str">
        <f t="shared" si="10"/>
        <v>2</v>
      </c>
      <c r="C342" s="51">
        <v>214</v>
      </c>
      <c r="D342" s="51" t="s">
        <v>221</v>
      </c>
      <c r="E342" s="115">
        <v>28</v>
      </c>
      <c r="F342" s="51" t="s">
        <v>22</v>
      </c>
      <c r="G342" s="52">
        <v>800</v>
      </c>
      <c r="H342" s="51"/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f t="shared" si="11"/>
        <v>800</v>
      </c>
      <c r="R342" s="51"/>
    </row>
    <row r="343" spans="1:18" ht="14.45" customHeight="1" x14ac:dyDescent="0.25">
      <c r="A343" s="51">
        <v>612</v>
      </c>
      <c r="B343" s="51" t="str">
        <f t="shared" si="10"/>
        <v>2</v>
      </c>
      <c r="C343" s="51">
        <v>216</v>
      </c>
      <c r="D343" s="51" t="s">
        <v>221</v>
      </c>
      <c r="E343" s="115">
        <v>28</v>
      </c>
      <c r="F343" s="51" t="s">
        <v>24</v>
      </c>
      <c r="G343" s="52">
        <v>0</v>
      </c>
      <c r="H343" s="51"/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f t="shared" si="11"/>
        <v>0</v>
      </c>
      <c r="R343" s="51"/>
    </row>
    <row r="344" spans="1:18" ht="14.45" customHeight="1" x14ac:dyDescent="0.25">
      <c r="A344" s="51">
        <v>614</v>
      </c>
      <c r="B344" s="51" t="str">
        <f t="shared" si="10"/>
        <v>2</v>
      </c>
      <c r="C344" s="51">
        <v>249</v>
      </c>
      <c r="D344" s="51" t="s">
        <v>221</v>
      </c>
      <c r="E344" s="115">
        <v>28</v>
      </c>
      <c r="F344" s="51" t="s">
        <v>39</v>
      </c>
      <c r="G344" s="52">
        <v>30000</v>
      </c>
      <c r="H344" s="51"/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f t="shared" si="11"/>
        <v>30000</v>
      </c>
      <c r="R344" s="51"/>
    </row>
    <row r="345" spans="1:18" ht="14.45" customHeight="1" x14ac:dyDescent="0.25">
      <c r="A345" s="51">
        <v>616</v>
      </c>
      <c r="B345" s="51" t="str">
        <f t="shared" si="10"/>
        <v>2</v>
      </c>
      <c r="C345" s="51">
        <v>261</v>
      </c>
      <c r="D345" s="51" t="s">
        <v>221</v>
      </c>
      <c r="E345" s="115">
        <v>28</v>
      </c>
      <c r="F345" s="51" t="s">
        <v>43</v>
      </c>
      <c r="G345" s="52">
        <v>50000</v>
      </c>
      <c r="H345" s="51"/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f t="shared" si="11"/>
        <v>50000</v>
      </c>
      <c r="R345" s="51"/>
    </row>
    <row r="346" spans="1:18" ht="14.45" customHeight="1" x14ac:dyDescent="0.25">
      <c r="A346" s="51">
        <v>618</v>
      </c>
      <c r="B346" s="51" t="str">
        <f t="shared" si="10"/>
        <v>2</v>
      </c>
      <c r="C346" s="51">
        <v>271</v>
      </c>
      <c r="D346" s="51" t="s">
        <v>221</v>
      </c>
      <c r="E346" s="115">
        <v>28</v>
      </c>
      <c r="F346" s="51" t="s">
        <v>44</v>
      </c>
      <c r="G346" s="52">
        <v>0</v>
      </c>
      <c r="H346" s="51"/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f t="shared" si="11"/>
        <v>0</v>
      </c>
      <c r="R346" s="51"/>
    </row>
    <row r="347" spans="1:18" ht="14.45" customHeight="1" x14ac:dyDescent="0.25">
      <c r="A347" s="51">
        <v>620</v>
      </c>
      <c r="B347" s="51" t="str">
        <f t="shared" si="10"/>
        <v>2</v>
      </c>
      <c r="C347" s="51">
        <v>296</v>
      </c>
      <c r="D347" s="51" t="s">
        <v>221</v>
      </c>
      <c r="E347" s="115">
        <v>28</v>
      </c>
      <c r="F347" s="51" t="s">
        <v>54</v>
      </c>
      <c r="G347" s="52">
        <v>35000</v>
      </c>
      <c r="H347" s="51"/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f t="shared" si="11"/>
        <v>35000</v>
      </c>
      <c r="R347" s="51"/>
    </row>
    <row r="348" spans="1:18" ht="14.45" customHeight="1" x14ac:dyDescent="0.25">
      <c r="A348" s="51">
        <v>623</v>
      </c>
      <c r="B348" s="51" t="str">
        <f t="shared" si="10"/>
        <v>3</v>
      </c>
      <c r="C348" s="51">
        <v>314</v>
      </c>
      <c r="D348" s="51" t="s">
        <v>221</v>
      </c>
      <c r="E348" s="115">
        <v>28</v>
      </c>
      <c r="F348" s="51" t="s">
        <v>58</v>
      </c>
      <c r="G348" s="52">
        <v>12000</v>
      </c>
      <c r="H348" s="51"/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f t="shared" si="11"/>
        <v>12000</v>
      </c>
      <c r="R348" s="51"/>
    </row>
    <row r="349" spans="1:18" ht="14.45" customHeight="1" x14ac:dyDescent="0.25">
      <c r="A349" s="51">
        <v>625</v>
      </c>
      <c r="B349" s="51" t="str">
        <f t="shared" si="10"/>
        <v>3</v>
      </c>
      <c r="C349" s="51">
        <v>334</v>
      </c>
      <c r="D349" s="51" t="s">
        <v>221</v>
      </c>
      <c r="E349" s="115">
        <v>28</v>
      </c>
      <c r="F349" s="51" t="s">
        <v>69</v>
      </c>
      <c r="G349" s="52">
        <v>10000</v>
      </c>
      <c r="H349" s="51"/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f t="shared" si="11"/>
        <v>10000</v>
      </c>
      <c r="R349" s="51"/>
    </row>
    <row r="350" spans="1:18" ht="14.45" customHeight="1" x14ac:dyDescent="0.25">
      <c r="A350" s="51">
        <v>627</v>
      </c>
      <c r="B350" s="51" t="str">
        <f t="shared" si="10"/>
        <v>3</v>
      </c>
      <c r="C350" s="51">
        <v>351</v>
      </c>
      <c r="D350" s="51" t="s">
        <v>221</v>
      </c>
      <c r="E350" s="115">
        <v>28</v>
      </c>
      <c r="F350" s="51" t="s">
        <v>76</v>
      </c>
      <c r="G350" s="52">
        <v>10000</v>
      </c>
      <c r="H350" s="51"/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f t="shared" si="11"/>
        <v>10000</v>
      </c>
      <c r="R350" s="51"/>
    </row>
    <row r="351" spans="1:18" ht="14.45" customHeight="1" x14ac:dyDescent="0.25">
      <c r="A351" s="51">
        <v>628</v>
      </c>
      <c r="B351" s="51" t="str">
        <f t="shared" si="10"/>
        <v>3</v>
      </c>
      <c r="C351" s="51">
        <v>353</v>
      </c>
      <c r="D351" s="51" t="s">
        <v>221</v>
      </c>
      <c r="E351" s="115">
        <v>28</v>
      </c>
      <c r="F351" s="51" t="s">
        <v>78</v>
      </c>
      <c r="G351" s="52">
        <v>1500</v>
      </c>
      <c r="H351" s="51"/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f t="shared" si="11"/>
        <v>1500</v>
      </c>
      <c r="R351" s="51"/>
    </row>
    <row r="352" spans="1:18" ht="14.45" customHeight="1" x14ac:dyDescent="0.25">
      <c r="A352" s="51">
        <v>629</v>
      </c>
      <c r="B352" s="51" t="str">
        <f t="shared" si="10"/>
        <v>3</v>
      </c>
      <c r="C352" s="51">
        <v>355</v>
      </c>
      <c r="D352" s="51" t="s">
        <v>221</v>
      </c>
      <c r="E352" s="115">
        <v>28</v>
      </c>
      <c r="F352" s="51" t="s">
        <v>79</v>
      </c>
      <c r="G352" s="52">
        <v>25000</v>
      </c>
      <c r="H352" s="51"/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f t="shared" si="11"/>
        <v>25000</v>
      </c>
      <c r="R352" s="51"/>
    </row>
    <row r="353" spans="1:18" ht="14.45" customHeight="1" x14ac:dyDescent="0.25">
      <c r="A353" s="51">
        <v>631</v>
      </c>
      <c r="B353" s="51" t="str">
        <f t="shared" si="10"/>
        <v>3</v>
      </c>
      <c r="C353" s="51">
        <v>361</v>
      </c>
      <c r="D353" s="51" t="s">
        <v>221</v>
      </c>
      <c r="E353" s="115">
        <v>28</v>
      </c>
      <c r="F353" s="51" t="s">
        <v>83</v>
      </c>
      <c r="G353" s="52">
        <v>20000</v>
      </c>
      <c r="H353" s="51"/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f t="shared" si="11"/>
        <v>20000</v>
      </c>
      <c r="R353" s="51"/>
    </row>
    <row r="354" spans="1:18" ht="14.45" customHeight="1" x14ac:dyDescent="0.25">
      <c r="A354" s="51">
        <v>633</v>
      </c>
      <c r="B354" s="51" t="str">
        <f t="shared" si="10"/>
        <v>3</v>
      </c>
      <c r="C354" s="51">
        <v>372</v>
      </c>
      <c r="D354" s="51" t="s">
        <v>221</v>
      </c>
      <c r="E354" s="115">
        <v>28</v>
      </c>
      <c r="F354" s="51" t="s">
        <v>91</v>
      </c>
      <c r="G354" s="52">
        <v>5000</v>
      </c>
      <c r="H354" s="51"/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f t="shared" si="11"/>
        <v>5000</v>
      </c>
      <c r="R354" s="51"/>
    </row>
    <row r="355" spans="1:18" ht="14.45" customHeight="1" x14ac:dyDescent="0.25">
      <c r="A355" s="51">
        <v>634</v>
      </c>
      <c r="B355" s="51" t="str">
        <f t="shared" si="10"/>
        <v>3</v>
      </c>
      <c r="C355" s="51">
        <v>375</v>
      </c>
      <c r="D355" s="51" t="s">
        <v>221</v>
      </c>
      <c r="E355" s="115">
        <v>28</v>
      </c>
      <c r="F355" s="51" t="s">
        <v>93</v>
      </c>
      <c r="G355" s="52">
        <v>5000</v>
      </c>
      <c r="H355" s="51"/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f t="shared" si="11"/>
        <v>5000</v>
      </c>
      <c r="R355" s="51"/>
    </row>
    <row r="356" spans="1:18" ht="14.45" customHeight="1" x14ac:dyDescent="0.25">
      <c r="A356" s="51">
        <v>637</v>
      </c>
      <c r="B356" s="51" t="str">
        <f t="shared" si="10"/>
        <v>5</v>
      </c>
      <c r="C356" s="51">
        <v>511</v>
      </c>
      <c r="D356" s="51" t="s">
        <v>221</v>
      </c>
      <c r="E356" s="115">
        <v>28</v>
      </c>
      <c r="F356" s="51" t="s">
        <v>109</v>
      </c>
      <c r="G356" s="52">
        <v>0</v>
      </c>
      <c r="H356" s="51"/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f t="shared" si="11"/>
        <v>0</v>
      </c>
      <c r="R356" s="51"/>
    </row>
    <row r="357" spans="1:18" ht="14.45" customHeight="1" x14ac:dyDescent="0.25">
      <c r="A357" s="51">
        <v>638</v>
      </c>
      <c r="B357" s="51" t="str">
        <f t="shared" si="10"/>
        <v>5</v>
      </c>
      <c r="C357" s="51">
        <v>515</v>
      </c>
      <c r="D357" s="51" t="s">
        <v>221</v>
      </c>
      <c r="E357" s="115">
        <v>28</v>
      </c>
      <c r="F357" s="51" t="s">
        <v>111</v>
      </c>
      <c r="G357" s="52">
        <v>8000</v>
      </c>
      <c r="H357" s="51"/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f t="shared" si="11"/>
        <v>8000</v>
      </c>
      <c r="R357" s="51"/>
    </row>
    <row r="358" spans="1:18" x14ac:dyDescent="0.25">
      <c r="A358" s="51">
        <v>641</v>
      </c>
      <c r="B358" s="51" t="str">
        <f t="shared" si="10"/>
        <v>1</v>
      </c>
      <c r="C358" s="51">
        <v>122</v>
      </c>
      <c r="D358" s="51" t="s">
        <v>142</v>
      </c>
      <c r="E358" s="115">
        <v>24</v>
      </c>
      <c r="F358" s="51" t="s">
        <v>12</v>
      </c>
      <c r="G358" s="52"/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f t="shared" si="11"/>
        <v>0</v>
      </c>
      <c r="R358" s="51"/>
    </row>
    <row r="359" spans="1:18" ht="14.45" customHeight="1" x14ac:dyDescent="0.25">
      <c r="A359" s="51">
        <v>644</v>
      </c>
      <c r="B359" s="51" t="str">
        <f t="shared" si="10"/>
        <v>2</v>
      </c>
      <c r="C359" s="51">
        <v>211</v>
      </c>
      <c r="D359" s="51" t="s">
        <v>142</v>
      </c>
      <c r="E359" s="115">
        <v>24</v>
      </c>
      <c r="F359" s="51" t="s">
        <v>19</v>
      </c>
      <c r="G359" s="52">
        <v>12000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f t="shared" si="11"/>
        <v>12000</v>
      </c>
      <c r="R359" s="51"/>
    </row>
    <row r="360" spans="1:18" ht="14.45" customHeight="1" x14ac:dyDescent="0.25">
      <c r="A360" s="51">
        <v>645</v>
      </c>
      <c r="B360" s="51" t="str">
        <f t="shared" si="10"/>
        <v>2</v>
      </c>
      <c r="C360" s="51">
        <v>212</v>
      </c>
      <c r="D360" s="51" t="s">
        <v>142</v>
      </c>
      <c r="E360" s="115">
        <v>24</v>
      </c>
      <c r="F360" s="51" t="s">
        <v>20</v>
      </c>
      <c r="G360" s="52">
        <v>17000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f t="shared" si="11"/>
        <v>17000</v>
      </c>
      <c r="R360" s="51"/>
    </row>
    <row r="361" spans="1:18" ht="14.45" customHeight="1" x14ac:dyDescent="0.25">
      <c r="A361" s="51">
        <v>646</v>
      </c>
      <c r="B361" s="51" t="str">
        <f t="shared" si="10"/>
        <v>2</v>
      </c>
      <c r="C361" s="51">
        <v>214</v>
      </c>
      <c r="D361" s="51" t="s">
        <v>142</v>
      </c>
      <c r="E361" s="115">
        <v>24</v>
      </c>
      <c r="F361" s="51" t="s">
        <v>22</v>
      </c>
      <c r="G361" s="52">
        <v>2000</v>
      </c>
      <c r="H361" s="51"/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f t="shared" si="11"/>
        <v>2000</v>
      </c>
      <c r="R361" s="51"/>
    </row>
    <row r="362" spans="1:18" ht="14.45" customHeight="1" x14ac:dyDescent="0.25">
      <c r="A362" s="51">
        <v>647</v>
      </c>
      <c r="B362" s="51" t="str">
        <f t="shared" si="10"/>
        <v>2</v>
      </c>
      <c r="C362" s="51">
        <v>215</v>
      </c>
      <c r="D362" s="51" t="s">
        <v>142</v>
      </c>
      <c r="E362" s="115">
        <v>24</v>
      </c>
      <c r="F362" s="51" t="s">
        <v>23</v>
      </c>
      <c r="G362" s="52">
        <v>80000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f t="shared" si="11"/>
        <v>80000</v>
      </c>
      <c r="R362" s="51"/>
    </row>
    <row r="363" spans="1:18" ht="14.45" customHeight="1" x14ac:dyDescent="0.25">
      <c r="A363" s="51">
        <v>649</v>
      </c>
      <c r="B363" s="51" t="str">
        <f t="shared" si="10"/>
        <v>2</v>
      </c>
      <c r="C363" s="51">
        <v>221</v>
      </c>
      <c r="D363" s="51" t="s">
        <v>142</v>
      </c>
      <c r="E363" s="115">
        <v>24</v>
      </c>
      <c r="F363" s="51" t="s">
        <v>27</v>
      </c>
      <c r="G363" s="52">
        <v>35000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f t="shared" si="11"/>
        <v>35000</v>
      </c>
      <c r="R363" s="51"/>
    </row>
    <row r="364" spans="1:18" ht="14.45" customHeight="1" x14ac:dyDescent="0.25">
      <c r="A364" s="51">
        <v>651</v>
      </c>
      <c r="B364" s="51" t="str">
        <f t="shared" si="10"/>
        <v>2</v>
      </c>
      <c r="C364" s="51">
        <v>261</v>
      </c>
      <c r="D364" s="51" t="s">
        <v>142</v>
      </c>
      <c r="E364" s="115">
        <v>24</v>
      </c>
      <c r="F364" s="51" t="s">
        <v>43</v>
      </c>
      <c r="G364" s="52">
        <v>12000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f t="shared" si="11"/>
        <v>12000</v>
      </c>
      <c r="R364" s="51"/>
    </row>
    <row r="365" spans="1:18" ht="14.45" customHeight="1" x14ac:dyDescent="0.25">
      <c r="A365" s="51">
        <v>654</v>
      </c>
      <c r="B365" s="51" t="str">
        <f t="shared" si="10"/>
        <v>3</v>
      </c>
      <c r="C365" s="51">
        <v>317</v>
      </c>
      <c r="D365" s="51" t="s">
        <v>142</v>
      </c>
      <c r="E365" s="115">
        <v>24</v>
      </c>
      <c r="F365" s="51" t="s">
        <v>61</v>
      </c>
      <c r="G365" s="52">
        <v>2400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f t="shared" si="11"/>
        <v>2400</v>
      </c>
      <c r="R365" s="51"/>
    </row>
    <row r="366" spans="1:18" ht="14.45" customHeight="1" x14ac:dyDescent="0.25">
      <c r="A366" s="51">
        <v>656</v>
      </c>
      <c r="B366" s="51" t="str">
        <f t="shared" si="10"/>
        <v>3</v>
      </c>
      <c r="C366" s="51">
        <v>334</v>
      </c>
      <c r="D366" s="51" t="s">
        <v>142</v>
      </c>
      <c r="E366" s="115">
        <v>24</v>
      </c>
      <c r="F366" s="51" t="s">
        <v>69</v>
      </c>
      <c r="G366" s="52">
        <v>8000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f t="shared" si="11"/>
        <v>8000</v>
      </c>
      <c r="R366" s="51"/>
    </row>
    <row r="367" spans="1:18" ht="14.45" customHeight="1" x14ac:dyDescent="0.25">
      <c r="A367" s="51">
        <v>658</v>
      </c>
      <c r="B367" s="51" t="str">
        <f t="shared" si="10"/>
        <v>3</v>
      </c>
      <c r="C367" s="51">
        <v>351</v>
      </c>
      <c r="D367" s="51" t="s">
        <v>142</v>
      </c>
      <c r="E367" s="115">
        <v>24</v>
      </c>
      <c r="F367" s="51" t="s">
        <v>76</v>
      </c>
      <c r="G367" s="52">
        <v>6000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f t="shared" si="11"/>
        <v>6000</v>
      </c>
      <c r="R367" s="51"/>
    </row>
    <row r="368" spans="1:18" ht="14.45" customHeight="1" x14ac:dyDescent="0.25">
      <c r="A368" s="51">
        <v>659</v>
      </c>
      <c r="B368" s="51" t="str">
        <f t="shared" si="10"/>
        <v>3</v>
      </c>
      <c r="C368" s="51">
        <v>352</v>
      </c>
      <c r="D368" s="51" t="s">
        <v>142</v>
      </c>
      <c r="E368" s="115">
        <v>24</v>
      </c>
      <c r="F368" s="51" t="s">
        <v>77</v>
      </c>
      <c r="G368" s="52">
        <v>5000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f t="shared" si="11"/>
        <v>5000</v>
      </c>
      <c r="R368" s="51"/>
    </row>
    <row r="369" spans="1:18" ht="14.45" customHeight="1" x14ac:dyDescent="0.25">
      <c r="A369" s="51">
        <v>660</v>
      </c>
      <c r="B369" s="51" t="str">
        <f t="shared" si="10"/>
        <v>3</v>
      </c>
      <c r="C369" s="51">
        <v>353</v>
      </c>
      <c r="D369" s="51" t="s">
        <v>142</v>
      </c>
      <c r="E369" s="115">
        <v>24</v>
      </c>
      <c r="F369" s="51" t="s">
        <v>78</v>
      </c>
      <c r="G369" s="52">
        <v>6000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f t="shared" si="11"/>
        <v>6000</v>
      </c>
      <c r="R369" s="51"/>
    </row>
    <row r="370" spans="1:18" ht="14.45" customHeight="1" x14ac:dyDescent="0.25">
      <c r="A370" s="51">
        <v>662</v>
      </c>
      <c r="B370" s="51" t="str">
        <f t="shared" si="10"/>
        <v>3</v>
      </c>
      <c r="C370" s="51">
        <v>361</v>
      </c>
      <c r="D370" s="51" t="s">
        <v>142</v>
      </c>
      <c r="E370" s="115">
        <v>24</v>
      </c>
      <c r="F370" s="51" t="s">
        <v>83</v>
      </c>
      <c r="G370" s="52">
        <v>48000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f t="shared" si="11"/>
        <v>48000</v>
      </c>
      <c r="R370" s="51"/>
    </row>
    <row r="371" spans="1:18" ht="14.45" customHeight="1" x14ac:dyDescent="0.25">
      <c r="A371" s="51">
        <v>664</v>
      </c>
      <c r="B371" s="51" t="str">
        <f t="shared" si="10"/>
        <v>3</v>
      </c>
      <c r="C371" s="51">
        <v>371</v>
      </c>
      <c r="D371" s="51" t="s">
        <v>142</v>
      </c>
      <c r="E371" s="115">
        <v>24</v>
      </c>
      <c r="F371" s="51" t="s">
        <v>90</v>
      </c>
      <c r="G371" s="52">
        <v>21000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f t="shared" si="11"/>
        <v>21000</v>
      </c>
      <c r="R371" s="51"/>
    </row>
    <row r="372" spans="1:18" ht="14.45" customHeight="1" x14ac:dyDescent="0.25">
      <c r="A372" s="51">
        <v>665</v>
      </c>
      <c r="B372" s="51" t="str">
        <f t="shared" si="10"/>
        <v>3</v>
      </c>
      <c r="C372" s="51">
        <v>372</v>
      </c>
      <c r="D372" s="51" t="s">
        <v>142</v>
      </c>
      <c r="E372" s="115">
        <v>24</v>
      </c>
      <c r="F372" s="51" t="s">
        <v>91</v>
      </c>
      <c r="G372" s="52">
        <v>30000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f t="shared" si="11"/>
        <v>30000</v>
      </c>
      <c r="R372" s="51"/>
    </row>
    <row r="373" spans="1:18" ht="14.45" customHeight="1" x14ac:dyDescent="0.25">
      <c r="A373" s="51">
        <v>666</v>
      </c>
      <c r="B373" s="51" t="str">
        <f t="shared" si="10"/>
        <v>3</v>
      </c>
      <c r="C373" s="51">
        <v>375</v>
      </c>
      <c r="D373" s="51" t="s">
        <v>142</v>
      </c>
      <c r="E373" s="115">
        <v>24</v>
      </c>
      <c r="F373" s="51" t="s">
        <v>93</v>
      </c>
      <c r="G373" s="52">
        <v>65000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f t="shared" si="11"/>
        <v>65000</v>
      </c>
      <c r="R373" s="51"/>
    </row>
    <row r="374" spans="1:18" ht="14.45" customHeight="1" x14ac:dyDescent="0.25">
      <c r="A374" s="51">
        <v>667</v>
      </c>
      <c r="B374" s="51" t="str">
        <f t="shared" si="10"/>
        <v>3</v>
      </c>
      <c r="C374" s="51">
        <v>379</v>
      </c>
      <c r="D374" s="51" t="s">
        <v>142</v>
      </c>
      <c r="E374" s="115">
        <v>24</v>
      </c>
      <c r="F374" s="51" t="s">
        <v>96</v>
      </c>
      <c r="G374" s="52">
        <v>48000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f t="shared" si="11"/>
        <v>48000</v>
      </c>
      <c r="R374" s="51"/>
    </row>
    <row r="375" spans="1:18" ht="14.45" customHeight="1" x14ac:dyDescent="0.25">
      <c r="A375" s="51">
        <v>669</v>
      </c>
      <c r="B375" s="51" t="str">
        <f t="shared" si="10"/>
        <v>3</v>
      </c>
      <c r="C375" s="51">
        <v>383</v>
      </c>
      <c r="D375" s="51" t="s">
        <v>142</v>
      </c>
      <c r="E375" s="115">
        <v>24</v>
      </c>
      <c r="F375" s="51" t="s">
        <v>99</v>
      </c>
      <c r="G375" s="52">
        <v>10800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f t="shared" si="11"/>
        <v>10800</v>
      </c>
      <c r="R375" s="51"/>
    </row>
    <row r="376" spans="1:18" ht="14.45" customHeight="1" x14ac:dyDescent="0.25">
      <c r="A376" s="51">
        <v>670</v>
      </c>
      <c r="B376" s="51" t="str">
        <f t="shared" si="10"/>
        <v>3</v>
      </c>
      <c r="C376" s="51">
        <v>384</v>
      </c>
      <c r="D376" s="51" t="s">
        <v>142</v>
      </c>
      <c r="E376" s="115">
        <v>24</v>
      </c>
      <c r="F376" s="51" t="s">
        <v>100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f t="shared" si="11"/>
        <v>0</v>
      </c>
      <c r="R376" s="51"/>
    </row>
    <row r="377" spans="1:18" ht="14.45" customHeight="1" x14ac:dyDescent="0.25">
      <c r="A377" s="51">
        <v>673</v>
      </c>
      <c r="B377" s="51" t="str">
        <f t="shared" si="10"/>
        <v>5</v>
      </c>
      <c r="C377" s="51">
        <v>511</v>
      </c>
      <c r="D377" s="51" t="s">
        <v>142</v>
      </c>
      <c r="E377" s="115">
        <v>24</v>
      </c>
      <c r="F377" s="51" t="s">
        <v>109</v>
      </c>
      <c r="G377" s="52">
        <v>6000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f t="shared" si="11"/>
        <v>6000</v>
      </c>
      <c r="R377" s="51"/>
    </row>
    <row r="378" spans="1:18" ht="14.45" customHeight="1" x14ac:dyDescent="0.25">
      <c r="A378" s="51">
        <v>674</v>
      </c>
      <c r="B378" s="51" t="str">
        <f t="shared" si="10"/>
        <v>5</v>
      </c>
      <c r="C378" s="51">
        <v>515</v>
      </c>
      <c r="D378" s="51" t="s">
        <v>142</v>
      </c>
      <c r="E378" s="115">
        <v>24</v>
      </c>
      <c r="F378" s="51" t="s">
        <v>111</v>
      </c>
      <c r="G378" s="52">
        <v>7000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f t="shared" si="11"/>
        <v>7000</v>
      </c>
      <c r="R378" s="51"/>
    </row>
    <row r="379" spans="1:18" ht="14.45" customHeight="1" x14ac:dyDescent="0.25">
      <c r="A379" s="51">
        <v>676</v>
      </c>
      <c r="B379" s="51" t="str">
        <f t="shared" si="10"/>
        <v>5</v>
      </c>
      <c r="C379" s="51">
        <v>523</v>
      </c>
      <c r="D379" s="51" t="s">
        <v>142</v>
      </c>
      <c r="E379" s="115">
        <v>24</v>
      </c>
      <c r="F379" s="51" t="s">
        <v>115</v>
      </c>
      <c r="G379" s="52">
        <v>10000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f t="shared" si="11"/>
        <v>10000</v>
      </c>
      <c r="R379" s="51"/>
    </row>
    <row r="380" spans="1:18" x14ac:dyDescent="0.25">
      <c r="A380" s="51">
        <v>679</v>
      </c>
      <c r="B380" s="51" t="str">
        <f t="shared" si="10"/>
        <v>1</v>
      </c>
      <c r="C380" s="51">
        <v>122</v>
      </c>
      <c r="D380" s="51" t="s">
        <v>222</v>
      </c>
      <c r="E380" s="115">
        <v>32</v>
      </c>
      <c r="F380" s="51" t="s">
        <v>12</v>
      </c>
      <c r="G380" s="52"/>
      <c r="H380" s="52"/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f t="shared" si="11"/>
        <v>0</v>
      </c>
      <c r="R380" s="51"/>
    </row>
    <row r="381" spans="1:18" ht="14.45" customHeight="1" x14ac:dyDescent="0.25">
      <c r="A381" s="51">
        <v>682</v>
      </c>
      <c r="B381" s="51" t="str">
        <f t="shared" si="10"/>
        <v>2</v>
      </c>
      <c r="C381" s="51">
        <v>211</v>
      </c>
      <c r="D381" s="51" t="s">
        <v>222</v>
      </c>
      <c r="E381" s="115">
        <v>32</v>
      </c>
      <c r="F381" s="51" t="s">
        <v>19</v>
      </c>
      <c r="G381" s="52">
        <v>7500</v>
      </c>
      <c r="H381" s="52"/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f t="shared" si="11"/>
        <v>7500</v>
      </c>
      <c r="R381" s="51"/>
    </row>
    <row r="382" spans="1:18" ht="14.45" customHeight="1" x14ac:dyDescent="0.25">
      <c r="A382" s="51">
        <v>683</v>
      </c>
      <c r="B382" s="51" t="str">
        <f t="shared" si="10"/>
        <v>2</v>
      </c>
      <c r="C382" s="51">
        <v>212</v>
      </c>
      <c r="D382" s="51" t="s">
        <v>222</v>
      </c>
      <c r="E382" s="115">
        <v>32</v>
      </c>
      <c r="F382" s="51" t="s">
        <v>20</v>
      </c>
      <c r="G382" s="52">
        <v>7000</v>
      </c>
      <c r="H382" s="52"/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f t="shared" si="11"/>
        <v>7000</v>
      </c>
      <c r="R382" s="51"/>
    </row>
    <row r="383" spans="1:18" ht="14.45" customHeight="1" x14ac:dyDescent="0.25">
      <c r="A383" s="51">
        <v>684</v>
      </c>
      <c r="B383" s="51" t="str">
        <f t="shared" si="10"/>
        <v>2</v>
      </c>
      <c r="C383" s="51">
        <v>214</v>
      </c>
      <c r="D383" s="51" t="s">
        <v>222</v>
      </c>
      <c r="E383" s="115">
        <v>32</v>
      </c>
      <c r="F383" s="51" t="s">
        <v>22</v>
      </c>
      <c r="G383" s="52">
        <v>500</v>
      </c>
      <c r="H383" s="51"/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f t="shared" si="11"/>
        <v>500</v>
      </c>
      <c r="R383" s="51"/>
    </row>
    <row r="384" spans="1:18" ht="14.45" customHeight="1" x14ac:dyDescent="0.25">
      <c r="A384" s="51">
        <v>686</v>
      </c>
      <c r="B384" s="51" t="str">
        <f t="shared" si="10"/>
        <v>2</v>
      </c>
      <c r="C384" s="51">
        <v>221</v>
      </c>
      <c r="D384" s="51" t="s">
        <v>222</v>
      </c>
      <c r="E384" s="115">
        <v>32</v>
      </c>
      <c r="F384" s="51" t="s">
        <v>27</v>
      </c>
      <c r="G384" s="52">
        <v>1000</v>
      </c>
      <c r="H384" s="52"/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f t="shared" si="11"/>
        <v>1000</v>
      </c>
      <c r="R384" s="51"/>
    </row>
    <row r="385" spans="1:18" ht="14.45" customHeight="1" x14ac:dyDescent="0.25">
      <c r="A385" s="51">
        <v>688</v>
      </c>
      <c r="B385" s="51" t="str">
        <f t="shared" si="10"/>
        <v>2</v>
      </c>
      <c r="C385" s="51">
        <v>261</v>
      </c>
      <c r="D385" s="51" t="s">
        <v>222</v>
      </c>
      <c r="E385" s="115">
        <v>32</v>
      </c>
      <c r="F385" s="51" t="s">
        <v>43</v>
      </c>
      <c r="G385" s="52">
        <v>6000</v>
      </c>
      <c r="H385" s="52"/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f t="shared" si="11"/>
        <v>6000</v>
      </c>
      <c r="R385" s="51"/>
    </row>
    <row r="386" spans="1:18" ht="14.45" customHeight="1" x14ac:dyDescent="0.25">
      <c r="A386" s="51">
        <v>690</v>
      </c>
      <c r="B386" s="51" t="str">
        <f t="shared" si="10"/>
        <v>2</v>
      </c>
      <c r="C386" s="51">
        <v>271</v>
      </c>
      <c r="D386" s="51" t="s">
        <v>222</v>
      </c>
      <c r="E386" s="115">
        <v>32</v>
      </c>
      <c r="F386" s="51" t="s">
        <v>44</v>
      </c>
      <c r="G386" s="52">
        <v>0</v>
      </c>
      <c r="H386" s="52"/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f t="shared" si="11"/>
        <v>0</v>
      </c>
      <c r="R386" s="51"/>
    </row>
    <row r="387" spans="1:18" ht="14.45" customHeight="1" x14ac:dyDescent="0.25">
      <c r="A387" s="51">
        <v>692</v>
      </c>
      <c r="B387" s="51" t="str">
        <f t="shared" si="10"/>
        <v>2</v>
      </c>
      <c r="C387" s="51">
        <v>294</v>
      </c>
      <c r="D387" s="51" t="s">
        <v>222</v>
      </c>
      <c r="E387" s="115">
        <v>32</v>
      </c>
      <c r="F387" s="51" t="s">
        <v>52</v>
      </c>
      <c r="G387" s="52">
        <v>3000</v>
      </c>
      <c r="H387" s="52"/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f t="shared" si="11"/>
        <v>3000</v>
      </c>
      <c r="R387" s="51"/>
    </row>
    <row r="388" spans="1:18" ht="14.45" customHeight="1" x14ac:dyDescent="0.25">
      <c r="A388" s="51">
        <v>695</v>
      </c>
      <c r="B388" s="51" t="str">
        <f t="shared" si="10"/>
        <v>3</v>
      </c>
      <c r="C388" s="51">
        <v>334</v>
      </c>
      <c r="D388" s="51" t="s">
        <v>222</v>
      </c>
      <c r="E388" s="115">
        <v>32</v>
      </c>
      <c r="F388" s="51" t="s">
        <v>69</v>
      </c>
      <c r="G388" s="52">
        <v>5000</v>
      </c>
      <c r="H388" s="52"/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f t="shared" si="11"/>
        <v>5000</v>
      </c>
      <c r="R388" s="51"/>
    </row>
    <row r="389" spans="1:18" ht="14.45" customHeight="1" x14ac:dyDescent="0.25">
      <c r="A389" s="51">
        <v>697</v>
      </c>
      <c r="B389" s="51" t="str">
        <f t="shared" si="10"/>
        <v>3</v>
      </c>
      <c r="C389" s="51">
        <v>353</v>
      </c>
      <c r="D389" s="51" t="s">
        <v>222</v>
      </c>
      <c r="E389" s="115">
        <v>32</v>
      </c>
      <c r="F389" s="51" t="s">
        <v>78</v>
      </c>
      <c r="G389" s="52">
        <v>2000</v>
      </c>
      <c r="H389" s="52"/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f t="shared" si="11"/>
        <v>2000</v>
      </c>
      <c r="R389" s="51"/>
    </row>
    <row r="390" spans="1:18" ht="14.45" customHeight="1" x14ac:dyDescent="0.25">
      <c r="A390" s="51">
        <v>699</v>
      </c>
      <c r="B390" s="51" t="str">
        <f t="shared" ref="B390:B453" si="12">MID(C390,1,1)</f>
        <v>3</v>
      </c>
      <c r="C390" s="51">
        <v>372</v>
      </c>
      <c r="D390" s="51" t="s">
        <v>222</v>
      </c>
      <c r="E390" s="115">
        <v>32</v>
      </c>
      <c r="F390" s="51" t="s">
        <v>91</v>
      </c>
      <c r="G390" s="52">
        <v>2000</v>
      </c>
      <c r="H390" s="52"/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f t="shared" ref="Q390:Q453" si="13">SUM(G390:P390)</f>
        <v>2000</v>
      </c>
      <c r="R390" s="51"/>
    </row>
    <row r="391" spans="1:18" ht="14.45" customHeight="1" x14ac:dyDescent="0.25">
      <c r="A391" s="51">
        <v>700</v>
      </c>
      <c r="B391" s="51" t="str">
        <f t="shared" si="12"/>
        <v>3</v>
      </c>
      <c r="C391" s="51">
        <v>375</v>
      </c>
      <c r="D391" s="51" t="s">
        <v>222</v>
      </c>
      <c r="E391" s="115">
        <v>32</v>
      </c>
      <c r="F391" s="51" t="s">
        <v>93</v>
      </c>
      <c r="G391" s="52">
        <v>6000</v>
      </c>
      <c r="H391" s="52"/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f t="shared" si="13"/>
        <v>6000</v>
      </c>
      <c r="R391" s="51"/>
    </row>
    <row r="392" spans="1:18" ht="14.45" customHeight="1" x14ac:dyDescent="0.25">
      <c r="A392" s="51">
        <v>701</v>
      </c>
      <c r="B392" s="51" t="str">
        <f t="shared" si="12"/>
        <v>3</v>
      </c>
      <c r="C392" s="51">
        <v>379</v>
      </c>
      <c r="D392" s="51" t="s">
        <v>222</v>
      </c>
      <c r="E392" s="115">
        <v>32</v>
      </c>
      <c r="F392" s="51" t="s">
        <v>96</v>
      </c>
      <c r="G392" s="52">
        <v>3000</v>
      </c>
      <c r="H392" s="52"/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f t="shared" si="13"/>
        <v>3000</v>
      </c>
      <c r="R392" s="51"/>
    </row>
    <row r="393" spans="1:18" ht="14.45" customHeight="1" x14ac:dyDescent="0.25">
      <c r="A393" s="51">
        <v>704</v>
      </c>
      <c r="B393" s="51" t="str">
        <f t="shared" si="12"/>
        <v>5</v>
      </c>
      <c r="C393" s="51">
        <v>511</v>
      </c>
      <c r="D393" s="51" t="s">
        <v>222</v>
      </c>
      <c r="E393" s="115">
        <v>32</v>
      </c>
      <c r="F393" s="51" t="s">
        <v>109</v>
      </c>
      <c r="G393" s="52">
        <v>5000</v>
      </c>
      <c r="H393" s="52"/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f t="shared" si="13"/>
        <v>5000</v>
      </c>
      <c r="R393" s="51"/>
    </row>
    <row r="394" spans="1:18" ht="14.45" customHeight="1" x14ac:dyDescent="0.25">
      <c r="A394" s="51">
        <v>705</v>
      </c>
      <c r="B394" s="51" t="str">
        <f t="shared" si="12"/>
        <v>5</v>
      </c>
      <c r="C394" s="51">
        <v>515</v>
      </c>
      <c r="D394" s="51" t="s">
        <v>222</v>
      </c>
      <c r="E394" s="115">
        <v>32</v>
      </c>
      <c r="F394" s="51" t="s">
        <v>111</v>
      </c>
      <c r="G394" s="52">
        <v>8000</v>
      </c>
      <c r="H394" s="52"/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f t="shared" si="13"/>
        <v>8000</v>
      </c>
      <c r="R394" s="51"/>
    </row>
    <row r="395" spans="1:18" x14ac:dyDescent="0.25">
      <c r="A395" s="51">
        <v>709</v>
      </c>
      <c r="B395" s="51" t="str">
        <f t="shared" si="12"/>
        <v>1</v>
      </c>
      <c r="C395" s="51">
        <v>122</v>
      </c>
      <c r="D395" s="51" t="s">
        <v>223</v>
      </c>
      <c r="E395" s="115">
        <v>5</v>
      </c>
      <c r="F395" s="51" t="s">
        <v>12</v>
      </c>
      <c r="G395" s="52"/>
      <c r="H395" s="52"/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f t="shared" si="13"/>
        <v>0</v>
      </c>
      <c r="R395" s="51"/>
    </row>
    <row r="396" spans="1:18" ht="14.45" customHeight="1" x14ac:dyDescent="0.25">
      <c r="A396" s="51">
        <v>712</v>
      </c>
      <c r="B396" s="51" t="str">
        <f t="shared" si="12"/>
        <v>2</v>
      </c>
      <c r="C396" s="51">
        <v>211</v>
      </c>
      <c r="D396" s="51" t="s">
        <v>223</v>
      </c>
      <c r="E396" s="115">
        <v>5</v>
      </c>
      <c r="F396" s="51" t="s">
        <v>19</v>
      </c>
      <c r="G396" s="52">
        <v>6500</v>
      </c>
      <c r="H396" s="52"/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f t="shared" si="13"/>
        <v>6500</v>
      </c>
      <c r="R396" s="51"/>
    </row>
    <row r="397" spans="1:18" ht="14.45" customHeight="1" x14ac:dyDescent="0.25">
      <c r="A397" s="51">
        <v>713</v>
      </c>
      <c r="B397" s="51" t="str">
        <f t="shared" si="12"/>
        <v>2</v>
      </c>
      <c r="C397" s="51">
        <v>212</v>
      </c>
      <c r="D397" s="51" t="s">
        <v>223</v>
      </c>
      <c r="E397" s="115">
        <v>5</v>
      </c>
      <c r="F397" s="51" t="s">
        <v>20</v>
      </c>
      <c r="G397" s="52">
        <v>6000</v>
      </c>
      <c r="H397" s="52"/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f t="shared" si="13"/>
        <v>6000</v>
      </c>
      <c r="R397" s="51"/>
    </row>
    <row r="398" spans="1:18" ht="14.45" customHeight="1" x14ac:dyDescent="0.25">
      <c r="A398" s="51">
        <v>714</v>
      </c>
      <c r="B398" s="51" t="str">
        <f t="shared" si="12"/>
        <v>2</v>
      </c>
      <c r="C398" s="51">
        <v>215</v>
      </c>
      <c r="D398" s="51" t="s">
        <v>223</v>
      </c>
      <c r="E398" s="115">
        <v>5</v>
      </c>
      <c r="F398" s="51" t="s">
        <v>23</v>
      </c>
      <c r="G398" s="52">
        <v>2000</v>
      </c>
      <c r="H398" s="52"/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f t="shared" si="13"/>
        <v>2000</v>
      </c>
      <c r="R398" s="51"/>
    </row>
    <row r="399" spans="1:18" ht="14.45" customHeight="1" x14ac:dyDescent="0.25">
      <c r="A399" s="51">
        <v>715</v>
      </c>
      <c r="B399" s="51" t="str">
        <f t="shared" si="12"/>
        <v>2</v>
      </c>
      <c r="C399" s="51">
        <v>217</v>
      </c>
      <c r="D399" s="51" t="s">
        <v>223</v>
      </c>
      <c r="E399" s="115">
        <v>5</v>
      </c>
      <c r="F399" s="51" t="s">
        <v>25</v>
      </c>
      <c r="G399" s="52">
        <v>3000</v>
      </c>
      <c r="H399" s="52"/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f t="shared" si="13"/>
        <v>3000</v>
      </c>
      <c r="R399" s="51"/>
    </row>
    <row r="400" spans="1:18" ht="14.45" customHeight="1" x14ac:dyDescent="0.25">
      <c r="A400" s="51">
        <v>717</v>
      </c>
      <c r="B400" s="51" t="str">
        <f t="shared" si="12"/>
        <v>2</v>
      </c>
      <c r="C400" s="51">
        <v>221</v>
      </c>
      <c r="D400" s="51" t="s">
        <v>223</v>
      </c>
      <c r="E400" s="115">
        <v>5</v>
      </c>
      <c r="F400" s="51" t="s">
        <v>27</v>
      </c>
      <c r="G400" s="52">
        <v>1000</v>
      </c>
      <c r="H400" s="52"/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f t="shared" si="13"/>
        <v>1000</v>
      </c>
      <c r="R400" s="51"/>
    </row>
    <row r="401" spans="1:18" ht="14.45" customHeight="1" x14ac:dyDescent="0.25">
      <c r="A401" s="51">
        <v>718</v>
      </c>
      <c r="B401" s="51" t="str">
        <f t="shared" si="12"/>
        <v>2</v>
      </c>
      <c r="C401" s="51">
        <v>223</v>
      </c>
      <c r="D401" s="51" t="s">
        <v>223</v>
      </c>
      <c r="E401" s="115">
        <v>5</v>
      </c>
      <c r="F401" s="51" t="s">
        <v>29</v>
      </c>
      <c r="G401" s="52">
        <v>1000</v>
      </c>
      <c r="H401" s="52"/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f t="shared" si="13"/>
        <v>1000</v>
      </c>
      <c r="R401" s="51"/>
    </row>
    <row r="402" spans="1:18" ht="14.45" customHeight="1" x14ac:dyDescent="0.25">
      <c r="A402" s="51">
        <v>720</v>
      </c>
      <c r="B402" s="51" t="str">
        <f t="shared" si="12"/>
        <v>2</v>
      </c>
      <c r="C402" s="51">
        <v>244</v>
      </c>
      <c r="D402" s="51" t="s">
        <v>223</v>
      </c>
      <c r="E402" s="115">
        <v>5</v>
      </c>
      <c r="F402" s="51" t="s">
        <v>34</v>
      </c>
      <c r="G402" s="52">
        <v>1000</v>
      </c>
      <c r="H402" s="52"/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f t="shared" si="13"/>
        <v>1000</v>
      </c>
      <c r="R402" s="51"/>
    </row>
    <row r="403" spans="1:18" ht="14.45" customHeight="1" x14ac:dyDescent="0.25">
      <c r="A403" s="51">
        <v>721</v>
      </c>
      <c r="B403" s="51" t="str">
        <f t="shared" si="12"/>
        <v>2</v>
      </c>
      <c r="C403" s="51">
        <v>246</v>
      </c>
      <c r="D403" s="51" t="s">
        <v>223</v>
      </c>
      <c r="E403" s="115">
        <v>5</v>
      </c>
      <c r="F403" s="51" t="s">
        <v>36</v>
      </c>
      <c r="G403" s="52">
        <v>0</v>
      </c>
      <c r="H403" s="52"/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f t="shared" si="13"/>
        <v>0</v>
      </c>
      <c r="R403" s="51"/>
    </row>
    <row r="404" spans="1:18" ht="14.45" customHeight="1" x14ac:dyDescent="0.25">
      <c r="A404" s="51">
        <v>722</v>
      </c>
      <c r="B404" s="51" t="str">
        <f t="shared" si="12"/>
        <v>2</v>
      </c>
      <c r="C404" s="51">
        <v>248</v>
      </c>
      <c r="D404" s="51" t="s">
        <v>223</v>
      </c>
      <c r="E404" s="115">
        <v>5</v>
      </c>
      <c r="F404" s="51" t="s">
        <v>38</v>
      </c>
      <c r="G404" s="52">
        <v>0</v>
      </c>
      <c r="H404" s="52"/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f t="shared" si="13"/>
        <v>0</v>
      </c>
      <c r="R404" s="51"/>
    </row>
    <row r="405" spans="1:18" ht="14.45" customHeight="1" x14ac:dyDescent="0.25">
      <c r="A405" s="51">
        <v>724</v>
      </c>
      <c r="B405" s="51" t="str">
        <f t="shared" si="12"/>
        <v>2</v>
      </c>
      <c r="C405" s="51">
        <v>261</v>
      </c>
      <c r="D405" s="51" t="s">
        <v>223</v>
      </c>
      <c r="E405" s="115">
        <v>5</v>
      </c>
      <c r="F405" s="51" t="s">
        <v>43</v>
      </c>
      <c r="G405" s="52">
        <v>20000</v>
      </c>
      <c r="H405" s="52"/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f t="shared" si="13"/>
        <v>20000</v>
      </c>
      <c r="R405" s="51"/>
    </row>
    <row r="406" spans="1:18" ht="14.45" customHeight="1" x14ac:dyDescent="0.25">
      <c r="A406" s="51">
        <v>726</v>
      </c>
      <c r="B406" s="51" t="str">
        <f t="shared" si="12"/>
        <v>2</v>
      </c>
      <c r="C406" s="51">
        <v>274</v>
      </c>
      <c r="D406" s="51" t="s">
        <v>223</v>
      </c>
      <c r="E406" s="115">
        <v>5</v>
      </c>
      <c r="F406" s="51" t="s">
        <v>47</v>
      </c>
      <c r="G406" s="52">
        <v>1000</v>
      </c>
      <c r="H406" s="52"/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f t="shared" si="13"/>
        <v>1000</v>
      </c>
      <c r="R406" s="51"/>
    </row>
    <row r="407" spans="1:18" ht="14.45" customHeight="1" x14ac:dyDescent="0.25">
      <c r="A407" s="51">
        <v>728</v>
      </c>
      <c r="B407" s="51" t="str">
        <f t="shared" si="12"/>
        <v>2</v>
      </c>
      <c r="C407" s="51">
        <v>296</v>
      </c>
      <c r="D407" s="51" t="s">
        <v>223</v>
      </c>
      <c r="E407" s="115">
        <v>5</v>
      </c>
      <c r="F407" s="51" t="s">
        <v>53</v>
      </c>
      <c r="G407" s="52">
        <v>0</v>
      </c>
      <c r="H407" s="52"/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f t="shared" si="13"/>
        <v>0</v>
      </c>
      <c r="R407" s="51"/>
    </row>
    <row r="408" spans="1:18" ht="14.45" customHeight="1" x14ac:dyDescent="0.25">
      <c r="A408" s="51">
        <v>731</v>
      </c>
      <c r="B408" s="51" t="str">
        <f t="shared" si="12"/>
        <v>3</v>
      </c>
      <c r="C408" s="51">
        <v>315</v>
      </c>
      <c r="D408" s="51" t="s">
        <v>205</v>
      </c>
      <c r="E408" s="115">
        <v>30</v>
      </c>
      <c r="F408" s="51" t="s">
        <v>59</v>
      </c>
      <c r="G408" s="52">
        <v>6000</v>
      </c>
      <c r="H408" s="52"/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f t="shared" si="13"/>
        <v>6000</v>
      </c>
      <c r="R408" s="51"/>
    </row>
    <row r="409" spans="1:18" ht="14.45" customHeight="1" x14ac:dyDescent="0.25">
      <c r="A409" s="51">
        <v>733</v>
      </c>
      <c r="B409" s="51" t="str">
        <f t="shared" si="12"/>
        <v>3</v>
      </c>
      <c r="C409" s="51">
        <v>331</v>
      </c>
      <c r="D409" s="51" t="s">
        <v>506</v>
      </c>
      <c r="E409" s="115">
        <v>11</v>
      </c>
      <c r="F409" s="51" t="s">
        <v>67</v>
      </c>
      <c r="G409" s="52">
        <v>540000</v>
      </c>
      <c r="H409" s="52"/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f t="shared" si="13"/>
        <v>540000</v>
      </c>
      <c r="R409" s="51"/>
    </row>
    <row r="410" spans="1:18" ht="14.45" customHeight="1" x14ac:dyDescent="0.25">
      <c r="A410" s="51">
        <v>734</v>
      </c>
      <c r="B410" s="51" t="str">
        <f t="shared" si="12"/>
        <v>3</v>
      </c>
      <c r="C410" s="51">
        <v>334</v>
      </c>
      <c r="D410" s="51" t="s">
        <v>223</v>
      </c>
      <c r="E410" s="115">
        <v>5</v>
      </c>
      <c r="F410" s="51" t="s">
        <v>69</v>
      </c>
      <c r="G410" s="52">
        <v>10000</v>
      </c>
      <c r="H410" s="52"/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f t="shared" si="13"/>
        <v>10000</v>
      </c>
      <c r="R410" s="51"/>
    </row>
    <row r="411" spans="1:18" ht="14.45" customHeight="1" x14ac:dyDescent="0.25">
      <c r="A411" s="51">
        <v>735</v>
      </c>
      <c r="B411" s="51" t="str">
        <f t="shared" si="12"/>
        <v>3</v>
      </c>
      <c r="C411" s="51">
        <v>336</v>
      </c>
      <c r="D411" s="51" t="s">
        <v>223</v>
      </c>
      <c r="E411" s="115">
        <v>5</v>
      </c>
      <c r="F411" s="51" t="s">
        <v>70</v>
      </c>
      <c r="G411" s="52">
        <v>0</v>
      </c>
      <c r="H411" s="52"/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f t="shared" si="13"/>
        <v>0</v>
      </c>
      <c r="R411" s="51"/>
    </row>
    <row r="412" spans="1:18" ht="14.45" customHeight="1" x14ac:dyDescent="0.25">
      <c r="A412" s="51">
        <v>737</v>
      </c>
      <c r="B412" s="51" t="str">
        <f t="shared" si="12"/>
        <v>3</v>
      </c>
      <c r="C412" s="51">
        <v>371</v>
      </c>
      <c r="D412" s="51" t="s">
        <v>223</v>
      </c>
      <c r="E412" s="115">
        <v>5</v>
      </c>
      <c r="F412" s="51" t="s">
        <v>90</v>
      </c>
      <c r="G412" s="52">
        <v>0</v>
      </c>
      <c r="H412" s="52"/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f t="shared" si="13"/>
        <v>0</v>
      </c>
      <c r="R412" s="51"/>
    </row>
    <row r="413" spans="1:18" ht="14.45" customHeight="1" x14ac:dyDescent="0.25">
      <c r="A413" s="51">
        <v>738</v>
      </c>
      <c r="B413" s="51" t="str">
        <f t="shared" si="12"/>
        <v>3</v>
      </c>
      <c r="C413" s="51">
        <v>372</v>
      </c>
      <c r="D413" s="51" t="s">
        <v>223</v>
      </c>
      <c r="E413" s="115">
        <v>5</v>
      </c>
      <c r="F413" s="51" t="s">
        <v>91</v>
      </c>
      <c r="G413" s="52">
        <v>4000</v>
      </c>
      <c r="H413" s="52"/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f t="shared" si="13"/>
        <v>4000</v>
      </c>
      <c r="R413" s="51"/>
    </row>
    <row r="414" spans="1:18" ht="14.45" customHeight="1" x14ac:dyDescent="0.25">
      <c r="A414" s="51">
        <v>739</v>
      </c>
      <c r="B414" s="51" t="str">
        <f t="shared" si="12"/>
        <v>3</v>
      </c>
      <c r="C414" s="51">
        <v>375</v>
      </c>
      <c r="D414" s="51" t="s">
        <v>223</v>
      </c>
      <c r="E414" s="115">
        <v>5</v>
      </c>
      <c r="F414" s="51" t="s">
        <v>93</v>
      </c>
      <c r="G414" s="52">
        <v>4000</v>
      </c>
      <c r="H414" s="52"/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f t="shared" si="13"/>
        <v>4000</v>
      </c>
      <c r="R414" s="51"/>
    </row>
    <row r="415" spans="1:18" ht="14.45" customHeight="1" x14ac:dyDescent="0.25">
      <c r="A415" s="51">
        <v>740</v>
      </c>
      <c r="B415" s="51" t="str">
        <f t="shared" si="12"/>
        <v>3</v>
      </c>
      <c r="C415" s="51">
        <v>379</v>
      </c>
      <c r="D415" s="51" t="s">
        <v>223</v>
      </c>
      <c r="E415" s="115">
        <v>5</v>
      </c>
      <c r="F415" s="51" t="s">
        <v>96</v>
      </c>
      <c r="G415" s="52">
        <v>0</v>
      </c>
      <c r="H415" s="52"/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f t="shared" si="13"/>
        <v>0</v>
      </c>
      <c r="R415" s="51"/>
    </row>
    <row r="416" spans="1:18" ht="14.45" customHeight="1" x14ac:dyDescent="0.25">
      <c r="A416" s="51">
        <v>742</v>
      </c>
      <c r="B416" s="51" t="str">
        <f t="shared" si="12"/>
        <v>3</v>
      </c>
      <c r="C416" s="51">
        <v>382</v>
      </c>
      <c r="D416" s="51" t="s">
        <v>223</v>
      </c>
      <c r="E416" s="115">
        <v>5</v>
      </c>
      <c r="F416" s="51" t="s">
        <v>98</v>
      </c>
      <c r="G416" s="52">
        <v>10000</v>
      </c>
      <c r="H416" s="52"/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f t="shared" si="13"/>
        <v>10000</v>
      </c>
      <c r="R416" s="51"/>
    </row>
    <row r="417" spans="1:18" ht="14.45" customHeight="1" x14ac:dyDescent="0.25">
      <c r="A417" s="51">
        <v>743</v>
      </c>
      <c r="B417" s="51" t="str">
        <f t="shared" si="12"/>
        <v>3</v>
      </c>
      <c r="C417" s="51">
        <v>383</v>
      </c>
      <c r="D417" s="51" t="s">
        <v>223</v>
      </c>
      <c r="E417" s="115">
        <v>5</v>
      </c>
      <c r="F417" s="51" t="s">
        <v>99</v>
      </c>
      <c r="G417" s="52">
        <v>2000</v>
      </c>
      <c r="H417" s="52"/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f t="shared" si="13"/>
        <v>2000</v>
      </c>
      <c r="R417" s="51"/>
    </row>
    <row r="418" spans="1:18" ht="14.45" customHeight="1" x14ac:dyDescent="0.25">
      <c r="A418" s="51">
        <v>744</v>
      </c>
      <c r="B418" s="51" t="str">
        <f t="shared" si="12"/>
        <v>3</v>
      </c>
      <c r="C418" s="51">
        <v>385</v>
      </c>
      <c r="D418" s="51" t="s">
        <v>223</v>
      </c>
      <c r="E418" s="115">
        <v>5</v>
      </c>
      <c r="F418" s="51" t="s">
        <v>101</v>
      </c>
      <c r="G418" s="52">
        <v>0</v>
      </c>
      <c r="H418" s="52"/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f t="shared" si="13"/>
        <v>0</v>
      </c>
      <c r="R418" s="51"/>
    </row>
    <row r="419" spans="1:18" ht="14.45" customHeight="1" x14ac:dyDescent="0.25">
      <c r="A419" s="51">
        <v>747</v>
      </c>
      <c r="B419" s="51" t="str">
        <f t="shared" si="12"/>
        <v>5</v>
      </c>
      <c r="C419" s="51">
        <v>511</v>
      </c>
      <c r="D419" s="51" t="s">
        <v>223</v>
      </c>
      <c r="E419" s="115">
        <v>5</v>
      </c>
      <c r="F419" s="51" t="s">
        <v>109</v>
      </c>
      <c r="G419" s="52">
        <v>11204</v>
      </c>
      <c r="H419" s="52"/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f t="shared" si="13"/>
        <v>11204</v>
      </c>
      <c r="R419" s="51"/>
    </row>
    <row r="420" spans="1:18" ht="14.45" customHeight="1" x14ac:dyDescent="0.25">
      <c r="A420" s="51">
        <v>749</v>
      </c>
      <c r="B420" s="51" t="str">
        <f t="shared" si="12"/>
        <v>5</v>
      </c>
      <c r="C420" s="51">
        <v>541</v>
      </c>
      <c r="D420" s="51" t="s">
        <v>223</v>
      </c>
      <c r="E420" s="115">
        <v>5</v>
      </c>
      <c r="F420" s="51" t="s">
        <v>117</v>
      </c>
      <c r="G420" s="52">
        <v>0</v>
      </c>
      <c r="H420" s="52"/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f t="shared" si="13"/>
        <v>0</v>
      </c>
      <c r="R420" s="51"/>
    </row>
    <row r="421" spans="1:18" ht="14.45" customHeight="1" x14ac:dyDescent="0.25">
      <c r="A421" s="51">
        <v>751</v>
      </c>
      <c r="B421" s="51" t="str">
        <f t="shared" si="12"/>
        <v>5</v>
      </c>
      <c r="C421" s="51">
        <v>591</v>
      </c>
      <c r="D421" s="51" t="s">
        <v>223</v>
      </c>
      <c r="E421" s="115">
        <v>5</v>
      </c>
      <c r="F421" s="51" t="s">
        <v>122</v>
      </c>
      <c r="G421" s="52">
        <v>5000</v>
      </c>
      <c r="H421" s="52"/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f t="shared" si="13"/>
        <v>5000</v>
      </c>
      <c r="R421" s="51"/>
    </row>
    <row r="422" spans="1:18" ht="14.45" customHeight="1" x14ac:dyDescent="0.25">
      <c r="A422" s="51">
        <v>757</v>
      </c>
      <c r="B422" s="51" t="str">
        <f t="shared" si="12"/>
        <v>1</v>
      </c>
      <c r="C422" s="51">
        <v>113</v>
      </c>
      <c r="D422" s="51" t="s">
        <v>226</v>
      </c>
      <c r="E422" s="115">
        <v>2</v>
      </c>
      <c r="F422" s="51" t="s">
        <v>11</v>
      </c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>
        <f t="shared" si="13"/>
        <v>0</v>
      </c>
      <c r="R422" s="51"/>
    </row>
    <row r="423" spans="1:18" ht="14.45" customHeight="1" x14ac:dyDescent="0.25">
      <c r="A423" s="51">
        <v>766</v>
      </c>
      <c r="B423" s="51" t="str">
        <f t="shared" si="12"/>
        <v>1</v>
      </c>
      <c r="C423" s="51">
        <v>132</v>
      </c>
      <c r="D423" s="51" t="s">
        <v>226</v>
      </c>
      <c r="E423" s="115">
        <v>2</v>
      </c>
      <c r="F423" s="51" t="s">
        <v>13</v>
      </c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>
        <f t="shared" si="13"/>
        <v>0</v>
      </c>
      <c r="R423" s="51"/>
    </row>
    <row r="424" spans="1:18" ht="14.45" customHeight="1" x14ac:dyDescent="0.25">
      <c r="A424" s="51">
        <v>784</v>
      </c>
      <c r="B424" s="51" t="str">
        <f t="shared" si="12"/>
        <v>1</v>
      </c>
      <c r="C424" s="51">
        <v>159</v>
      </c>
      <c r="D424" s="51" t="s">
        <v>226</v>
      </c>
      <c r="E424" s="115">
        <v>2</v>
      </c>
      <c r="F424" s="51" t="s">
        <v>18</v>
      </c>
      <c r="G424" s="52">
        <v>0</v>
      </c>
      <c r="H424" s="52"/>
      <c r="I424" s="52"/>
      <c r="J424" s="52"/>
      <c r="K424" s="52"/>
      <c r="L424" s="52"/>
      <c r="M424" s="52"/>
      <c r="N424" s="52"/>
      <c r="O424" s="52"/>
      <c r="P424" s="52"/>
      <c r="Q424" s="52">
        <f t="shared" si="13"/>
        <v>0</v>
      </c>
      <c r="R424" s="51" t="s">
        <v>312</v>
      </c>
    </row>
    <row r="425" spans="1:18" ht="14.45" customHeight="1" x14ac:dyDescent="0.25">
      <c r="A425" s="51">
        <v>792</v>
      </c>
      <c r="B425" s="51" t="str">
        <f t="shared" si="12"/>
        <v>2</v>
      </c>
      <c r="C425" s="51">
        <v>211</v>
      </c>
      <c r="D425" s="51" t="s">
        <v>226</v>
      </c>
      <c r="E425" s="115">
        <v>2</v>
      </c>
      <c r="F425" s="51" t="s">
        <v>19</v>
      </c>
      <c r="G425" s="52">
        <v>12000</v>
      </c>
      <c r="H425" s="52"/>
      <c r="I425" s="52"/>
      <c r="J425" s="52"/>
      <c r="K425" s="52"/>
      <c r="L425" s="52"/>
      <c r="M425" s="52"/>
      <c r="N425" s="52"/>
      <c r="O425" s="52"/>
      <c r="P425" s="52"/>
      <c r="Q425" s="52">
        <f t="shared" si="13"/>
        <v>12000</v>
      </c>
      <c r="R425" s="51"/>
    </row>
    <row r="426" spans="1:18" ht="14.45" customHeight="1" x14ac:dyDescent="0.25">
      <c r="A426" s="51">
        <v>793</v>
      </c>
      <c r="B426" s="51" t="str">
        <f t="shared" si="12"/>
        <v>2</v>
      </c>
      <c r="C426" s="51">
        <v>212</v>
      </c>
      <c r="D426" s="51" t="s">
        <v>226</v>
      </c>
      <c r="E426" s="115">
        <v>2</v>
      </c>
      <c r="F426" s="51" t="s">
        <v>20</v>
      </c>
      <c r="G426" s="52">
        <v>12000</v>
      </c>
      <c r="H426" s="52"/>
      <c r="I426" s="52"/>
      <c r="J426" s="52"/>
      <c r="K426" s="52"/>
      <c r="L426" s="52"/>
      <c r="M426" s="52"/>
      <c r="N426" s="52"/>
      <c r="O426" s="52"/>
      <c r="P426" s="52"/>
      <c r="Q426" s="52">
        <f t="shared" si="13"/>
        <v>12000</v>
      </c>
      <c r="R426" s="51"/>
    </row>
    <row r="427" spans="1:18" ht="14.45" customHeight="1" x14ac:dyDescent="0.25">
      <c r="A427" s="51">
        <v>795</v>
      </c>
      <c r="B427" s="51" t="str">
        <f t="shared" si="12"/>
        <v>2</v>
      </c>
      <c r="C427" s="51">
        <v>214</v>
      </c>
      <c r="D427" s="51" t="s">
        <v>226</v>
      </c>
      <c r="E427" s="115">
        <v>2</v>
      </c>
      <c r="F427" s="51" t="s">
        <v>22</v>
      </c>
      <c r="G427" s="52">
        <v>1500</v>
      </c>
      <c r="H427" s="51"/>
      <c r="I427" s="52"/>
      <c r="J427" s="52"/>
      <c r="K427" s="52"/>
      <c r="L427" s="52"/>
      <c r="M427" s="52"/>
      <c r="N427" s="52"/>
      <c r="O427" s="52"/>
      <c r="P427" s="52"/>
      <c r="Q427" s="52">
        <f t="shared" si="13"/>
        <v>1500</v>
      </c>
      <c r="R427" s="51"/>
    </row>
    <row r="428" spans="1:18" ht="14.45" customHeight="1" x14ac:dyDescent="0.25">
      <c r="A428" s="51">
        <v>796</v>
      </c>
      <c r="B428" s="51" t="str">
        <f t="shared" si="12"/>
        <v>2</v>
      </c>
      <c r="C428" s="51">
        <v>215</v>
      </c>
      <c r="D428" s="51" t="s">
        <v>226</v>
      </c>
      <c r="E428" s="115">
        <v>2</v>
      </c>
      <c r="F428" s="51" t="s">
        <v>23</v>
      </c>
      <c r="G428" s="52">
        <v>6000</v>
      </c>
      <c r="H428" s="52"/>
      <c r="I428" s="52"/>
      <c r="J428" s="52"/>
      <c r="K428" s="52"/>
      <c r="L428" s="52"/>
      <c r="M428" s="52"/>
      <c r="N428" s="52"/>
      <c r="O428" s="52"/>
      <c r="P428" s="52"/>
      <c r="Q428" s="52">
        <f t="shared" si="13"/>
        <v>6000</v>
      </c>
      <c r="R428" s="51"/>
    </row>
    <row r="429" spans="1:18" ht="14.45" customHeight="1" x14ac:dyDescent="0.25">
      <c r="A429" s="51">
        <v>797</v>
      </c>
      <c r="B429" s="51" t="str">
        <f t="shared" si="12"/>
        <v>2</v>
      </c>
      <c r="C429" s="51">
        <v>216</v>
      </c>
      <c r="D429" s="51" t="s">
        <v>226</v>
      </c>
      <c r="E429" s="115">
        <v>2</v>
      </c>
      <c r="F429" s="51" t="s">
        <v>24</v>
      </c>
      <c r="G429" s="52">
        <v>0</v>
      </c>
      <c r="H429" s="52"/>
      <c r="I429" s="52"/>
      <c r="J429" s="52"/>
      <c r="K429" s="52"/>
      <c r="L429" s="52"/>
      <c r="M429" s="52"/>
      <c r="N429" s="52"/>
      <c r="O429" s="52"/>
      <c r="P429" s="52"/>
      <c r="Q429" s="52">
        <f t="shared" si="13"/>
        <v>0</v>
      </c>
      <c r="R429" s="51"/>
    </row>
    <row r="430" spans="1:18" ht="14.45" customHeight="1" x14ac:dyDescent="0.25">
      <c r="A430" s="51">
        <v>799</v>
      </c>
      <c r="B430" s="51" t="str">
        <f t="shared" si="12"/>
        <v>2</v>
      </c>
      <c r="C430" s="51">
        <v>218</v>
      </c>
      <c r="D430" s="51" t="s">
        <v>226</v>
      </c>
      <c r="E430" s="115">
        <v>2</v>
      </c>
      <c r="F430" s="51" t="s">
        <v>26</v>
      </c>
      <c r="G430" s="52">
        <v>0</v>
      </c>
      <c r="H430" s="52"/>
      <c r="I430" s="52"/>
      <c r="J430" s="52"/>
      <c r="K430" s="52"/>
      <c r="L430" s="52"/>
      <c r="M430" s="52"/>
      <c r="N430" s="52"/>
      <c r="O430" s="52"/>
      <c r="P430" s="52"/>
      <c r="Q430" s="52">
        <f t="shared" si="13"/>
        <v>0</v>
      </c>
      <c r="R430" s="51"/>
    </row>
    <row r="431" spans="1:18" ht="14.45" customHeight="1" x14ac:dyDescent="0.25">
      <c r="A431" s="51">
        <v>801</v>
      </c>
      <c r="B431" s="51" t="str">
        <f t="shared" si="12"/>
        <v>2</v>
      </c>
      <c r="C431" s="51">
        <v>221</v>
      </c>
      <c r="D431" s="51" t="s">
        <v>226</v>
      </c>
      <c r="E431" s="115">
        <v>2</v>
      </c>
      <c r="F431" s="51" t="s">
        <v>27</v>
      </c>
      <c r="G431" s="52">
        <v>100000</v>
      </c>
      <c r="H431" s="52"/>
      <c r="I431" s="52"/>
      <c r="J431" s="52"/>
      <c r="K431" s="52"/>
      <c r="L431" s="52"/>
      <c r="M431" s="52"/>
      <c r="N431" s="52"/>
      <c r="O431" s="52"/>
      <c r="P431" s="52"/>
      <c r="Q431" s="52">
        <f t="shared" si="13"/>
        <v>100000</v>
      </c>
      <c r="R431" s="51"/>
    </row>
    <row r="432" spans="1:18" ht="14.45" customHeight="1" x14ac:dyDescent="0.25">
      <c r="A432" s="51">
        <v>833</v>
      </c>
      <c r="B432" s="51" t="str">
        <f t="shared" si="12"/>
        <v>2</v>
      </c>
      <c r="C432" s="51">
        <v>261</v>
      </c>
      <c r="D432" s="51" t="s">
        <v>226</v>
      </c>
      <c r="E432" s="115">
        <v>2</v>
      </c>
      <c r="F432" s="51" t="s">
        <v>43</v>
      </c>
      <c r="G432" s="52">
        <v>60000</v>
      </c>
      <c r="H432" s="52"/>
      <c r="I432" s="52"/>
      <c r="J432" s="52"/>
      <c r="K432" s="52"/>
      <c r="L432" s="52"/>
      <c r="M432" s="52"/>
      <c r="N432" s="52"/>
      <c r="O432" s="52"/>
      <c r="P432" s="52"/>
      <c r="Q432" s="52">
        <f t="shared" si="13"/>
        <v>60000</v>
      </c>
      <c r="R432" s="51"/>
    </row>
    <row r="433" spans="1:18" ht="14.45" customHeight="1" x14ac:dyDescent="0.25">
      <c r="A433" s="51">
        <v>836</v>
      </c>
      <c r="B433" s="51" t="str">
        <f t="shared" si="12"/>
        <v>2</v>
      </c>
      <c r="C433" s="51">
        <v>271</v>
      </c>
      <c r="D433" s="51" t="s">
        <v>226</v>
      </c>
      <c r="E433" s="115">
        <v>2</v>
      </c>
      <c r="F433" s="51" t="s">
        <v>44</v>
      </c>
      <c r="G433" s="52">
        <v>0</v>
      </c>
      <c r="H433" s="52"/>
      <c r="I433" s="52"/>
      <c r="J433" s="52"/>
      <c r="K433" s="52"/>
      <c r="L433" s="52"/>
      <c r="M433" s="52"/>
      <c r="N433" s="52"/>
      <c r="O433" s="52"/>
      <c r="P433" s="52"/>
      <c r="Q433" s="52">
        <f t="shared" si="13"/>
        <v>0</v>
      </c>
      <c r="R433" s="51"/>
    </row>
    <row r="434" spans="1:18" ht="14.45" customHeight="1" x14ac:dyDescent="0.25">
      <c r="A434" s="51">
        <v>847</v>
      </c>
      <c r="B434" s="51" t="str">
        <f t="shared" si="12"/>
        <v>2</v>
      </c>
      <c r="C434" s="51">
        <v>292</v>
      </c>
      <c r="D434" s="51" t="s">
        <v>226</v>
      </c>
      <c r="E434" s="115">
        <v>2</v>
      </c>
      <c r="F434" s="51" t="s">
        <v>50</v>
      </c>
      <c r="G434" s="52">
        <v>0</v>
      </c>
      <c r="H434" s="52"/>
      <c r="I434" s="52"/>
      <c r="J434" s="52"/>
      <c r="K434" s="52"/>
      <c r="L434" s="52"/>
      <c r="M434" s="52"/>
      <c r="N434" s="52"/>
      <c r="O434" s="52"/>
      <c r="P434" s="52"/>
      <c r="Q434" s="52">
        <f t="shared" si="13"/>
        <v>0</v>
      </c>
      <c r="R434" s="51"/>
    </row>
    <row r="435" spans="1:18" ht="14.45" customHeight="1" x14ac:dyDescent="0.25">
      <c r="A435" s="51">
        <v>849</v>
      </c>
      <c r="B435" s="51" t="str">
        <f t="shared" si="12"/>
        <v>2</v>
      </c>
      <c r="C435" s="51">
        <v>294</v>
      </c>
      <c r="D435" s="51" t="s">
        <v>226</v>
      </c>
      <c r="E435" s="115">
        <v>2</v>
      </c>
      <c r="F435" s="51" t="s">
        <v>52</v>
      </c>
      <c r="G435" s="52">
        <v>2000</v>
      </c>
      <c r="H435" s="52"/>
      <c r="I435" s="52"/>
      <c r="J435" s="52"/>
      <c r="K435" s="52"/>
      <c r="L435" s="52"/>
      <c r="M435" s="52"/>
      <c r="N435" s="52"/>
      <c r="O435" s="52"/>
      <c r="P435" s="52"/>
      <c r="Q435" s="52">
        <f t="shared" si="13"/>
        <v>2000</v>
      </c>
      <c r="R435" s="51"/>
    </row>
    <row r="436" spans="1:18" ht="14.45" customHeight="1" x14ac:dyDescent="0.25">
      <c r="A436" s="51">
        <v>861</v>
      </c>
      <c r="B436" s="51" t="str">
        <f t="shared" si="12"/>
        <v>3</v>
      </c>
      <c r="C436" s="51">
        <v>315</v>
      </c>
      <c r="D436" s="51" t="s">
        <v>226</v>
      </c>
      <c r="E436" s="115">
        <v>2</v>
      </c>
      <c r="F436" s="51" t="s">
        <v>59</v>
      </c>
      <c r="G436" s="52">
        <v>12000</v>
      </c>
      <c r="H436" s="52"/>
      <c r="I436" s="52"/>
      <c r="J436" s="52"/>
      <c r="K436" s="52"/>
      <c r="L436" s="52"/>
      <c r="M436" s="52"/>
      <c r="N436" s="52"/>
      <c r="O436" s="52"/>
      <c r="P436" s="52"/>
      <c r="Q436" s="52">
        <f t="shared" si="13"/>
        <v>12000</v>
      </c>
      <c r="R436" s="51"/>
    </row>
    <row r="437" spans="1:18" ht="14.45" customHeight="1" x14ac:dyDescent="0.25">
      <c r="A437" s="51">
        <v>907</v>
      </c>
      <c r="B437" s="51" t="str">
        <f t="shared" si="12"/>
        <v>3</v>
      </c>
      <c r="C437" s="51">
        <v>361</v>
      </c>
      <c r="D437" s="51" t="s">
        <v>226</v>
      </c>
      <c r="E437" s="115">
        <v>2</v>
      </c>
      <c r="F437" s="51" t="s">
        <v>83</v>
      </c>
      <c r="G437" s="52">
        <v>0</v>
      </c>
      <c r="H437" s="52"/>
      <c r="I437" s="52"/>
      <c r="J437" s="52"/>
      <c r="K437" s="52"/>
      <c r="L437" s="52"/>
      <c r="M437" s="52"/>
      <c r="N437" s="52"/>
      <c r="O437" s="52"/>
      <c r="P437" s="52"/>
      <c r="Q437" s="52">
        <f t="shared" si="13"/>
        <v>0</v>
      </c>
      <c r="R437" s="51"/>
    </row>
    <row r="438" spans="1:18" ht="14.45" customHeight="1" x14ac:dyDescent="0.25">
      <c r="A438" s="51">
        <v>912</v>
      </c>
      <c r="B438" s="51" t="str">
        <f t="shared" si="12"/>
        <v>3</v>
      </c>
      <c r="C438" s="51">
        <v>366</v>
      </c>
      <c r="D438" s="51" t="s">
        <v>226</v>
      </c>
      <c r="E438" s="115">
        <v>2</v>
      </c>
      <c r="F438" s="51" t="s">
        <v>88</v>
      </c>
      <c r="G438" s="52">
        <v>0</v>
      </c>
      <c r="H438" s="52"/>
      <c r="I438" s="52"/>
      <c r="J438" s="52"/>
      <c r="K438" s="52"/>
      <c r="L438" s="52"/>
      <c r="M438" s="52"/>
      <c r="N438" s="52"/>
      <c r="O438" s="52"/>
      <c r="P438" s="52"/>
      <c r="Q438" s="52">
        <f t="shared" si="13"/>
        <v>0</v>
      </c>
      <c r="R438" s="51"/>
    </row>
    <row r="439" spans="1:18" ht="14.45" customHeight="1" x14ac:dyDescent="0.25">
      <c r="A439" s="51">
        <v>915</v>
      </c>
      <c r="B439" s="51" t="str">
        <f t="shared" si="12"/>
        <v>3</v>
      </c>
      <c r="C439" s="51">
        <v>371</v>
      </c>
      <c r="D439" s="51" t="s">
        <v>226</v>
      </c>
      <c r="E439" s="115">
        <v>2</v>
      </c>
      <c r="F439" s="51" t="s">
        <v>90</v>
      </c>
      <c r="G439" s="52">
        <v>30000</v>
      </c>
      <c r="H439" s="52"/>
      <c r="I439" s="52"/>
      <c r="J439" s="52"/>
      <c r="K439" s="52"/>
      <c r="L439" s="52"/>
      <c r="M439" s="52"/>
      <c r="N439" s="52"/>
      <c r="O439" s="52"/>
      <c r="P439" s="52"/>
      <c r="Q439" s="52">
        <f t="shared" si="13"/>
        <v>30000</v>
      </c>
      <c r="R439" s="51"/>
    </row>
    <row r="440" spans="1:18" ht="14.45" customHeight="1" x14ac:dyDescent="0.25">
      <c r="A440" s="51">
        <v>916</v>
      </c>
      <c r="B440" s="51" t="str">
        <f t="shared" si="12"/>
        <v>3</v>
      </c>
      <c r="C440" s="51">
        <v>372</v>
      </c>
      <c r="D440" s="51" t="s">
        <v>226</v>
      </c>
      <c r="E440" s="115">
        <v>2</v>
      </c>
      <c r="F440" s="51" t="s">
        <v>91</v>
      </c>
      <c r="G440" s="52">
        <v>24000</v>
      </c>
      <c r="H440" s="52"/>
      <c r="I440" s="52"/>
      <c r="J440" s="52"/>
      <c r="K440" s="52"/>
      <c r="L440" s="52"/>
      <c r="M440" s="52"/>
      <c r="N440" s="52"/>
      <c r="O440" s="52"/>
      <c r="P440" s="52"/>
      <c r="Q440" s="52">
        <f t="shared" si="13"/>
        <v>24000</v>
      </c>
      <c r="R440" s="51"/>
    </row>
    <row r="441" spans="1:18" ht="14.45" customHeight="1" x14ac:dyDescent="0.25">
      <c r="A441" s="51">
        <v>919</v>
      </c>
      <c r="B441" s="51" t="str">
        <f t="shared" si="12"/>
        <v>3</v>
      </c>
      <c r="C441" s="51">
        <v>375</v>
      </c>
      <c r="D441" s="51" t="s">
        <v>226</v>
      </c>
      <c r="E441" s="115">
        <v>2</v>
      </c>
      <c r="F441" s="51" t="s">
        <v>93</v>
      </c>
      <c r="G441" s="52">
        <v>121400</v>
      </c>
      <c r="H441" s="52"/>
      <c r="I441" s="52"/>
      <c r="J441" s="52"/>
      <c r="K441" s="52"/>
      <c r="L441" s="52"/>
      <c r="M441" s="52"/>
      <c r="N441" s="52"/>
      <c r="O441" s="52"/>
      <c r="P441" s="52"/>
      <c r="Q441" s="52">
        <f t="shared" si="13"/>
        <v>121400</v>
      </c>
      <c r="R441" s="51"/>
    </row>
    <row r="442" spans="1:18" ht="14.45" customHeight="1" x14ac:dyDescent="0.25">
      <c r="A442" s="51">
        <v>920</v>
      </c>
      <c r="B442" s="51" t="str">
        <f t="shared" si="12"/>
        <v>3</v>
      </c>
      <c r="C442" s="51">
        <v>376</v>
      </c>
      <c r="D442" s="51" t="s">
        <v>226</v>
      </c>
      <c r="E442" s="115">
        <v>2</v>
      </c>
      <c r="F442" s="51" t="s">
        <v>94</v>
      </c>
      <c r="G442" s="52">
        <v>20000</v>
      </c>
      <c r="H442" s="52"/>
      <c r="I442" s="52"/>
      <c r="J442" s="52"/>
      <c r="K442" s="52"/>
      <c r="L442" s="52"/>
      <c r="M442" s="52"/>
      <c r="N442" s="52"/>
      <c r="O442" s="52"/>
      <c r="P442" s="52"/>
      <c r="Q442" s="52">
        <f t="shared" si="13"/>
        <v>20000</v>
      </c>
      <c r="R442" s="51"/>
    </row>
    <row r="443" spans="1:18" ht="14.45" customHeight="1" x14ac:dyDescent="0.25">
      <c r="A443" s="51">
        <v>925</v>
      </c>
      <c r="B443" s="51" t="str">
        <f t="shared" si="12"/>
        <v>3</v>
      </c>
      <c r="C443" s="51">
        <v>381</v>
      </c>
      <c r="D443" s="51" t="s">
        <v>226</v>
      </c>
      <c r="E443" s="115">
        <v>2</v>
      </c>
      <c r="F443" s="51" t="s">
        <v>97</v>
      </c>
      <c r="G443" s="52">
        <v>80000</v>
      </c>
      <c r="H443" s="52"/>
      <c r="I443" s="52"/>
      <c r="J443" s="52"/>
      <c r="K443" s="52"/>
      <c r="L443" s="52"/>
      <c r="M443" s="52"/>
      <c r="N443" s="52"/>
      <c r="O443" s="52"/>
      <c r="P443" s="52"/>
      <c r="Q443" s="52">
        <f t="shared" si="13"/>
        <v>80000</v>
      </c>
      <c r="R443" s="51"/>
    </row>
    <row r="444" spans="1:18" ht="14.45" customHeight="1" x14ac:dyDescent="0.25">
      <c r="A444" s="51">
        <v>926</v>
      </c>
      <c r="B444" s="51" t="str">
        <f t="shared" si="12"/>
        <v>3</v>
      </c>
      <c r="C444" s="51">
        <v>382</v>
      </c>
      <c r="D444" s="51" t="s">
        <v>226</v>
      </c>
      <c r="E444" s="115">
        <v>2</v>
      </c>
      <c r="F444" s="51" t="s">
        <v>98</v>
      </c>
      <c r="G444" s="52">
        <v>80000</v>
      </c>
      <c r="H444" s="52"/>
      <c r="I444" s="52"/>
      <c r="J444" s="52"/>
      <c r="K444" s="52"/>
      <c r="L444" s="52"/>
      <c r="M444" s="52"/>
      <c r="N444" s="52"/>
      <c r="O444" s="52"/>
      <c r="P444" s="52"/>
      <c r="Q444" s="52">
        <f t="shared" si="13"/>
        <v>80000</v>
      </c>
      <c r="R444" s="51"/>
    </row>
    <row r="445" spans="1:18" ht="14.45" customHeight="1" x14ac:dyDescent="0.25">
      <c r="A445" s="51">
        <v>927</v>
      </c>
      <c r="B445" s="51" t="str">
        <f t="shared" si="12"/>
        <v>3</v>
      </c>
      <c r="C445" s="51">
        <v>383</v>
      </c>
      <c r="D445" s="51" t="s">
        <v>226</v>
      </c>
      <c r="E445" s="115">
        <v>2</v>
      </c>
      <c r="F445" s="51" t="s">
        <v>99</v>
      </c>
      <c r="G445" s="52">
        <v>4000</v>
      </c>
      <c r="H445" s="52"/>
      <c r="I445" s="52"/>
      <c r="J445" s="52"/>
      <c r="K445" s="52"/>
      <c r="L445" s="52"/>
      <c r="M445" s="52"/>
      <c r="N445" s="52"/>
      <c r="O445" s="52"/>
      <c r="P445" s="52"/>
      <c r="Q445" s="52">
        <f t="shared" si="13"/>
        <v>4000</v>
      </c>
      <c r="R445" s="51"/>
    </row>
    <row r="446" spans="1:18" ht="14.45" customHeight="1" x14ac:dyDescent="0.25">
      <c r="A446" s="51">
        <v>929</v>
      </c>
      <c r="B446" s="51" t="str">
        <f t="shared" si="12"/>
        <v>3</v>
      </c>
      <c r="C446" s="51">
        <v>385</v>
      </c>
      <c r="D446" s="51" t="s">
        <v>226</v>
      </c>
      <c r="E446" s="115">
        <v>2</v>
      </c>
      <c r="F446" s="51" t="s">
        <v>101</v>
      </c>
      <c r="G446" s="52">
        <v>0</v>
      </c>
      <c r="H446" s="52"/>
      <c r="I446" s="52"/>
      <c r="J446" s="52"/>
      <c r="K446" s="52"/>
      <c r="L446" s="52"/>
      <c r="M446" s="52"/>
      <c r="N446" s="52"/>
      <c r="O446" s="52"/>
      <c r="P446" s="52"/>
      <c r="Q446" s="52">
        <f t="shared" si="13"/>
        <v>0</v>
      </c>
      <c r="R446" s="51"/>
    </row>
    <row r="447" spans="1:18" ht="14.45" customHeight="1" x14ac:dyDescent="0.25">
      <c r="A447" s="51">
        <v>968</v>
      </c>
      <c r="B447" s="51" t="str">
        <f t="shared" si="12"/>
        <v>4</v>
      </c>
      <c r="C447" s="51">
        <v>441</v>
      </c>
      <c r="D447" s="51" t="s">
        <v>226</v>
      </c>
      <c r="E447" s="115">
        <v>2</v>
      </c>
      <c r="F447" s="92" t="s">
        <v>103</v>
      </c>
      <c r="G447" s="52">
        <v>0</v>
      </c>
      <c r="H447" s="52"/>
      <c r="I447" s="52"/>
      <c r="J447" s="52"/>
      <c r="K447" s="52"/>
      <c r="L447" s="52"/>
      <c r="M447" s="52"/>
      <c r="N447" s="52"/>
      <c r="O447" s="52"/>
      <c r="P447" s="52"/>
      <c r="Q447" s="52">
        <f t="shared" si="13"/>
        <v>0</v>
      </c>
      <c r="R447" s="51"/>
    </row>
    <row r="448" spans="1:18" ht="14.45" customHeight="1" x14ac:dyDescent="0.25">
      <c r="A448" s="51">
        <v>969</v>
      </c>
      <c r="B448" s="51" t="str">
        <f t="shared" si="12"/>
        <v>4</v>
      </c>
      <c r="C448" s="51">
        <v>442</v>
      </c>
      <c r="D448" s="51" t="s">
        <v>226</v>
      </c>
      <c r="E448" s="115">
        <v>2</v>
      </c>
      <c r="F448" s="51" t="s">
        <v>104</v>
      </c>
      <c r="G448" s="52">
        <v>120000</v>
      </c>
      <c r="H448" s="52"/>
      <c r="I448" s="52"/>
      <c r="J448" s="52"/>
      <c r="K448" s="52"/>
      <c r="L448" s="52"/>
      <c r="M448" s="52"/>
      <c r="N448" s="52"/>
      <c r="O448" s="52"/>
      <c r="P448" s="52"/>
      <c r="Q448" s="52">
        <f t="shared" si="13"/>
        <v>120000</v>
      </c>
      <c r="R448" s="51"/>
    </row>
    <row r="449" spans="1:18" ht="14.45" customHeight="1" x14ac:dyDescent="0.25">
      <c r="A449" s="51">
        <v>972</v>
      </c>
      <c r="B449" s="51" t="str">
        <f t="shared" si="12"/>
        <v>4</v>
      </c>
      <c r="C449" s="51">
        <v>445</v>
      </c>
      <c r="D449" s="51" t="s">
        <v>226</v>
      </c>
      <c r="E449" s="115">
        <v>2</v>
      </c>
      <c r="F449" s="51" t="s">
        <v>105</v>
      </c>
      <c r="G449" s="52">
        <v>40000</v>
      </c>
      <c r="H449" s="52"/>
      <c r="I449" s="52"/>
      <c r="J449" s="52"/>
      <c r="K449" s="52"/>
      <c r="L449" s="52"/>
      <c r="M449" s="52"/>
      <c r="N449" s="52"/>
      <c r="O449" s="52"/>
      <c r="P449" s="52"/>
      <c r="Q449" s="52">
        <f t="shared" si="13"/>
        <v>40000</v>
      </c>
      <c r="R449" s="51"/>
    </row>
    <row r="450" spans="1:18" ht="14.45" customHeight="1" x14ac:dyDescent="0.25">
      <c r="A450" s="51">
        <v>975</v>
      </c>
      <c r="B450" s="51" t="str">
        <f t="shared" si="12"/>
        <v>4</v>
      </c>
      <c r="C450" s="51">
        <v>448</v>
      </c>
      <c r="D450" s="51" t="s">
        <v>226</v>
      </c>
      <c r="E450" s="115">
        <v>2</v>
      </c>
      <c r="F450" s="51" t="s">
        <v>107</v>
      </c>
      <c r="G450" s="52">
        <v>150000</v>
      </c>
      <c r="H450" s="52"/>
      <c r="I450" s="52"/>
      <c r="J450" s="52"/>
      <c r="K450" s="52"/>
      <c r="L450" s="52"/>
      <c r="M450" s="52"/>
      <c r="N450" s="52"/>
      <c r="O450" s="52"/>
      <c r="P450" s="52"/>
      <c r="Q450" s="52">
        <f t="shared" si="13"/>
        <v>150000</v>
      </c>
      <c r="R450" s="51"/>
    </row>
    <row r="451" spans="1:18" ht="14.45" customHeight="1" x14ac:dyDescent="0.25">
      <c r="A451" s="51">
        <v>1001</v>
      </c>
      <c r="B451" s="51" t="str">
        <f t="shared" si="12"/>
        <v>5</v>
      </c>
      <c r="C451" s="51">
        <v>511</v>
      </c>
      <c r="D451" s="51" t="s">
        <v>226</v>
      </c>
      <c r="E451" s="115">
        <v>2</v>
      </c>
      <c r="F451" s="51" t="s">
        <v>109</v>
      </c>
      <c r="G451" s="52">
        <v>20000</v>
      </c>
      <c r="H451" s="52"/>
      <c r="I451" s="52"/>
      <c r="J451" s="52"/>
      <c r="K451" s="52"/>
      <c r="L451" s="52"/>
      <c r="M451" s="52"/>
      <c r="N451" s="52"/>
      <c r="O451" s="52"/>
      <c r="P451" s="52"/>
      <c r="Q451" s="52">
        <f t="shared" si="13"/>
        <v>20000</v>
      </c>
      <c r="R451" s="51"/>
    </row>
    <row r="452" spans="1:18" ht="14.45" customHeight="1" x14ac:dyDescent="0.25">
      <c r="A452" s="51">
        <v>1005</v>
      </c>
      <c r="B452" s="51" t="str">
        <f t="shared" si="12"/>
        <v>5</v>
      </c>
      <c r="C452" s="51">
        <v>515</v>
      </c>
      <c r="D452" s="51" t="s">
        <v>226</v>
      </c>
      <c r="E452" s="115">
        <v>2</v>
      </c>
      <c r="F452" s="51" t="s">
        <v>111</v>
      </c>
      <c r="G452" s="52">
        <v>20000</v>
      </c>
      <c r="H452" s="52"/>
      <c r="I452" s="52"/>
      <c r="J452" s="52"/>
      <c r="K452" s="52"/>
      <c r="L452" s="52"/>
      <c r="M452" s="52"/>
      <c r="N452" s="52"/>
      <c r="O452" s="52"/>
      <c r="P452" s="52"/>
      <c r="Q452" s="52">
        <f t="shared" si="13"/>
        <v>20000</v>
      </c>
      <c r="R452" s="51"/>
    </row>
    <row r="453" spans="1:18" ht="14.45" customHeight="1" x14ac:dyDescent="0.25">
      <c r="A453" s="51">
        <v>1061</v>
      </c>
      <c r="B453" s="51" t="str">
        <f t="shared" si="12"/>
        <v>1</v>
      </c>
      <c r="C453" s="51">
        <v>111</v>
      </c>
      <c r="D453" s="51" t="s">
        <v>511</v>
      </c>
      <c r="E453" s="115">
        <v>1</v>
      </c>
      <c r="F453" s="51" t="s">
        <v>10</v>
      </c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>
        <f t="shared" si="13"/>
        <v>0</v>
      </c>
      <c r="R453" s="51"/>
    </row>
    <row r="454" spans="1:18" ht="14.45" customHeight="1" x14ac:dyDescent="0.25">
      <c r="A454" s="51">
        <v>1063</v>
      </c>
      <c r="B454" s="51" t="str">
        <f t="shared" ref="B454:B517" si="14">MID(C454,1,1)</f>
        <v>1</v>
      </c>
      <c r="C454" s="51">
        <v>132</v>
      </c>
      <c r="D454" s="51" t="s">
        <v>511</v>
      </c>
      <c r="E454" s="115">
        <v>1</v>
      </c>
      <c r="F454" s="51" t="s">
        <v>13</v>
      </c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>
        <f t="shared" ref="Q454:Q517" si="15">SUM(G454:P454)</f>
        <v>0</v>
      </c>
      <c r="R454" s="51"/>
    </row>
    <row r="455" spans="1:18" ht="14.45" customHeight="1" x14ac:dyDescent="0.25">
      <c r="A455" s="51">
        <v>1066</v>
      </c>
      <c r="B455" s="51" t="str">
        <f t="shared" si="14"/>
        <v>2</v>
      </c>
      <c r="C455" s="51">
        <v>211</v>
      </c>
      <c r="D455" s="51" t="s">
        <v>511</v>
      </c>
      <c r="E455" s="115">
        <v>1</v>
      </c>
      <c r="F455" s="51" t="s">
        <v>19</v>
      </c>
      <c r="G455" s="52">
        <v>3000</v>
      </c>
      <c r="H455" s="52"/>
      <c r="I455" s="52"/>
      <c r="J455" s="52"/>
      <c r="K455" s="52"/>
      <c r="L455" s="52"/>
      <c r="M455" s="52"/>
      <c r="N455" s="52"/>
      <c r="O455" s="52"/>
      <c r="P455" s="52"/>
      <c r="Q455" s="52">
        <f t="shared" si="15"/>
        <v>3000</v>
      </c>
      <c r="R455" s="51"/>
    </row>
    <row r="456" spans="1:18" ht="14.45" customHeight="1" x14ac:dyDescent="0.25">
      <c r="A456" s="51">
        <v>1068</v>
      </c>
      <c r="B456" s="51" t="str">
        <f t="shared" si="14"/>
        <v>2</v>
      </c>
      <c r="C456" s="51">
        <v>221</v>
      </c>
      <c r="D456" s="51" t="s">
        <v>511</v>
      </c>
      <c r="E456" s="115">
        <v>1</v>
      </c>
      <c r="F456" s="51" t="s">
        <v>27</v>
      </c>
      <c r="G456" s="52">
        <v>15000</v>
      </c>
      <c r="H456" s="52"/>
      <c r="I456" s="52"/>
      <c r="J456" s="52"/>
      <c r="K456" s="52"/>
      <c r="L456" s="52"/>
      <c r="M456" s="52"/>
      <c r="N456" s="52"/>
      <c r="O456" s="52"/>
      <c r="P456" s="52"/>
      <c r="Q456" s="52">
        <f t="shared" si="15"/>
        <v>15000</v>
      </c>
      <c r="R456" s="51"/>
    </row>
    <row r="457" spans="1:18" ht="14.45" customHeight="1" x14ac:dyDescent="0.25">
      <c r="A457" s="51">
        <v>1070</v>
      </c>
      <c r="B457" s="51" t="str">
        <f t="shared" si="14"/>
        <v>2</v>
      </c>
      <c r="C457" s="51">
        <v>261</v>
      </c>
      <c r="D457" s="51" t="s">
        <v>511</v>
      </c>
      <c r="E457" s="115">
        <v>1</v>
      </c>
      <c r="F457" s="51" t="s">
        <v>43</v>
      </c>
      <c r="G457" s="52">
        <v>54000</v>
      </c>
      <c r="H457" s="52"/>
      <c r="I457" s="52"/>
      <c r="J457" s="52"/>
      <c r="K457" s="52"/>
      <c r="L457" s="52"/>
      <c r="M457" s="52"/>
      <c r="N457" s="52"/>
      <c r="O457" s="52"/>
      <c r="P457" s="52"/>
      <c r="Q457" s="52">
        <f t="shared" si="15"/>
        <v>54000</v>
      </c>
      <c r="R457" s="51"/>
    </row>
    <row r="458" spans="1:18" ht="14.45" customHeight="1" x14ac:dyDescent="0.25">
      <c r="A458" s="51">
        <v>1072</v>
      </c>
      <c r="B458" s="51" t="str">
        <f t="shared" si="14"/>
        <v>2</v>
      </c>
      <c r="C458" s="51">
        <v>271</v>
      </c>
      <c r="D458" s="51" t="s">
        <v>511</v>
      </c>
      <c r="E458" s="115">
        <v>1</v>
      </c>
      <c r="F458" s="51" t="s">
        <v>44</v>
      </c>
      <c r="G458" s="52">
        <v>9000</v>
      </c>
      <c r="H458" s="52"/>
      <c r="I458" s="52"/>
      <c r="J458" s="52"/>
      <c r="K458" s="52"/>
      <c r="L458" s="52"/>
      <c r="M458" s="52"/>
      <c r="N458" s="52"/>
      <c r="O458" s="52"/>
      <c r="P458" s="52"/>
      <c r="Q458" s="52">
        <f t="shared" si="15"/>
        <v>9000</v>
      </c>
      <c r="R458" s="51"/>
    </row>
    <row r="459" spans="1:18" ht="14.45" customHeight="1" x14ac:dyDescent="0.25">
      <c r="A459" s="51">
        <v>1075</v>
      </c>
      <c r="B459" s="51" t="str">
        <f t="shared" si="14"/>
        <v>3</v>
      </c>
      <c r="C459" s="51">
        <v>361</v>
      </c>
      <c r="D459" s="51" t="s">
        <v>511</v>
      </c>
      <c r="E459" s="115">
        <v>1</v>
      </c>
      <c r="F459" s="51" t="s">
        <v>83</v>
      </c>
      <c r="G459" s="52">
        <v>12000</v>
      </c>
      <c r="H459" s="52"/>
      <c r="I459" s="52"/>
      <c r="J459" s="52"/>
      <c r="K459" s="52"/>
      <c r="L459" s="52"/>
      <c r="M459" s="52"/>
      <c r="N459" s="52"/>
      <c r="O459" s="52"/>
      <c r="P459" s="52"/>
      <c r="Q459" s="52">
        <f t="shared" si="15"/>
        <v>12000</v>
      </c>
      <c r="R459" s="51"/>
    </row>
    <row r="460" spans="1:18" ht="14.45" customHeight="1" x14ac:dyDescent="0.25">
      <c r="A460" s="51">
        <v>1077</v>
      </c>
      <c r="B460" s="51" t="str">
        <f t="shared" si="14"/>
        <v>3</v>
      </c>
      <c r="C460" s="51">
        <v>372</v>
      </c>
      <c r="D460" s="51" t="s">
        <v>511</v>
      </c>
      <c r="E460" s="115">
        <v>1</v>
      </c>
      <c r="F460" s="51" t="s">
        <v>91</v>
      </c>
      <c r="G460" s="52">
        <v>6000</v>
      </c>
      <c r="H460" s="52"/>
      <c r="I460" s="52"/>
      <c r="J460" s="52"/>
      <c r="K460" s="52"/>
      <c r="L460" s="52"/>
      <c r="M460" s="52"/>
      <c r="N460" s="52"/>
      <c r="O460" s="52"/>
      <c r="P460" s="52"/>
      <c r="Q460" s="52">
        <f t="shared" si="15"/>
        <v>6000</v>
      </c>
      <c r="R460" s="51"/>
    </row>
    <row r="461" spans="1:18" ht="14.45" customHeight="1" x14ac:dyDescent="0.25">
      <c r="A461" s="51">
        <v>1078</v>
      </c>
      <c r="B461" s="51" t="str">
        <f t="shared" si="14"/>
        <v>3</v>
      </c>
      <c r="C461" s="51">
        <v>375</v>
      </c>
      <c r="D461" s="51" t="s">
        <v>511</v>
      </c>
      <c r="E461" s="115">
        <v>1</v>
      </c>
      <c r="F461" s="51" t="s">
        <v>93</v>
      </c>
      <c r="G461" s="52">
        <v>36000</v>
      </c>
      <c r="H461" s="52"/>
      <c r="I461" s="52"/>
      <c r="J461" s="52"/>
      <c r="K461" s="52"/>
      <c r="L461" s="52"/>
      <c r="M461" s="52"/>
      <c r="N461" s="52"/>
      <c r="O461" s="52"/>
      <c r="P461" s="52"/>
      <c r="Q461" s="52">
        <f t="shared" si="15"/>
        <v>36000</v>
      </c>
      <c r="R461" s="51"/>
    </row>
    <row r="462" spans="1:18" ht="14.45" customHeight="1" x14ac:dyDescent="0.25">
      <c r="A462" s="51">
        <v>1081</v>
      </c>
      <c r="B462" s="51" t="str">
        <f t="shared" si="14"/>
        <v>4</v>
      </c>
      <c r="C462" s="51">
        <v>441</v>
      </c>
      <c r="D462" s="51" t="s">
        <v>511</v>
      </c>
      <c r="E462" s="115">
        <v>1</v>
      </c>
      <c r="F462" s="51" t="s">
        <v>103</v>
      </c>
      <c r="G462" s="52">
        <v>0</v>
      </c>
      <c r="H462" s="52"/>
      <c r="I462" s="52"/>
      <c r="J462" s="52"/>
      <c r="K462" s="52"/>
      <c r="L462" s="52"/>
      <c r="M462" s="52"/>
      <c r="N462" s="52"/>
      <c r="O462" s="52"/>
      <c r="P462" s="52"/>
      <c r="Q462" s="52">
        <f t="shared" si="15"/>
        <v>0</v>
      </c>
      <c r="R462" s="51"/>
    </row>
    <row r="463" spans="1:18" ht="14.45" customHeight="1" x14ac:dyDescent="0.25">
      <c r="A463" s="51">
        <v>1082</v>
      </c>
      <c r="B463" s="51" t="str">
        <f t="shared" si="14"/>
        <v>1</v>
      </c>
      <c r="C463" s="51">
        <v>122</v>
      </c>
      <c r="D463" s="51" t="s">
        <v>211</v>
      </c>
      <c r="E463" s="115">
        <v>7</v>
      </c>
      <c r="F463" s="51" t="s">
        <v>12</v>
      </c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>
        <f t="shared" si="15"/>
        <v>0</v>
      </c>
      <c r="R463" s="51"/>
    </row>
    <row r="464" spans="1:18" ht="14.45" customHeight="1" x14ac:dyDescent="0.25">
      <c r="A464" s="51">
        <v>1083</v>
      </c>
      <c r="B464" s="51" t="str">
        <f t="shared" si="14"/>
        <v>1</v>
      </c>
      <c r="C464" s="51">
        <v>122</v>
      </c>
      <c r="D464" s="51" t="s">
        <v>321</v>
      </c>
      <c r="E464" s="115">
        <v>15</v>
      </c>
      <c r="F464" s="51" t="s">
        <v>12</v>
      </c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>
        <f t="shared" si="15"/>
        <v>0</v>
      </c>
      <c r="R464" s="51"/>
    </row>
    <row r="465" spans="1:18" ht="14.45" customHeight="1" x14ac:dyDescent="0.25">
      <c r="A465" s="51">
        <v>1084</v>
      </c>
      <c r="B465" s="51" t="str">
        <f t="shared" si="14"/>
        <v>1</v>
      </c>
      <c r="C465" s="51">
        <v>122</v>
      </c>
      <c r="D465" s="51" t="s">
        <v>209</v>
      </c>
      <c r="E465" s="115">
        <v>31</v>
      </c>
      <c r="F465" s="51" t="s">
        <v>12</v>
      </c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>
        <f t="shared" si="15"/>
        <v>0</v>
      </c>
      <c r="R465" s="51"/>
    </row>
    <row r="466" spans="1:18" ht="14.45" customHeight="1" x14ac:dyDescent="0.25">
      <c r="A466" s="51">
        <v>1085</v>
      </c>
      <c r="B466" s="51" t="str">
        <f t="shared" si="14"/>
        <v>1</v>
      </c>
      <c r="C466" s="51">
        <v>122</v>
      </c>
      <c r="D466" s="51" t="s">
        <v>213</v>
      </c>
      <c r="E466" s="115">
        <v>22</v>
      </c>
      <c r="F466" s="51" t="s">
        <v>12</v>
      </c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>
        <f t="shared" si="15"/>
        <v>0</v>
      </c>
      <c r="R466" s="51"/>
    </row>
    <row r="467" spans="1:18" ht="14.45" customHeight="1" x14ac:dyDescent="0.25">
      <c r="A467" s="51">
        <v>1086</v>
      </c>
      <c r="B467" s="51" t="str">
        <f t="shared" si="14"/>
        <v>1</v>
      </c>
      <c r="C467" s="51">
        <v>122</v>
      </c>
      <c r="D467" s="51" t="s">
        <v>214</v>
      </c>
      <c r="E467" s="115">
        <v>25</v>
      </c>
      <c r="F467" s="51" t="s">
        <v>12</v>
      </c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>
        <f t="shared" si="15"/>
        <v>0</v>
      </c>
      <c r="R467" s="51"/>
    </row>
    <row r="468" spans="1:18" ht="14.45" customHeight="1" x14ac:dyDescent="0.25">
      <c r="A468" s="51">
        <v>1087</v>
      </c>
      <c r="B468" s="51" t="str">
        <f t="shared" si="14"/>
        <v>1</v>
      </c>
      <c r="C468" s="51">
        <v>122</v>
      </c>
      <c r="D468" s="51" t="s">
        <v>506</v>
      </c>
      <c r="E468" s="115">
        <v>11</v>
      </c>
      <c r="F468" s="51" t="s">
        <v>12</v>
      </c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>
        <f t="shared" si="15"/>
        <v>0</v>
      </c>
      <c r="R468" s="51"/>
    </row>
    <row r="469" spans="1:18" ht="14.45" customHeight="1" x14ac:dyDescent="0.25">
      <c r="A469" s="51">
        <v>1088</v>
      </c>
      <c r="B469" s="51" t="str">
        <f t="shared" si="14"/>
        <v>1</v>
      </c>
      <c r="C469" s="51">
        <v>122</v>
      </c>
      <c r="D469" s="51" t="s">
        <v>199</v>
      </c>
      <c r="E469" s="115">
        <v>122</v>
      </c>
      <c r="F469" s="51" t="s">
        <v>12</v>
      </c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>
        <f t="shared" si="15"/>
        <v>0</v>
      </c>
      <c r="R469" s="51"/>
    </row>
    <row r="470" spans="1:18" ht="14.45" customHeight="1" x14ac:dyDescent="0.25">
      <c r="A470" s="51">
        <v>1089</v>
      </c>
      <c r="B470" s="51" t="str">
        <f t="shared" si="14"/>
        <v>1</v>
      </c>
      <c r="C470" s="51">
        <v>122</v>
      </c>
      <c r="D470" s="51" t="s">
        <v>507</v>
      </c>
      <c r="E470" s="115">
        <v>23</v>
      </c>
      <c r="F470" s="51" t="s">
        <v>12</v>
      </c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>
        <f t="shared" si="15"/>
        <v>0</v>
      </c>
      <c r="R470" s="51"/>
    </row>
    <row r="471" spans="1:18" ht="14.45" customHeight="1" x14ac:dyDescent="0.25">
      <c r="A471" s="51">
        <v>1090</v>
      </c>
      <c r="B471" s="51" t="str">
        <f t="shared" si="14"/>
        <v>1</v>
      </c>
      <c r="C471" s="51">
        <v>122</v>
      </c>
      <c r="D471" s="51" t="s">
        <v>206</v>
      </c>
      <c r="E471" s="115">
        <v>14</v>
      </c>
      <c r="F471" s="51" t="s">
        <v>12</v>
      </c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>
        <f t="shared" si="15"/>
        <v>0</v>
      </c>
      <c r="R471" s="51"/>
    </row>
    <row r="472" spans="1:18" ht="14.45" customHeight="1" x14ac:dyDescent="0.25">
      <c r="A472" s="51">
        <v>1091</v>
      </c>
      <c r="B472" s="51" t="str">
        <f t="shared" si="14"/>
        <v>1</v>
      </c>
      <c r="C472" s="51">
        <v>122</v>
      </c>
      <c r="D472" s="51" t="s">
        <v>371</v>
      </c>
      <c r="E472" s="115">
        <v>8</v>
      </c>
      <c r="F472" s="51" t="s">
        <v>12</v>
      </c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>
        <f t="shared" si="15"/>
        <v>0</v>
      </c>
      <c r="R472" s="51"/>
    </row>
    <row r="473" spans="1:18" ht="14.45" customHeight="1" x14ac:dyDescent="0.25">
      <c r="A473" s="51">
        <v>1092</v>
      </c>
      <c r="B473" s="51" t="str">
        <f t="shared" si="14"/>
        <v>1</v>
      </c>
      <c r="C473" s="51">
        <v>122</v>
      </c>
      <c r="D473" s="51" t="s">
        <v>226</v>
      </c>
      <c r="E473" s="115">
        <v>2</v>
      </c>
      <c r="F473" s="51" t="s">
        <v>12</v>
      </c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>
        <f t="shared" si="15"/>
        <v>0</v>
      </c>
      <c r="R473" s="51"/>
    </row>
    <row r="474" spans="1:18" ht="14.45" customHeight="1" x14ac:dyDescent="0.25">
      <c r="A474" s="51">
        <v>1093</v>
      </c>
      <c r="B474" s="51" t="str">
        <f t="shared" si="14"/>
        <v>1</v>
      </c>
      <c r="C474" s="51">
        <v>122</v>
      </c>
      <c r="D474" s="51" t="s">
        <v>510</v>
      </c>
      <c r="E474" s="115">
        <v>9</v>
      </c>
      <c r="F474" s="51" t="s">
        <v>12</v>
      </c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>
        <f t="shared" si="15"/>
        <v>0</v>
      </c>
      <c r="R474" s="51"/>
    </row>
    <row r="475" spans="1:18" ht="14.45" customHeight="1" x14ac:dyDescent="0.25">
      <c r="A475" s="51">
        <v>1094</v>
      </c>
      <c r="B475" s="51" t="str">
        <f t="shared" si="14"/>
        <v>1</v>
      </c>
      <c r="C475" s="51">
        <v>122</v>
      </c>
      <c r="D475" s="51" t="s">
        <v>217</v>
      </c>
      <c r="E475" s="115">
        <v>16</v>
      </c>
      <c r="F475" s="51" t="s">
        <v>12</v>
      </c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>
        <f t="shared" si="15"/>
        <v>0</v>
      </c>
      <c r="R475" s="51"/>
    </row>
    <row r="476" spans="1:18" ht="14.45" customHeight="1" x14ac:dyDescent="0.25">
      <c r="A476" s="51">
        <v>1095</v>
      </c>
      <c r="B476" s="51" t="str">
        <f t="shared" si="14"/>
        <v>1</v>
      </c>
      <c r="C476" s="51">
        <v>122</v>
      </c>
      <c r="D476" s="51" t="s">
        <v>512</v>
      </c>
      <c r="E476" s="115">
        <v>12</v>
      </c>
      <c r="F476" s="51" t="s">
        <v>12</v>
      </c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>
        <f t="shared" si="15"/>
        <v>0</v>
      </c>
      <c r="R476" s="51"/>
    </row>
    <row r="477" spans="1:18" ht="14.45" customHeight="1" x14ac:dyDescent="0.25">
      <c r="A477" s="51">
        <v>1096</v>
      </c>
      <c r="B477" s="51" t="str">
        <f t="shared" si="14"/>
        <v>1</v>
      </c>
      <c r="C477" s="51">
        <v>122</v>
      </c>
      <c r="D477" s="51" t="s">
        <v>219</v>
      </c>
      <c r="E477" s="115">
        <v>27</v>
      </c>
      <c r="F477" s="51" t="s">
        <v>12</v>
      </c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>
        <f t="shared" si="15"/>
        <v>0</v>
      </c>
      <c r="R477" s="51"/>
    </row>
    <row r="478" spans="1:18" ht="14.45" customHeight="1" x14ac:dyDescent="0.25">
      <c r="A478" s="51">
        <v>1097</v>
      </c>
      <c r="B478" s="51" t="str">
        <f t="shared" si="14"/>
        <v>1</v>
      </c>
      <c r="C478" s="51">
        <v>122</v>
      </c>
      <c r="D478" s="51" t="s">
        <v>220</v>
      </c>
      <c r="E478" s="115">
        <v>4</v>
      </c>
      <c r="F478" s="51" t="s">
        <v>12</v>
      </c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>
        <f t="shared" si="15"/>
        <v>0</v>
      </c>
      <c r="R478" s="51"/>
    </row>
    <row r="479" spans="1:18" ht="14.45" customHeight="1" x14ac:dyDescent="0.25">
      <c r="A479" s="51">
        <v>1098</v>
      </c>
      <c r="B479" s="51" t="str">
        <f t="shared" si="14"/>
        <v>1</v>
      </c>
      <c r="C479" s="51">
        <v>132</v>
      </c>
      <c r="D479" s="51" t="s">
        <v>211</v>
      </c>
      <c r="E479" s="115">
        <v>7</v>
      </c>
      <c r="F479" s="51" t="s">
        <v>13</v>
      </c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>
        <f t="shared" si="15"/>
        <v>0</v>
      </c>
      <c r="R479" s="51"/>
    </row>
    <row r="480" spans="1:18" ht="14.45" customHeight="1" x14ac:dyDescent="0.25">
      <c r="A480" s="51">
        <v>1099</v>
      </c>
      <c r="B480" s="51" t="str">
        <f t="shared" si="14"/>
        <v>1</v>
      </c>
      <c r="C480" s="51">
        <v>132</v>
      </c>
      <c r="D480" s="51" t="s">
        <v>321</v>
      </c>
      <c r="E480" s="115">
        <v>15</v>
      </c>
      <c r="F480" s="51" t="s">
        <v>13</v>
      </c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>
        <f t="shared" si="15"/>
        <v>0</v>
      </c>
      <c r="R480" s="51"/>
    </row>
    <row r="481" spans="1:18" ht="14.45" customHeight="1" x14ac:dyDescent="0.25">
      <c r="A481" s="51">
        <v>1100</v>
      </c>
      <c r="B481" s="51" t="str">
        <f t="shared" si="14"/>
        <v>1</v>
      </c>
      <c r="C481" s="51">
        <v>132</v>
      </c>
      <c r="D481" s="51" t="s">
        <v>209</v>
      </c>
      <c r="E481" s="115">
        <v>31</v>
      </c>
      <c r="F481" s="51" t="s">
        <v>13</v>
      </c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>
        <f t="shared" si="15"/>
        <v>0</v>
      </c>
      <c r="R481" s="51"/>
    </row>
    <row r="482" spans="1:18" ht="14.45" customHeight="1" x14ac:dyDescent="0.25">
      <c r="A482" s="51">
        <v>1101</v>
      </c>
      <c r="B482" s="51" t="str">
        <f t="shared" si="14"/>
        <v>1</v>
      </c>
      <c r="C482" s="51">
        <v>132</v>
      </c>
      <c r="D482" s="51" t="s">
        <v>213</v>
      </c>
      <c r="E482" s="115">
        <v>22</v>
      </c>
      <c r="F482" s="51" t="s">
        <v>13</v>
      </c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>
        <f t="shared" si="15"/>
        <v>0</v>
      </c>
      <c r="R482" s="51"/>
    </row>
    <row r="483" spans="1:18" ht="14.45" customHeight="1" x14ac:dyDescent="0.25">
      <c r="A483" s="51">
        <v>1102</v>
      </c>
      <c r="B483" s="51" t="str">
        <f t="shared" si="14"/>
        <v>1</v>
      </c>
      <c r="C483" s="51">
        <v>132</v>
      </c>
      <c r="D483" s="51" t="s">
        <v>214</v>
      </c>
      <c r="E483" s="115">
        <v>25</v>
      </c>
      <c r="F483" s="51" t="s">
        <v>13</v>
      </c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>
        <f t="shared" si="15"/>
        <v>0</v>
      </c>
      <c r="R483" s="51"/>
    </row>
    <row r="484" spans="1:18" ht="14.45" customHeight="1" x14ac:dyDescent="0.25">
      <c r="A484" s="51">
        <v>1103</v>
      </c>
      <c r="B484" s="51" t="str">
        <f t="shared" si="14"/>
        <v>1</v>
      </c>
      <c r="C484" s="51">
        <v>132</v>
      </c>
      <c r="D484" s="51" t="s">
        <v>506</v>
      </c>
      <c r="E484" s="115">
        <v>11</v>
      </c>
      <c r="F484" s="51" t="s">
        <v>13</v>
      </c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>
        <f t="shared" si="15"/>
        <v>0</v>
      </c>
      <c r="R484" s="51"/>
    </row>
    <row r="485" spans="1:18" ht="14.45" customHeight="1" x14ac:dyDescent="0.25">
      <c r="A485" s="51">
        <v>1104</v>
      </c>
      <c r="B485" s="51" t="str">
        <f t="shared" si="14"/>
        <v>1</v>
      </c>
      <c r="C485" s="51">
        <v>132</v>
      </c>
      <c r="D485" s="51" t="s">
        <v>199</v>
      </c>
      <c r="E485" s="115">
        <v>132</v>
      </c>
      <c r="F485" s="51" t="s">
        <v>13</v>
      </c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>
        <f t="shared" si="15"/>
        <v>0</v>
      </c>
      <c r="R485" s="51"/>
    </row>
    <row r="486" spans="1:18" ht="14.45" customHeight="1" x14ac:dyDescent="0.25">
      <c r="A486" s="51">
        <v>1105</v>
      </c>
      <c r="B486" s="51" t="str">
        <f t="shared" si="14"/>
        <v>1</v>
      </c>
      <c r="C486" s="51">
        <v>132</v>
      </c>
      <c r="D486" s="51" t="s">
        <v>507</v>
      </c>
      <c r="E486" s="115">
        <v>23</v>
      </c>
      <c r="F486" s="51" t="s">
        <v>13</v>
      </c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>
        <f t="shared" si="15"/>
        <v>0</v>
      </c>
      <c r="R486" s="51"/>
    </row>
    <row r="487" spans="1:18" ht="14.45" customHeight="1" x14ac:dyDescent="0.25">
      <c r="A487" s="51">
        <v>1106</v>
      </c>
      <c r="B487" s="51" t="str">
        <f t="shared" si="14"/>
        <v>1</v>
      </c>
      <c r="C487" s="51">
        <v>132</v>
      </c>
      <c r="D487" s="51" t="s">
        <v>206</v>
      </c>
      <c r="E487" s="115">
        <v>14</v>
      </c>
      <c r="F487" s="51" t="s">
        <v>13</v>
      </c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>
        <f t="shared" si="15"/>
        <v>0</v>
      </c>
      <c r="R487" s="51"/>
    </row>
    <row r="488" spans="1:18" ht="14.45" customHeight="1" x14ac:dyDescent="0.25">
      <c r="A488" s="51">
        <v>1107</v>
      </c>
      <c r="B488" s="51" t="str">
        <f t="shared" si="14"/>
        <v>1</v>
      </c>
      <c r="C488" s="51">
        <v>132</v>
      </c>
      <c r="D488" s="51" t="s">
        <v>371</v>
      </c>
      <c r="E488" s="115">
        <v>8</v>
      </c>
      <c r="F488" s="51" t="s">
        <v>13</v>
      </c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>
        <f t="shared" si="15"/>
        <v>0</v>
      </c>
      <c r="R488" s="51"/>
    </row>
    <row r="489" spans="1:18" ht="14.45" customHeight="1" x14ac:dyDescent="0.25">
      <c r="A489" s="51">
        <v>1108</v>
      </c>
      <c r="B489" s="51" t="str">
        <f t="shared" si="14"/>
        <v>1</v>
      </c>
      <c r="C489" s="51">
        <v>132</v>
      </c>
      <c r="D489" s="51" t="s">
        <v>226</v>
      </c>
      <c r="E489" s="115">
        <v>2</v>
      </c>
      <c r="F489" s="51" t="s">
        <v>13</v>
      </c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>
        <f t="shared" si="15"/>
        <v>0</v>
      </c>
      <c r="R489" s="51"/>
    </row>
    <row r="490" spans="1:18" ht="14.45" customHeight="1" x14ac:dyDescent="0.25">
      <c r="A490" s="51">
        <v>1109</v>
      </c>
      <c r="B490" s="51" t="str">
        <f t="shared" si="14"/>
        <v>1</v>
      </c>
      <c r="C490" s="51">
        <v>132</v>
      </c>
      <c r="D490" s="51" t="s">
        <v>510</v>
      </c>
      <c r="E490" s="115">
        <v>9</v>
      </c>
      <c r="F490" s="51" t="s">
        <v>13</v>
      </c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>
        <f t="shared" si="15"/>
        <v>0</v>
      </c>
      <c r="R490" s="51"/>
    </row>
    <row r="491" spans="1:18" ht="14.45" customHeight="1" x14ac:dyDescent="0.25">
      <c r="A491" s="51">
        <v>1110</v>
      </c>
      <c r="B491" s="51" t="str">
        <f t="shared" si="14"/>
        <v>1</v>
      </c>
      <c r="C491" s="51">
        <v>132</v>
      </c>
      <c r="D491" s="51" t="s">
        <v>217</v>
      </c>
      <c r="E491" s="115">
        <v>16</v>
      </c>
      <c r="F491" s="51" t="s">
        <v>13</v>
      </c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>
        <f t="shared" si="15"/>
        <v>0</v>
      </c>
      <c r="R491" s="51"/>
    </row>
    <row r="492" spans="1:18" ht="14.45" customHeight="1" x14ac:dyDescent="0.25">
      <c r="A492" s="51">
        <v>1111</v>
      </c>
      <c r="B492" s="51" t="str">
        <f t="shared" si="14"/>
        <v>1</v>
      </c>
      <c r="C492" s="51">
        <v>132</v>
      </c>
      <c r="D492" s="51" t="s">
        <v>512</v>
      </c>
      <c r="E492" s="115">
        <v>12</v>
      </c>
      <c r="F492" s="51" t="s">
        <v>13</v>
      </c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>
        <f t="shared" si="15"/>
        <v>0</v>
      </c>
      <c r="R492" s="51"/>
    </row>
    <row r="493" spans="1:18" ht="14.45" customHeight="1" x14ac:dyDescent="0.25">
      <c r="A493" s="51">
        <v>1112</v>
      </c>
      <c r="B493" s="51" t="str">
        <f t="shared" si="14"/>
        <v>1</v>
      </c>
      <c r="C493" s="51">
        <v>132</v>
      </c>
      <c r="D493" s="51" t="s">
        <v>219</v>
      </c>
      <c r="E493" s="115">
        <v>27</v>
      </c>
      <c r="F493" s="51" t="s">
        <v>13</v>
      </c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>
        <f t="shared" si="15"/>
        <v>0</v>
      </c>
      <c r="R493" s="51"/>
    </row>
    <row r="494" spans="1:18" ht="14.45" customHeight="1" x14ac:dyDescent="0.25">
      <c r="A494" s="51">
        <v>1113</v>
      </c>
      <c r="B494" s="51" t="str">
        <f t="shared" si="14"/>
        <v>1</v>
      </c>
      <c r="C494" s="51">
        <v>132</v>
      </c>
      <c r="D494" s="51" t="s">
        <v>220</v>
      </c>
      <c r="E494" s="115">
        <v>4</v>
      </c>
      <c r="F494" s="51" t="s">
        <v>13</v>
      </c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>
        <f t="shared" si="15"/>
        <v>0</v>
      </c>
      <c r="R494" s="51"/>
    </row>
    <row r="495" spans="1:18" ht="14.45" customHeight="1" x14ac:dyDescent="0.25">
      <c r="A495" s="51">
        <v>1114</v>
      </c>
      <c r="B495" s="51" t="str">
        <f t="shared" si="14"/>
        <v>1</v>
      </c>
      <c r="C495" s="68">
        <v>113</v>
      </c>
      <c r="D495" s="51" t="s">
        <v>210</v>
      </c>
      <c r="E495" s="115">
        <v>18</v>
      </c>
      <c r="F495" s="51" t="s">
        <v>11</v>
      </c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>
        <f t="shared" si="15"/>
        <v>0</v>
      </c>
      <c r="R495" s="51"/>
    </row>
    <row r="496" spans="1:18" ht="14.45" customHeight="1" x14ac:dyDescent="0.25">
      <c r="A496" s="51">
        <v>1115</v>
      </c>
      <c r="B496" s="51" t="str">
        <f t="shared" si="14"/>
        <v>1</v>
      </c>
      <c r="C496" s="51">
        <v>113</v>
      </c>
      <c r="D496" s="51" t="s">
        <v>211</v>
      </c>
      <c r="E496" s="115">
        <v>7</v>
      </c>
      <c r="F496" s="51" t="s">
        <v>11</v>
      </c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>
        <f t="shared" si="15"/>
        <v>0</v>
      </c>
      <c r="R496" s="51"/>
    </row>
    <row r="497" spans="1:18" ht="14.45" customHeight="1" x14ac:dyDescent="0.25">
      <c r="A497" s="51">
        <v>1116</v>
      </c>
      <c r="B497" s="51" t="str">
        <f t="shared" si="14"/>
        <v>1</v>
      </c>
      <c r="C497" s="51">
        <v>113</v>
      </c>
      <c r="D497" s="51" t="s">
        <v>212</v>
      </c>
      <c r="E497" s="115">
        <v>13</v>
      </c>
      <c r="F497" s="51" t="s">
        <v>11</v>
      </c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>
        <f t="shared" si="15"/>
        <v>0</v>
      </c>
      <c r="R497" s="51"/>
    </row>
    <row r="498" spans="1:18" ht="14.45" customHeight="1" x14ac:dyDescent="0.25">
      <c r="A498" s="51">
        <v>1117</v>
      </c>
      <c r="B498" s="51" t="str">
        <f t="shared" si="14"/>
        <v>1</v>
      </c>
      <c r="C498" s="51">
        <v>113</v>
      </c>
      <c r="D498" s="51" t="s">
        <v>321</v>
      </c>
      <c r="E498" s="115">
        <v>15</v>
      </c>
      <c r="F498" s="51" t="s">
        <v>11</v>
      </c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>
        <f t="shared" si="15"/>
        <v>0</v>
      </c>
      <c r="R498" s="51"/>
    </row>
    <row r="499" spans="1:18" ht="14.45" customHeight="1" x14ac:dyDescent="0.25">
      <c r="A499" s="51">
        <v>1118</v>
      </c>
      <c r="B499" s="51" t="str">
        <f t="shared" si="14"/>
        <v>1</v>
      </c>
      <c r="C499" s="51">
        <v>113</v>
      </c>
      <c r="D499" s="51" t="s">
        <v>309</v>
      </c>
      <c r="E499" s="115">
        <v>5</v>
      </c>
      <c r="F499" s="51" t="s">
        <v>11</v>
      </c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>
        <f t="shared" si="15"/>
        <v>0</v>
      </c>
      <c r="R499" s="51"/>
    </row>
    <row r="500" spans="1:18" ht="14.45" customHeight="1" x14ac:dyDescent="0.25">
      <c r="A500" s="51">
        <v>1119</v>
      </c>
      <c r="B500" s="51" t="str">
        <f t="shared" si="14"/>
        <v>1</v>
      </c>
      <c r="C500" s="51">
        <v>113</v>
      </c>
      <c r="D500" s="51" t="s">
        <v>209</v>
      </c>
      <c r="E500" s="115">
        <v>31</v>
      </c>
      <c r="F500" s="51" t="s">
        <v>11</v>
      </c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>
        <f t="shared" si="15"/>
        <v>0</v>
      </c>
      <c r="R500" s="51"/>
    </row>
    <row r="501" spans="1:18" ht="14.45" customHeight="1" x14ac:dyDescent="0.25">
      <c r="A501" s="51">
        <v>1120</v>
      </c>
      <c r="B501" s="51" t="str">
        <f t="shared" si="14"/>
        <v>1</v>
      </c>
      <c r="C501" s="51">
        <v>113</v>
      </c>
      <c r="D501" s="51" t="s">
        <v>213</v>
      </c>
      <c r="E501" s="115">
        <v>22</v>
      </c>
      <c r="F501" s="51" t="s">
        <v>11</v>
      </c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>
        <f t="shared" si="15"/>
        <v>0</v>
      </c>
      <c r="R501" s="51"/>
    </row>
    <row r="502" spans="1:18" ht="14.45" customHeight="1" x14ac:dyDescent="0.25">
      <c r="A502" s="51">
        <v>1121</v>
      </c>
      <c r="B502" s="51" t="str">
        <f t="shared" si="14"/>
        <v>1</v>
      </c>
      <c r="C502" s="51">
        <v>113</v>
      </c>
      <c r="D502" s="51" t="s">
        <v>214</v>
      </c>
      <c r="E502" s="115">
        <v>25</v>
      </c>
      <c r="F502" s="51" t="s">
        <v>11</v>
      </c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>
        <f t="shared" si="15"/>
        <v>0</v>
      </c>
      <c r="R502" s="51"/>
    </row>
    <row r="503" spans="1:18" ht="14.45" customHeight="1" x14ac:dyDescent="0.25">
      <c r="A503" s="51">
        <v>1122</v>
      </c>
      <c r="B503" s="51" t="str">
        <f t="shared" si="14"/>
        <v>1</v>
      </c>
      <c r="C503" s="51">
        <v>113</v>
      </c>
      <c r="D503" s="51" t="s">
        <v>506</v>
      </c>
      <c r="E503" s="115">
        <v>11</v>
      </c>
      <c r="F503" s="51" t="s">
        <v>11</v>
      </c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>
        <f t="shared" si="15"/>
        <v>0</v>
      </c>
      <c r="R503" s="51"/>
    </row>
    <row r="504" spans="1:18" ht="14.45" customHeight="1" x14ac:dyDescent="0.25">
      <c r="A504" s="51">
        <v>1123</v>
      </c>
      <c r="B504" s="51" t="str">
        <f t="shared" si="14"/>
        <v>1</v>
      </c>
      <c r="C504" s="51">
        <v>113</v>
      </c>
      <c r="D504" s="51" t="s">
        <v>199</v>
      </c>
      <c r="E504" s="115">
        <v>113</v>
      </c>
      <c r="F504" s="51" t="s">
        <v>11</v>
      </c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>
        <f t="shared" si="15"/>
        <v>0</v>
      </c>
      <c r="R504" s="51"/>
    </row>
    <row r="505" spans="1:18" ht="14.45" customHeight="1" x14ac:dyDescent="0.25">
      <c r="A505" s="51">
        <v>1124</v>
      </c>
      <c r="B505" s="51" t="str">
        <f t="shared" si="14"/>
        <v>1</v>
      </c>
      <c r="C505" s="51">
        <v>113</v>
      </c>
      <c r="D505" s="51" t="s">
        <v>507</v>
      </c>
      <c r="E505" s="115">
        <v>23</v>
      </c>
      <c r="F505" s="51" t="s">
        <v>11</v>
      </c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>
        <f t="shared" si="15"/>
        <v>0</v>
      </c>
      <c r="R505" s="51"/>
    </row>
    <row r="506" spans="1:18" ht="14.45" customHeight="1" x14ac:dyDescent="0.25">
      <c r="A506" s="51">
        <v>1125</v>
      </c>
      <c r="B506" s="51" t="str">
        <f t="shared" si="14"/>
        <v>1</v>
      </c>
      <c r="C506" s="51">
        <v>113</v>
      </c>
      <c r="D506" s="51" t="s">
        <v>206</v>
      </c>
      <c r="E506" s="115">
        <v>14</v>
      </c>
      <c r="F506" s="51" t="s">
        <v>11</v>
      </c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>
        <f t="shared" si="15"/>
        <v>0</v>
      </c>
      <c r="R506" s="51"/>
    </row>
    <row r="507" spans="1:18" ht="14.45" customHeight="1" x14ac:dyDescent="0.25">
      <c r="A507" s="51">
        <v>1126</v>
      </c>
      <c r="B507" s="51" t="str">
        <f t="shared" si="14"/>
        <v>1</v>
      </c>
      <c r="C507" s="51">
        <v>113</v>
      </c>
      <c r="D507" s="51" t="s">
        <v>371</v>
      </c>
      <c r="E507" s="115">
        <v>8</v>
      </c>
      <c r="F507" s="51" t="s">
        <v>11</v>
      </c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>
        <f t="shared" si="15"/>
        <v>0</v>
      </c>
      <c r="R507" s="51"/>
    </row>
    <row r="508" spans="1:18" ht="14.45" customHeight="1" x14ac:dyDescent="0.25">
      <c r="A508" s="51">
        <v>1127</v>
      </c>
      <c r="B508" s="51" t="str">
        <f t="shared" si="14"/>
        <v>1</v>
      </c>
      <c r="C508" s="51">
        <v>113</v>
      </c>
      <c r="D508" s="51" t="s">
        <v>226</v>
      </c>
      <c r="E508" s="115">
        <v>2</v>
      </c>
      <c r="F508" s="51" t="s">
        <v>11</v>
      </c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>
        <f t="shared" si="15"/>
        <v>0</v>
      </c>
      <c r="R508" s="51"/>
    </row>
    <row r="509" spans="1:18" ht="14.45" customHeight="1" x14ac:dyDescent="0.25">
      <c r="A509" s="51">
        <v>1128</v>
      </c>
      <c r="B509" s="51" t="str">
        <f t="shared" si="14"/>
        <v>1</v>
      </c>
      <c r="C509" s="51">
        <v>113</v>
      </c>
      <c r="D509" s="51" t="s">
        <v>510</v>
      </c>
      <c r="E509" s="115">
        <v>9</v>
      </c>
      <c r="F509" s="51" t="s">
        <v>11</v>
      </c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>
        <f t="shared" si="15"/>
        <v>0</v>
      </c>
      <c r="R509" s="51"/>
    </row>
    <row r="510" spans="1:18" ht="14.45" customHeight="1" x14ac:dyDescent="0.25">
      <c r="A510" s="51">
        <v>1129</v>
      </c>
      <c r="B510" s="51" t="str">
        <f t="shared" si="14"/>
        <v>1</v>
      </c>
      <c r="C510" s="51">
        <v>113</v>
      </c>
      <c r="D510" s="51" t="s">
        <v>217</v>
      </c>
      <c r="E510" s="115">
        <v>16</v>
      </c>
      <c r="F510" s="51" t="s">
        <v>11</v>
      </c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>
        <f t="shared" si="15"/>
        <v>0</v>
      </c>
      <c r="R510" s="51"/>
    </row>
    <row r="511" spans="1:18" ht="14.45" customHeight="1" x14ac:dyDescent="0.25">
      <c r="A511" s="51">
        <v>1130</v>
      </c>
      <c r="B511" s="51" t="str">
        <f t="shared" si="14"/>
        <v>1</v>
      </c>
      <c r="C511" s="51">
        <v>113</v>
      </c>
      <c r="D511" s="51" t="s">
        <v>190</v>
      </c>
      <c r="E511" s="115">
        <v>113</v>
      </c>
      <c r="F511" s="51" t="s">
        <v>11</v>
      </c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>
        <f t="shared" si="15"/>
        <v>0</v>
      </c>
      <c r="R511" s="51"/>
    </row>
    <row r="512" spans="1:18" ht="14.45" customHeight="1" x14ac:dyDescent="0.25">
      <c r="A512" s="51">
        <v>1131</v>
      </c>
      <c r="B512" s="51" t="str">
        <f t="shared" si="14"/>
        <v>1</v>
      </c>
      <c r="C512" s="51">
        <v>113</v>
      </c>
      <c r="D512" s="51" t="s">
        <v>512</v>
      </c>
      <c r="E512" s="115">
        <v>12</v>
      </c>
      <c r="F512" s="51" t="s">
        <v>11</v>
      </c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>
        <f t="shared" si="15"/>
        <v>0</v>
      </c>
      <c r="R512" s="51"/>
    </row>
    <row r="513" spans="1:18" ht="14.45" customHeight="1" x14ac:dyDescent="0.25">
      <c r="A513" s="51">
        <v>1132</v>
      </c>
      <c r="B513" s="51" t="str">
        <f t="shared" si="14"/>
        <v>1</v>
      </c>
      <c r="C513" s="51">
        <v>111</v>
      </c>
      <c r="D513" s="51" t="s">
        <v>511</v>
      </c>
      <c r="E513" s="115">
        <v>1</v>
      </c>
      <c r="F513" s="51" t="s">
        <v>11</v>
      </c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>
        <f t="shared" si="15"/>
        <v>0</v>
      </c>
      <c r="R513" s="51"/>
    </row>
    <row r="514" spans="1:18" ht="14.45" customHeight="1" x14ac:dyDescent="0.25">
      <c r="A514" s="51">
        <v>1133</v>
      </c>
      <c r="B514" s="51" t="str">
        <f t="shared" si="14"/>
        <v>1</v>
      </c>
      <c r="C514" s="51">
        <v>113</v>
      </c>
      <c r="D514" s="51" t="s">
        <v>208</v>
      </c>
      <c r="E514" s="115">
        <v>3</v>
      </c>
      <c r="F514" s="51" t="s">
        <v>11</v>
      </c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>
        <f t="shared" si="15"/>
        <v>0</v>
      </c>
      <c r="R514" s="51"/>
    </row>
    <row r="515" spans="1:18" ht="14.45" customHeight="1" x14ac:dyDescent="0.25">
      <c r="A515" s="51">
        <v>1134</v>
      </c>
      <c r="B515" s="51" t="str">
        <f t="shared" si="14"/>
        <v>1</v>
      </c>
      <c r="C515" s="51">
        <v>113</v>
      </c>
      <c r="D515" s="51" t="s">
        <v>220</v>
      </c>
      <c r="E515" s="115">
        <v>4</v>
      </c>
      <c r="F515" s="51" t="s">
        <v>11</v>
      </c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>
        <f t="shared" si="15"/>
        <v>0</v>
      </c>
      <c r="R515" s="51"/>
    </row>
    <row r="516" spans="1:18" ht="14.45" customHeight="1" x14ac:dyDescent="0.25">
      <c r="A516" s="51">
        <v>1135</v>
      </c>
      <c r="B516" s="51" t="str">
        <f t="shared" si="14"/>
        <v>1</v>
      </c>
      <c r="C516" s="51">
        <v>113</v>
      </c>
      <c r="D516" s="51" t="s">
        <v>143</v>
      </c>
      <c r="E516" s="115">
        <v>24</v>
      </c>
      <c r="F516" s="51" t="s">
        <v>11</v>
      </c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>
        <f t="shared" si="15"/>
        <v>0</v>
      </c>
      <c r="R516" s="51"/>
    </row>
    <row r="517" spans="1:18" ht="14.45" customHeight="1" x14ac:dyDescent="0.25">
      <c r="A517" s="51">
        <v>1136</v>
      </c>
      <c r="B517" s="51" t="str">
        <f t="shared" si="14"/>
        <v>1</v>
      </c>
      <c r="C517" s="51">
        <v>113</v>
      </c>
      <c r="D517" s="51" t="s">
        <v>222</v>
      </c>
      <c r="E517" s="115">
        <v>32</v>
      </c>
      <c r="F517" s="51" t="s">
        <v>11</v>
      </c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>
        <f t="shared" si="15"/>
        <v>0</v>
      </c>
      <c r="R517" s="51"/>
    </row>
    <row r="518" spans="1:18" ht="14.45" customHeight="1" x14ac:dyDescent="0.25">
      <c r="A518" s="51">
        <v>1137</v>
      </c>
      <c r="B518" s="51" t="str">
        <f t="shared" ref="B518:B581" si="16">MID(C518,1,1)</f>
        <v>1</v>
      </c>
      <c r="C518" s="68">
        <v>132</v>
      </c>
      <c r="D518" s="51" t="s">
        <v>210</v>
      </c>
      <c r="E518" s="115">
        <v>18</v>
      </c>
      <c r="F518" s="51" t="s">
        <v>13</v>
      </c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>
        <f t="shared" ref="Q518:Q581" si="17">SUM(G518:P518)</f>
        <v>0</v>
      </c>
      <c r="R518" s="51"/>
    </row>
    <row r="519" spans="1:18" ht="14.45" customHeight="1" x14ac:dyDescent="0.25">
      <c r="A519" s="51">
        <v>1138</v>
      </c>
      <c r="B519" s="51" t="str">
        <f t="shared" si="16"/>
        <v>1</v>
      </c>
      <c r="C519" s="68">
        <v>132</v>
      </c>
      <c r="D519" s="51" t="s">
        <v>211</v>
      </c>
      <c r="E519" s="115">
        <v>7</v>
      </c>
      <c r="F519" s="51" t="s">
        <v>13</v>
      </c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>
        <f t="shared" si="17"/>
        <v>0</v>
      </c>
      <c r="R519" s="51"/>
    </row>
    <row r="520" spans="1:18" ht="14.45" customHeight="1" x14ac:dyDescent="0.25">
      <c r="A520" s="51">
        <v>1139</v>
      </c>
      <c r="B520" s="51" t="str">
        <f t="shared" si="16"/>
        <v>1</v>
      </c>
      <c r="C520" s="68">
        <v>132</v>
      </c>
      <c r="D520" s="51" t="s">
        <v>212</v>
      </c>
      <c r="E520" s="115">
        <v>13</v>
      </c>
      <c r="F520" s="51" t="s">
        <v>13</v>
      </c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>
        <f t="shared" si="17"/>
        <v>0</v>
      </c>
      <c r="R520" s="51"/>
    </row>
    <row r="521" spans="1:18" ht="14.45" customHeight="1" x14ac:dyDescent="0.25">
      <c r="A521" s="51">
        <v>1140</v>
      </c>
      <c r="B521" s="51" t="str">
        <f t="shared" si="16"/>
        <v>1</v>
      </c>
      <c r="C521" s="68">
        <v>132</v>
      </c>
      <c r="D521" s="51" t="s">
        <v>321</v>
      </c>
      <c r="E521" s="115">
        <v>15</v>
      </c>
      <c r="F521" s="51" t="s">
        <v>13</v>
      </c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>
        <f t="shared" si="17"/>
        <v>0</v>
      </c>
      <c r="R521" s="51"/>
    </row>
    <row r="522" spans="1:18" ht="14.45" customHeight="1" x14ac:dyDescent="0.25">
      <c r="A522" s="51">
        <v>1141</v>
      </c>
      <c r="B522" s="51" t="str">
        <f t="shared" si="16"/>
        <v>1</v>
      </c>
      <c r="C522" s="68">
        <v>132</v>
      </c>
      <c r="D522" s="51" t="s">
        <v>309</v>
      </c>
      <c r="E522" s="115">
        <v>5</v>
      </c>
      <c r="F522" s="51" t="s">
        <v>13</v>
      </c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>
        <f t="shared" si="17"/>
        <v>0</v>
      </c>
      <c r="R522" s="51"/>
    </row>
    <row r="523" spans="1:18" ht="14.45" customHeight="1" x14ac:dyDescent="0.25">
      <c r="A523" s="51">
        <v>1142</v>
      </c>
      <c r="B523" s="51" t="str">
        <f t="shared" si="16"/>
        <v>1</v>
      </c>
      <c r="C523" s="68">
        <v>132</v>
      </c>
      <c r="D523" s="51" t="s">
        <v>209</v>
      </c>
      <c r="E523" s="115">
        <v>31</v>
      </c>
      <c r="F523" s="51" t="s">
        <v>13</v>
      </c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>
        <f t="shared" si="17"/>
        <v>0</v>
      </c>
      <c r="R523" s="51"/>
    </row>
    <row r="524" spans="1:18" ht="14.45" customHeight="1" x14ac:dyDescent="0.25">
      <c r="A524" s="51">
        <v>1143</v>
      </c>
      <c r="B524" s="51" t="str">
        <f t="shared" si="16"/>
        <v>1</v>
      </c>
      <c r="C524" s="68">
        <v>132</v>
      </c>
      <c r="D524" s="51" t="s">
        <v>213</v>
      </c>
      <c r="E524" s="115">
        <v>22</v>
      </c>
      <c r="F524" s="51" t="s">
        <v>13</v>
      </c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>
        <f t="shared" si="17"/>
        <v>0</v>
      </c>
      <c r="R524" s="51"/>
    </row>
    <row r="525" spans="1:18" ht="14.45" customHeight="1" x14ac:dyDescent="0.25">
      <c r="A525" s="51">
        <v>1144</v>
      </c>
      <c r="B525" s="51" t="str">
        <f t="shared" si="16"/>
        <v>1</v>
      </c>
      <c r="C525" s="68">
        <v>132</v>
      </c>
      <c r="D525" s="51" t="s">
        <v>214</v>
      </c>
      <c r="E525" s="115">
        <v>25</v>
      </c>
      <c r="F525" s="51" t="s">
        <v>13</v>
      </c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>
        <f t="shared" si="17"/>
        <v>0</v>
      </c>
      <c r="R525" s="51"/>
    </row>
    <row r="526" spans="1:18" ht="14.45" customHeight="1" x14ac:dyDescent="0.25">
      <c r="A526" s="51">
        <v>1145</v>
      </c>
      <c r="B526" s="51" t="str">
        <f t="shared" si="16"/>
        <v>1</v>
      </c>
      <c r="C526" s="68">
        <v>132</v>
      </c>
      <c r="D526" s="51" t="s">
        <v>506</v>
      </c>
      <c r="E526" s="115">
        <v>11</v>
      </c>
      <c r="F526" s="51" t="s">
        <v>13</v>
      </c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>
        <f t="shared" si="17"/>
        <v>0</v>
      </c>
      <c r="R526" s="51"/>
    </row>
    <row r="527" spans="1:18" ht="14.45" customHeight="1" x14ac:dyDescent="0.25">
      <c r="A527" s="51">
        <v>1146</v>
      </c>
      <c r="B527" s="51" t="str">
        <f t="shared" si="16"/>
        <v>1</v>
      </c>
      <c r="C527" s="68">
        <v>132</v>
      </c>
      <c r="D527" s="51" t="s">
        <v>199</v>
      </c>
      <c r="E527" s="115">
        <v>132</v>
      </c>
      <c r="F527" s="51" t="s">
        <v>13</v>
      </c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>
        <f t="shared" si="17"/>
        <v>0</v>
      </c>
      <c r="R527" s="51"/>
    </row>
    <row r="528" spans="1:18" ht="14.45" customHeight="1" x14ac:dyDescent="0.25">
      <c r="A528" s="51">
        <v>1147</v>
      </c>
      <c r="B528" s="51" t="str">
        <f t="shared" si="16"/>
        <v>1</v>
      </c>
      <c r="C528" s="68">
        <v>132</v>
      </c>
      <c r="D528" s="51" t="s">
        <v>507</v>
      </c>
      <c r="E528" s="115">
        <v>23</v>
      </c>
      <c r="F528" s="51" t="s">
        <v>13</v>
      </c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>
        <f t="shared" si="17"/>
        <v>0</v>
      </c>
      <c r="R528" s="51"/>
    </row>
    <row r="529" spans="1:18" ht="14.45" customHeight="1" x14ac:dyDescent="0.25">
      <c r="A529" s="51">
        <v>1148</v>
      </c>
      <c r="B529" s="51" t="str">
        <f t="shared" si="16"/>
        <v>1</v>
      </c>
      <c r="C529" s="68">
        <v>132</v>
      </c>
      <c r="D529" s="51" t="s">
        <v>206</v>
      </c>
      <c r="E529" s="115">
        <v>14</v>
      </c>
      <c r="F529" s="51" t="s">
        <v>13</v>
      </c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>
        <f t="shared" si="17"/>
        <v>0</v>
      </c>
      <c r="R529" s="51"/>
    </row>
    <row r="530" spans="1:18" ht="14.45" customHeight="1" x14ac:dyDescent="0.25">
      <c r="A530" s="51">
        <v>1149</v>
      </c>
      <c r="B530" s="51" t="str">
        <f t="shared" si="16"/>
        <v>1</v>
      </c>
      <c r="C530" s="68">
        <v>132</v>
      </c>
      <c r="D530" s="51" t="s">
        <v>371</v>
      </c>
      <c r="E530" s="115">
        <v>8</v>
      </c>
      <c r="F530" s="51" t="s">
        <v>13</v>
      </c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>
        <f t="shared" si="17"/>
        <v>0</v>
      </c>
      <c r="R530" s="51"/>
    </row>
    <row r="531" spans="1:18" ht="14.45" customHeight="1" x14ac:dyDescent="0.25">
      <c r="A531" s="51">
        <v>1150</v>
      </c>
      <c r="B531" s="51" t="str">
        <f t="shared" si="16"/>
        <v>1</v>
      </c>
      <c r="C531" s="68">
        <v>132</v>
      </c>
      <c r="D531" s="51" t="s">
        <v>226</v>
      </c>
      <c r="E531" s="115">
        <v>2</v>
      </c>
      <c r="F531" s="51" t="s">
        <v>13</v>
      </c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>
        <f t="shared" si="17"/>
        <v>0</v>
      </c>
      <c r="R531" s="51"/>
    </row>
    <row r="532" spans="1:18" ht="14.45" customHeight="1" x14ac:dyDescent="0.25">
      <c r="A532" s="51">
        <v>1151</v>
      </c>
      <c r="B532" s="51" t="str">
        <f t="shared" si="16"/>
        <v>1</v>
      </c>
      <c r="C532" s="68">
        <v>132</v>
      </c>
      <c r="D532" s="51" t="s">
        <v>510</v>
      </c>
      <c r="E532" s="115">
        <v>9</v>
      </c>
      <c r="F532" s="51" t="s">
        <v>13</v>
      </c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>
        <f t="shared" si="17"/>
        <v>0</v>
      </c>
      <c r="R532" s="51"/>
    </row>
    <row r="533" spans="1:18" ht="14.45" customHeight="1" x14ac:dyDescent="0.25">
      <c r="A533" s="51">
        <v>1152</v>
      </c>
      <c r="B533" s="51" t="str">
        <f t="shared" si="16"/>
        <v>1</v>
      </c>
      <c r="C533" s="68">
        <v>132</v>
      </c>
      <c r="D533" s="51" t="s">
        <v>217</v>
      </c>
      <c r="E533" s="115">
        <v>16</v>
      </c>
      <c r="F533" s="51" t="s">
        <v>13</v>
      </c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>
        <f t="shared" si="17"/>
        <v>0</v>
      </c>
      <c r="R533" s="51"/>
    </row>
    <row r="534" spans="1:18" ht="14.45" customHeight="1" x14ac:dyDescent="0.25">
      <c r="A534" s="51">
        <v>1153</v>
      </c>
      <c r="B534" s="51" t="str">
        <f t="shared" si="16"/>
        <v>1</v>
      </c>
      <c r="C534" s="68">
        <v>132</v>
      </c>
      <c r="D534" s="51" t="s">
        <v>190</v>
      </c>
      <c r="E534" s="115">
        <v>132</v>
      </c>
      <c r="F534" s="51" t="s">
        <v>13</v>
      </c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>
        <f t="shared" si="17"/>
        <v>0</v>
      </c>
      <c r="R534" s="51"/>
    </row>
    <row r="535" spans="1:18" ht="14.45" customHeight="1" x14ac:dyDescent="0.25">
      <c r="A535" s="51">
        <v>1154</v>
      </c>
      <c r="B535" s="51" t="str">
        <f t="shared" si="16"/>
        <v>1</v>
      </c>
      <c r="C535" s="68">
        <v>132</v>
      </c>
      <c r="D535" s="51" t="s">
        <v>512</v>
      </c>
      <c r="E535" s="115">
        <v>12</v>
      </c>
      <c r="F535" s="51" t="s">
        <v>13</v>
      </c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>
        <f t="shared" si="17"/>
        <v>0</v>
      </c>
      <c r="R535" s="51"/>
    </row>
    <row r="536" spans="1:18" ht="14.45" customHeight="1" x14ac:dyDescent="0.25">
      <c r="A536" s="51">
        <v>1155</v>
      </c>
      <c r="B536" s="51" t="str">
        <f t="shared" si="16"/>
        <v>1</v>
      </c>
      <c r="C536" s="68">
        <v>132</v>
      </c>
      <c r="D536" s="51" t="s">
        <v>511</v>
      </c>
      <c r="E536" s="115">
        <v>1</v>
      </c>
      <c r="F536" s="51" t="s">
        <v>13</v>
      </c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>
        <f t="shared" si="17"/>
        <v>0</v>
      </c>
      <c r="R536" s="51"/>
    </row>
    <row r="537" spans="1:18" ht="14.45" customHeight="1" x14ac:dyDescent="0.25">
      <c r="A537" s="51">
        <v>1156</v>
      </c>
      <c r="B537" s="51" t="str">
        <f t="shared" si="16"/>
        <v>1</v>
      </c>
      <c r="C537" s="68">
        <v>132</v>
      </c>
      <c r="D537" s="51" t="s">
        <v>208</v>
      </c>
      <c r="E537" s="115">
        <v>3</v>
      </c>
      <c r="F537" s="51" t="s">
        <v>13</v>
      </c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>
        <f t="shared" si="17"/>
        <v>0</v>
      </c>
      <c r="R537" s="51"/>
    </row>
    <row r="538" spans="1:18" ht="14.45" customHeight="1" x14ac:dyDescent="0.25">
      <c r="A538" s="51">
        <v>1157</v>
      </c>
      <c r="B538" s="51" t="str">
        <f t="shared" si="16"/>
        <v>1</v>
      </c>
      <c r="C538" s="68">
        <v>132</v>
      </c>
      <c r="D538" s="51" t="s">
        <v>220</v>
      </c>
      <c r="E538" s="115">
        <v>4</v>
      </c>
      <c r="F538" s="51" t="s">
        <v>13</v>
      </c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>
        <f t="shared" si="17"/>
        <v>0</v>
      </c>
      <c r="R538" s="51"/>
    </row>
    <row r="539" spans="1:18" ht="14.45" customHeight="1" x14ac:dyDescent="0.25">
      <c r="A539" s="51">
        <v>1158</v>
      </c>
      <c r="B539" s="51" t="str">
        <f t="shared" si="16"/>
        <v>1</v>
      </c>
      <c r="C539" s="68">
        <v>132</v>
      </c>
      <c r="D539" s="51" t="s">
        <v>143</v>
      </c>
      <c r="E539" s="115">
        <v>24</v>
      </c>
      <c r="F539" s="51" t="s">
        <v>13</v>
      </c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>
        <f t="shared" si="17"/>
        <v>0</v>
      </c>
      <c r="R539" s="51"/>
    </row>
    <row r="540" spans="1:18" ht="14.45" customHeight="1" x14ac:dyDescent="0.25">
      <c r="A540" s="51">
        <v>1159</v>
      </c>
      <c r="B540" s="51" t="str">
        <f t="shared" si="16"/>
        <v>1</v>
      </c>
      <c r="C540" s="68">
        <v>132</v>
      </c>
      <c r="D540" s="51" t="s">
        <v>222</v>
      </c>
      <c r="E540" s="115">
        <v>32</v>
      </c>
      <c r="F540" s="51" t="s">
        <v>13</v>
      </c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>
        <f t="shared" si="17"/>
        <v>0</v>
      </c>
      <c r="R540" s="51"/>
    </row>
    <row r="541" spans="1:18" ht="14.45" customHeight="1" x14ac:dyDescent="0.25">
      <c r="A541" s="51">
        <v>1160</v>
      </c>
      <c r="B541" s="51" t="str">
        <f t="shared" si="16"/>
        <v>1</v>
      </c>
      <c r="C541" s="68">
        <v>113</v>
      </c>
      <c r="D541" s="51" t="s">
        <v>219</v>
      </c>
      <c r="E541" s="115">
        <v>27</v>
      </c>
      <c r="F541" s="51" t="s">
        <v>11</v>
      </c>
      <c r="G541" s="52"/>
      <c r="H541" s="52"/>
      <c r="I541" s="52"/>
      <c r="J541" s="102">
        <v>3651713.2644000007</v>
      </c>
      <c r="K541" s="52"/>
      <c r="L541" s="52"/>
      <c r="M541" s="52"/>
      <c r="N541" s="52"/>
      <c r="O541" s="52"/>
      <c r="P541" s="52"/>
      <c r="Q541" s="52">
        <f t="shared" si="17"/>
        <v>3651713.2644000007</v>
      </c>
      <c r="R541" s="51"/>
    </row>
    <row r="542" spans="1:18" ht="14.45" customHeight="1" x14ac:dyDescent="0.25">
      <c r="A542" s="51">
        <v>1161</v>
      </c>
      <c r="B542" s="51" t="str">
        <f t="shared" si="16"/>
        <v>1</v>
      </c>
      <c r="C542" s="68">
        <v>132</v>
      </c>
      <c r="D542" s="51" t="s">
        <v>219</v>
      </c>
      <c r="E542" s="115">
        <v>27</v>
      </c>
      <c r="F542" s="51" t="s">
        <v>13</v>
      </c>
      <c r="G542" s="52"/>
      <c r="H542" s="52"/>
      <c r="I542" s="52"/>
      <c r="J542" s="102">
        <v>550259.36917669955</v>
      </c>
      <c r="K542" s="52"/>
      <c r="L542" s="52"/>
      <c r="M542" s="52"/>
      <c r="N542" s="52"/>
      <c r="O542" s="52"/>
      <c r="P542" s="52"/>
      <c r="Q542" s="52">
        <f t="shared" si="17"/>
        <v>550259.36917669955</v>
      </c>
      <c r="R542" s="51"/>
    </row>
    <row r="543" spans="1:18" ht="14.45" customHeight="1" x14ac:dyDescent="0.25">
      <c r="A543" s="68">
        <v>1162</v>
      </c>
      <c r="B543" s="51" t="str">
        <f t="shared" si="16"/>
        <v>1</v>
      </c>
      <c r="C543" s="68">
        <v>113</v>
      </c>
      <c r="D543" s="51" t="s">
        <v>206</v>
      </c>
      <c r="E543" s="115">
        <v>14</v>
      </c>
      <c r="F543" s="51" t="s">
        <v>11</v>
      </c>
      <c r="G543" s="52">
        <v>0</v>
      </c>
      <c r="H543" s="52"/>
      <c r="I543" s="52"/>
      <c r="J543" s="52"/>
      <c r="K543" s="52"/>
      <c r="L543" s="52"/>
      <c r="M543" s="52"/>
      <c r="N543" s="52"/>
      <c r="O543" s="52"/>
      <c r="P543" s="52"/>
      <c r="Q543" s="52">
        <f t="shared" si="17"/>
        <v>0</v>
      </c>
      <c r="R543" s="51"/>
    </row>
    <row r="544" spans="1:18" ht="14.45" customHeight="1" x14ac:dyDescent="0.25">
      <c r="A544" s="68">
        <v>1163</v>
      </c>
      <c r="B544" s="51" t="str">
        <f t="shared" si="16"/>
        <v>1</v>
      </c>
      <c r="C544" s="68">
        <v>113</v>
      </c>
      <c r="D544" s="51" t="s">
        <v>510</v>
      </c>
      <c r="E544" s="115">
        <v>9</v>
      </c>
      <c r="F544" s="51" t="s">
        <v>11</v>
      </c>
      <c r="G544" s="52">
        <v>0</v>
      </c>
      <c r="H544" s="52"/>
      <c r="I544" s="52"/>
      <c r="J544" s="52"/>
      <c r="K544" s="52"/>
      <c r="L544" s="52"/>
      <c r="M544" s="52"/>
      <c r="N544" s="52"/>
      <c r="O544" s="52"/>
      <c r="P544" s="52"/>
      <c r="Q544" s="52">
        <f t="shared" si="17"/>
        <v>0</v>
      </c>
      <c r="R544" s="51"/>
    </row>
    <row r="545" spans="1:18" ht="14.45" customHeight="1" x14ac:dyDescent="0.25">
      <c r="A545" s="68">
        <v>1164</v>
      </c>
      <c r="B545" s="51" t="str">
        <f t="shared" si="16"/>
        <v>1</v>
      </c>
      <c r="C545" s="68">
        <v>132</v>
      </c>
      <c r="D545" s="51" t="s">
        <v>206</v>
      </c>
      <c r="E545" s="115">
        <v>14</v>
      </c>
      <c r="F545" s="51" t="s">
        <v>13</v>
      </c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>
        <f t="shared" si="17"/>
        <v>0</v>
      </c>
      <c r="R545" s="51"/>
    </row>
    <row r="546" spans="1:18" ht="14.45" customHeight="1" x14ac:dyDescent="0.25">
      <c r="A546" s="68">
        <v>1165</v>
      </c>
      <c r="B546" s="51" t="str">
        <f t="shared" si="16"/>
        <v>1</v>
      </c>
      <c r="C546" s="68">
        <v>132</v>
      </c>
      <c r="D546" s="51" t="s">
        <v>510</v>
      </c>
      <c r="E546" s="115">
        <v>9</v>
      </c>
      <c r="F546" s="51" t="s">
        <v>13</v>
      </c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>
        <f t="shared" si="17"/>
        <v>0</v>
      </c>
      <c r="R546" s="51"/>
    </row>
    <row r="547" spans="1:18" ht="14.45" customHeight="1" x14ac:dyDescent="0.25">
      <c r="A547" s="68">
        <v>1166</v>
      </c>
      <c r="B547" s="51" t="str">
        <f t="shared" si="16"/>
        <v>1</v>
      </c>
      <c r="C547" s="68">
        <v>141</v>
      </c>
      <c r="D547" s="51" t="s">
        <v>371</v>
      </c>
      <c r="E547" s="115">
        <v>8</v>
      </c>
      <c r="F547" s="51" t="s">
        <v>15</v>
      </c>
      <c r="G547" s="52">
        <v>39173</v>
      </c>
      <c r="H547" s="52"/>
      <c r="I547" s="52"/>
      <c r="J547" s="52"/>
      <c r="K547" s="52"/>
      <c r="L547" s="52"/>
      <c r="M547" s="52"/>
      <c r="N547" s="52"/>
      <c r="O547" s="52"/>
      <c r="P547" s="52"/>
      <c r="Q547" s="52">
        <f t="shared" si="17"/>
        <v>39173</v>
      </c>
      <c r="R547" s="51"/>
    </row>
    <row r="548" spans="1:18" ht="14.45" customHeight="1" x14ac:dyDescent="0.25">
      <c r="A548" s="68">
        <v>1167</v>
      </c>
      <c r="B548" s="51" t="str">
        <f t="shared" si="16"/>
        <v>1</v>
      </c>
      <c r="C548" s="68">
        <v>142</v>
      </c>
      <c r="D548" s="51" t="s">
        <v>371</v>
      </c>
      <c r="E548" s="115">
        <v>8</v>
      </c>
      <c r="F548" s="51" t="s">
        <v>16</v>
      </c>
      <c r="G548" s="52">
        <v>6995</v>
      </c>
      <c r="H548" s="52"/>
      <c r="I548" s="52"/>
      <c r="J548" s="52"/>
      <c r="K548" s="52"/>
      <c r="L548" s="52"/>
      <c r="M548" s="52"/>
      <c r="N548" s="52"/>
      <c r="O548" s="52"/>
      <c r="P548" s="52"/>
      <c r="Q548" s="52">
        <f t="shared" si="17"/>
        <v>6995</v>
      </c>
      <c r="R548" s="51"/>
    </row>
    <row r="549" spans="1:18" ht="14.45" customHeight="1" x14ac:dyDescent="0.25">
      <c r="A549" s="68">
        <v>1168</v>
      </c>
      <c r="B549" s="51" t="str">
        <f t="shared" si="16"/>
        <v>1</v>
      </c>
      <c r="C549" s="68">
        <v>143</v>
      </c>
      <c r="D549" s="51" t="s">
        <v>371</v>
      </c>
      <c r="E549" s="115">
        <v>8</v>
      </c>
      <c r="F549" s="51" t="s">
        <v>17</v>
      </c>
      <c r="G549" s="52">
        <v>2798</v>
      </c>
      <c r="H549" s="52"/>
      <c r="I549" s="52"/>
      <c r="J549" s="52"/>
      <c r="K549" s="52"/>
      <c r="L549" s="52"/>
      <c r="M549" s="52"/>
      <c r="N549" s="52"/>
      <c r="O549" s="52"/>
      <c r="P549" s="52"/>
      <c r="Q549" s="52">
        <f t="shared" si="17"/>
        <v>2798</v>
      </c>
      <c r="R549" s="51"/>
    </row>
    <row r="550" spans="1:18" ht="14.45" customHeight="1" x14ac:dyDescent="0.25">
      <c r="A550" s="68">
        <v>1169</v>
      </c>
      <c r="B550" s="51" t="str">
        <f t="shared" si="16"/>
        <v>1</v>
      </c>
      <c r="C550" s="51">
        <v>141</v>
      </c>
      <c r="D550" s="51" t="s">
        <v>371</v>
      </c>
      <c r="E550" s="115">
        <v>8</v>
      </c>
      <c r="F550" s="51" t="s">
        <v>15</v>
      </c>
      <c r="G550" s="52">
        <v>248265</v>
      </c>
      <c r="H550" s="52"/>
      <c r="I550" s="52"/>
      <c r="J550" s="52"/>
      <c r="K550" s="52"/>
      <c r="L550" s="52"/>
      <c r="M550" s="52"/>
      <c r="N550" s="52"/>
      <c r="O550" s="52"/>
      <c r="P550" s="52"/>
      <c r="Q550" s="52">
        <f t="shared" si="17"/>
        <v>248265</v>
      </c>
      <c r="R550" s="51"/>
    </row>
    <row r="551" spans="1:18" ht="14.45" customHeight="1" x14ac:dyDescent="0.25">
      <c r="A551" s="68">
        <v>1170</v>
      </c>
      <c r="B551" s="51" t="str">
        <f t="shared" si="16"/>
        <v>1</v>
      </c>
      <c r="C551" s="51">
        <v>142</v>
      </c>
      <c r="D551" s="51" t="s">
        <v>371</v>
      </c>
      <c r="E551" s="115">
        <v>8</v>
      </c>
      <c r="F551" s="51" t="s">
        <v>16</v>
      </c>
      <c r="G551" s="52">
        <v>44333</v>
      </c>
      <c r="H551" s="52"/>
      <c r="I551" s="52"/>
      <c r="J551" s="52"/>
      <c r="K551" s="52"/>
      <c r="L551" s="52"/>
      <c r="M551" s="52"/>
      <c r="N551" s="52"/>
      <c r="O551" s="52"/>
      <c r="P551" s="52"/>
      <c r="Q551" s="52">
        <f t="shared" si="17"/>
        <v>44333</v>
      </c>
      <c r="R551" s="51"/>
    </row>
    <row r="552" spans="1:18" ht="14.45" customHeight="1" x14ac:dyDescent="0.25">
      <c r="A552" s="68">
        <v>1171</v>
      </c>
      <c r="B552" s="51" t="str">
        <f t="shared" si="16"/>
        <v>1</v>
      </c>
      <c r="C552" s="51">
        <v>143</v>
      </c>
      <c r="D552" s="51" t="s">
        <v>371</v>
      </c>
      <c r="E552" s="115">
        <v>8</v>
      </c>
      <c r="F552" s="51" t="s">
        <v>17</v>
      </c>
      <c r="G552" s="52">
        <v>22133</v>
      </c>
      <c r="H552" s="52"/>
      <c r="I552" s="52"/>
      <c r="J552" s="52"/>
      <c r="K552" s="52"/>
      <c r="L552" s="52"/>
      <c r="M552" s="52"/>
      <c r="N552" s="52"/>
      <c r="O552" s="52"/>
      <c r="P552" s="52"/>
      <c r="Q552" s="52">
        <f t="shared" si="17"/>
        <v>22133</v>
      </c>
      <c r="R552" s="51"/>
    </row>
    <row r="553" spans="1:18" ht="14.45" customHeight="1" x14ac:dyDescent="0.25">
      <c r="A553" s="68">
        <v>1172</v>
      </c>
      <c r="B553" s="51" t="str">
        <f t="shared" si="16"/>
        <v>2</v>
      </c>
      <c r="C553" s="51">
        <v>211</v>
      </c>
      <c r="D553" s="68" t="s">
        <v>211</v>
      </c>
      <c r="E553" s="115">
        <v>7</v>
      </c>
      <c r="F553" s="51" t="s">
        <v>19</v>
      </c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>
        <f t="shared" si="17"/>
        <v>0</v>
      </c>
      <c r="R553" s="51" t="s">
        <v>313</v>
      </c>
    </row>
    <row r="554" spans="1:18" ht="14.45" customHeight="1" x14ac:dyDescent="0.25">
      <c r="A554" s="68">
        <v>1173</v>
      </c>
      <c r="B554" s="51" t="str">
        <f t="shared" si="16"/>
        <v>2</v>
      </c>
      <c r="C554" s="51">
        <v>212</v>
      </c>
      <c r="D554" s="68" t="s">
        <v>211</v>
      </c>
      <c r="E554" s="115">
        <v>7</v>
      </c>
      <c r="F554" s="51" t="s">
        <v>20</v>
      </c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>
        <f t="shared" si="17"/>
        <v>0</v>
      </c>
      <c r="R554" s="51" t="s">
        <v>313</v>
      </c>
    </row>
    <row r="555" spans="1:18" ht="14.45" customHeight="1" x14ac:dyDescent="0.25">
      <c r="A555" s="68">
        <v>1174</v>
      </c>
      <c r="B555" s="51" t="str">
        <f t="shared" si="16"/>
        <v>2</v>
      </c>
      <c r="C555" s="51">
        <v>216</v>
      </c>
      <c r="D555" s="68" t="s">
        <v>211</v>
      </c>
      <c r="E555" s="115">
        <v>7</v>
      </c>
      <c r="F555" s="51" t="s">
        <v>24</v>
      </c>
      <c r="G555" s="52">
        <v>0</v>
      </c>
      <c r="H555" s="52"/>
      <c r="I555" s="52"/>
      <c r="J555" s="52"/>
      <c r="K555" s="52"/>
      <c r="L555" s="52"/>
      <c r="M555" s="52"/>
      <c r="N555" s="52"/>
      <c r="O555" s="52"/>
      <c r="P555" s="52"/>
      <c r="Q555" s="52">
        <f t="shared" si="17"/>
        <v>0</v>
      </c>
      <c r="R555" s="51" t="s">
        <v>313</v>
      </c>
    </row>
    <row r="556" spans="1:18" ht="14.45" customHeight="1" x14ac:dyDescent="0.25">
      <c r="A556" s="68">
        <v>1175</v>
      </c>
      <c r="B556" s="51" t="str">
        <f t="shared" si="16"/>
        <v>2</v>
      </c>
      <c r="C556" s="51">
        <v>222</v>
      </c>
      <c r="D556" s="68" t="s">
        <v>211</v>
      </c>
      <c r="E556" s="115">
        <v>7</v>
      </c>
      <c r="F556" s="51" t="s">
        <v>28</v>
      </c>
      <c r="G556" s="52">
        <v>900</v>
      </c>
      <c r="H556" s="52"/>
      <c r="I556" s="52"/>
      <c r="J556" s="52"/>
      <c r="K556" s="52"/>
      <c r="L556" s="52"/>
      <c r="M556" s="52"/>
      <c r="N556" s="52"/>
      <c r="O556" s="52"/>
      <c r="P556" s="52"/>
      <c r="Q556" s="52">
        <f t="shared" si="17"/>
        <v>900</v>
      </c>
      <c r="R556" s="51" t="s">
        <v>313</v>
      </c>
    </row>
    <row r="557" spans="1:18" ht="14.45" customHeight="1" x14ac:dyDescent="0.25">
      <c r="A557" s="68">
        <v>1176</v>
      </c>
      <c r="B557" s="51" t="str">
        <f t="shared" si="16"/>
        <v>2</v>
      </c>
      <c r="C557" s="51">
        <v>223</v>
      </c>
      <c r="D557" s="68" t="s">
        <v>211</v>
      </c>
      <c r="E557" s="115">
        <v>7</v>
      </c>
      <c r="F557" s="51" t="s">
        <v>29</v>
      </c>
      <c r="G557" s="52">
        <v>600</v>
      </c>
      <c r="H557" s="52"/>
      <c r="I557" s="52"/>
      <c r="J557" s="52"/>
      <c r="K557" s="52"/>
      <c r="L557" s="52"/>
      <c r="M557" s="52"/>
      <c r="N557" s="52"/>
      <c r="O557" s="52"/>
      <c r="P557" s="52"/>
      <c r="Q557" s="52">
        <f t="shared" si="17"/>
        <v>600</v>
      </c>
      <c r="R557" s="51" t="s">
        <v>313</v>
      </c>
    </row>
    <row r="558" spans="1:18" ht="14.45" customHeight="1" x14ac:dyDescent="0.25">
      <c r="A558" s="68">
        <v>1177</v>
      </c>
      <c r="B558" s="51" t="str">
        <f t="shared" si="16"/>
        <v>3</v>
      </c>
      <c r="C558" s="51">
        <v>314</v>
      </c>
      <c r="D558" s="68" t="s">
        <v>211</v>
      </c>
      <c r="E558" s="115">
        <v>7</v>
      </c>
      <c r="F558" s="51" t="s">
        <v>58</v>
      </c>
      <c r="G558" s="52">
        <v>3000</v>
      </c>
      <c r="H558" s="52"/>
      <c r="I558" s="52"/>
      <c r="J558" s="52"/>
      <c r="K558" s="52"/>
      <c r="L558" s="52"/>
      <c r="M558" s="52"/>
      <c r="N558" s="52"/>
      <c r="O558" s="52"/>
      <c r="P558" s="52"/>
      <c r="Q558" s="52">
        <f t="shared" si="17"/>
        <v>3000</v>
      </c>
      <c r="R558" s="51" t="s">
        <v>313</v>
      </c>
    </row>
    <row r="559" spans="1:18" ht="14.45" customHeight="1" x14ac:dyDescent="0.25">
      <c r="A559" s="68">
        <v>1178</v>
      </c>
      <c r="B559" s="51" t="str">
        <f t="shared" si="16"/>
        <v>3</v>
      </c>
      <c r="C559" s="51">
        <v>353</v>
      </c>
      <c r="D559" s="68" t="s">
        <v>211</v>
      </c>
      <c r="E559" s="115">
        <v>7</v>
      </c>
      <c r="F559" s="51" t="s">
        <v>78</v>
      </c>
      <c r="G559" s="52">
        <v>0</v>
      </c>
      <c r="H559" s="52"/>
      <c r="I559" s="52"/>
      <c r="J559" s="52"/>
      <c r="K559" s="52"/>
      <c r="L559" s="52"/>
      <c r="M559" s="52"/>
      <c r="N559" s="52"/>
      <c r="O559" s="52"/>
      <c r="P559" s="52"/>
      <c r="Q559" s="52">
        <f t="shared" si="17"/>
        <v>0</v>
      </c>
      <c r="R559" s="51" t="s">
        <v>313</v>
      </c>
    </row>
    <row r="560" spans="1:18" ht="14.45" customHeight="1" x14ac:dyDescent="0.25">
      <c r="A560" s="68">
        <v>1179</v>
      </c>
      <c r="B560" s="51" t="str">
        <f t="shared" si="16"/>
        <v>3</v>
      </c>
      <c r="C560" s="51">
        <v>375</v>
      </c>
      <c r="D560" s="68" t="s">
        <v>211</v>
      </c>
      <c r="E560" s="115">
        <v>7</v>
      </c>
      <c r="F560" s="51" t="s">
        <v>93</v>
      </c>
      <c r="G560" s="52">
        <v>6000</v>
      </c>
      <c r="H560" s="52"/>
      <c r="I560" s="52"/>
      <c r="J560" s="52"/>
      <c r="K560" s="52"/>
      <c r="L560" s="52"/>
      <c r="M560" s="52"/>
      <c r="N560" s="52"/>
      <c r="O560" s="52"/>
      <c r="P560" s="52"/>
      <c r="Q560" s="52">
        <f t="shared" si="17"/>
        <v>6000</v>
      </c>
      <c r="R560" s="51" t="s">
        <v>313</v>
      </c>
    </row>
    <row r="561" spans="1:18" ht="14.45" customHeight="1" x14ac:dyDescent="0.25">
      <c r="A561" s="68">
        <v>1180</v>
      </c>
      <c r="B561" s="51" t="str">
        <f t="shared" si="16"/>
        <v>5</v>
      </c>
      <c r="C561" s="51">
        <v>523</v>
      </c>
      <c r="D561" s="68" t="s">
        <v>211</v>
      </c>
      <c r="E561" s="115">
        <v>7</v>
      </c>
      <c r="F561" s="51" t="s">
        <v>115</v>
      </c>
      <c r="G561" s="52">
        <v>2000</v>
      </c>
      <c r="H561" s="52"/>
      <c r="I561" s="52"/>
      <c r="J561" s="52"/>
      <c r="K561" s="52"/>
      <c r="L561" s="52"/>
      <c r="M561" s="52"/>
      <c r="N561" s="52"/>
      <c r="O561" s="52"/>
      <c r="P561" s="52"/>
      <c r="Q561" s="52">
        <f t="shared" si="17"/>
        <v>2000</v>
      </c>
      <c r="R561" s="51" t="s">
        <v>313</v>
      </c>
    </row>
    <row r="562" spans="1:18" ht="14.45" customHeight="1" x14ac:dyDescent="0.25">
      <c r="A562" s="68">
        <v>1181</v>
      </c>
      <c r="B562" s="51" t="str">
        <f t="shared" si="16"/>
        <v>2</v>
      </c>
      <c r="C562" s="51">
        <v>211</v>
      </c>
      <c r="D562" s="51" t="s">
        <v>506</v>
      </c>
      <c r="E562" s="115">
        <v>11</v>
      </c>
      <c r="F562" s="51" t="s">
        <v>19</v>
      </c>
      <c r="G562" s="52">
        <v>35000</v>
      </c>
      <c r="H562" s="52"/>
      <c r="I562" s="52"/>
      <c r="J562" s="52"/>
      <c r="K562" s="52"/>
      <c r="L562" s="52"/>
      <c r="M562" s="52"/>
      <c r="N562" s="52"/>
      <c r="O562" s="52"/>
      <c r="P562" s="52"/>
      <c r="Q562" s="52">
        <f t="shared" si="17"/>
        <v>35000</v>
      </c>
      <c r="R562" s="51" t="s">
        <v>317</v>
      </c>
    </row>
    <row r="563" spans="1:18" ht="14.45" customHeight="1" x14ac:dyDescent="0.25">
      <c r="A563" s="68">
        <v>1182</v>
      </c>
      <c r="B563" s="51" t="str">
        <f t="shared" si="16"/>
        <v>2</v>
      </c>
      <c r="C563" s="51">
        <v>212</v>
      </c>
      <c r="D563" s="51" t="s">
        <v>506</v>
      </c>
      <c r="E563" s="115">
        <v>11</v>
      </c>
      <c r="F563" s="51" t="s">
        <v>20</v>
      </c>
      <c r="G563" s="52">
        <v>30000</v>
      </c>
      <c r="H563" s="52"/>
      <c r="I563" s="52"/>
      <c r="J563" s="52"/>
      <c r="K563" s="52"/>
      <c r="L563" s="52"/>
      <c r="M563" s="52"/>
      <c r="N563" s="52"/>
      <c r="O563" s="52"/>
      <c r="P563" s="52"/>
      <c r="Q563" s="52">
        <f t="shared" si="17"/>
        <v>30000</v>
      </c>
      <c r="R563" s="51" t="s">
        <v>317</v>
      </c>
    </row>
    <row r="564" spans="1:18" ht="14.45" customHeight="1" x14ac:dyDescent="0.25">
      <c r="A564" s="68">
        <v>1183</v>
      </c>
      <c r="B564" s="51" t="str">
        <f t="shared" si="16"/>
        <v>2</v>
      </c>
      <c r="C564" s="51">
        <v>214</v>
      </c>
      <c r="D564" s="51" t="s">
        <v>506</v>
      </c>
      <c r="E564" s="115">
        <v>11</v>
      </c>
      <c r="F564" s="51" t="s">
        <v>22</v>
      </c>
      <c r="G564" s="52">
        <v>6000</v>
      </c>
      <c r="H564" s="51"/>
      <c r="I564" s="52"/>
      <c r="J564" s="52"/>
      <c r="K564" s="52"/>
      <c r="L564" s="52"/>
      <c r="M564" s="52"/>
      <c r="N564" s="52"/>
      <c r="O564" s="52"/>
      <c r="P564" s="52"/>
      <c r="Q564" s="52">
        <f t="shared" si="17"/>
        <v>6000</v>
      </c>
      <c r="R564" s="51" t="s">
        <v>317</v>
      </c>
    </row>
    <row r="565" spans="1:18" ht="14.45" customHeight="1" x14ac:dyDescent="0.25">
      <c r="A565" s="68">
        <v>1184</v>
      </c>
      <c r="B565" s="51" t="str">
        <f t="shared" si="16"/>
        <v>2</v>
      </c>
      <c r="C565" s="51">
        <v>215</v>
      </c>
      <c r="D565" s="51" t="s">
        <v>506</v>
      </c>
      <c r="E565" s="115">
        <v>11</v>
      </c>
      <c r="F565" s="51" t="s">
        <v>23</v>
      </c>
      <c r="G565" s="52">
        <v>0</v>
      </c>
      <c r="H565" s="52"/>
      <c r="I565" s="52"/>
      <c r="J565" s="52"/>
      <c r="K565" s="52"/>
      <c r="L565" s="52"/>
      <c r="M565" s="52"/>
      <c r="N565" s="52"/>
      <c r="O565" s="52"/>
      <c r="P565" s="52"/>
      <c r="Q565" s="52">
        <f t="shared" si="17"/>
        <v>0</v>
      </c>
      <c r="R565" s="51" t="s">
        <v>317</v>
      </c>
    </row>
    <row r="566" spans="1:18" ht="14.45" customHeight="1" x14ac:dyDescent="0.25">
      <c r="A566" s="68">
        <v>1185</v>
      </c>
      <c r="B566" s="51" t="str">
        <f t="shared" si="16"/>
        <v>2</v>
      </c>
      <c r="C566" s="51">
        <v>218</v>
      </c>
      <c r="D566" s="51" t="s">
        <v>506</v>
      </c>
      <c r="E566" s="115">
        <v>11</v>
      </c>
      <c r="F566" s="51" t="s">
        <v>26</v>
      </c>
      <c r="G566" s="52">
        <v>170000</v>
      </c>
      <c r="H566" s="52"/>
      <c r="I566" s="52"/>
      <c r="J566" s="52"/>
      <c r="K566" s="52"/>
      <c r="L566" s="52"/>
      <c r="M566" s="52"/>
      <c r="N566" s="52"/>
      <c r="O566" s="52"/>
      <c r="P566" s="52"/>
      <c r="Q566" s="52">
        <f t="shared" si="17"/>
        <v>170000</v>
      </c>
      <c r="R566" s="51" t="s">
        <v>317</v>
      </c>
    </row>
    <row r="567" spans="1:18" ht="14.45" customHeight="1" x14ac:dyDescent="0.25">
      <c r="A567" s="68">
        <v>1186</v>
      </c>
      <c r="B567" s="51" t="str">
        <f t="shared" si="16"/>
        <v>2</v>
      </c>
      <c r="C567" s="51">
        <v>246</v>
      </c>
      <c r="D567" s="51" t="s">
        <v>506</v>
      </c>
      <c r="E567" s="115">
        <v>11</v>
      </c>
      <c r="F567" s="51" t="s">
        <v>36</v>
      </c>
      <c r="G567" s="52">
        <v>0</v>
      </c>
      <c r="H567" s="52"/>
      <c r="I567" s="52"/>
      <c r="J567" s="52"/>
      <c r="K567" s="52"/>
      <c r="L567" s="52"/>
      <c r="M567" s="52"/>
      <c r="N567" s="52"/>
      <c r="O567" s="52"/>
      <c r="P567" s="52"/>
      <c r="Q567" s="52">
        <f t="shared" si="17"/>
        <v>0</v>
      </c>
      <c r="R567" s="51" t="s">
        <v>317</v>
      </c>
    </row>
    <row r="568" spans="1:18" ht="14.45" customHeight="1" x14ac:dyDescent="0.25">
      <c r="A568" s="68">
        <v>1187</v>
      </c>
      <c r="B568" s="51" t="str">
        <f t="shared" si="16"/>
        <v>2</v>
      </c>
      <c r="C568" s="51">
        <v>261</v>
      </c>
      <c r="D568" s="51" t="s">
        <v>506</v>
      </c>
      <c r="E568" s="115">
        <v>11</v>
      </c>
      <c r="F568" s="51" t="s">
        <v>43</v>
      </c>
      <c r="G568" s="52">
        <v>18000</v>
      </c>
      <c r="H568" s="52"/>
      <c r="I568" s="52"/>
      <c r="J568" s="52"/>
      <c r="K568" s="52"/>
      <c r="L568" s="52"/>
      <c r="M568" s="52"/>
      <c r="N568" s="52"/>
      <c r="O568" s="52"/>
      <c r="P568" s="52"/>
      <c r="Q568" s="52">
        <f t="shared" si="17"/>
        <v>18000</v>
      </c>
      <c r="R568" s="51" t="s">
        <v>317</v>
      </c>
    </row>
    <row r="569" spans="1:18" ht="14.45" customHeight="1" x14ac:dyDescent="0.25">
      <c r="A569" s="68">
        <v>1188</v>
      </c>
      <c r="B569" s="51" t="str">
        <f t="shared" si="16"/>
        <v>2</v>
      </c>
      <c r="C569" s="51">
        <v>271</v>
      </c>
      <c r="D569" s="51" t="s">
        <v>506</v>
      </c>
      <c r="E569" s="115">
        <v>11</v>
      </c>
      <c r="F569" s="51" t="s">
        <v>44</v>
      </c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>
        <f t="shared" si="17"/>
        <v>0</v>
      </c>
      <c r="R569" s="51" t="s">
        <v>317</v>
      </c>
    </row>
    <row r="570" spans="1:18" ht="14.45" customHeight="1" x14ac:dyDescent="0.25">
      <c r="A570" s="68">
        <v>1189</v>
      </c>
      <c r="B570" s="51" t="str">
        <f t="shared" si="16"/>
        <v>3</v>
      </c>
      <c r="C570" s="51">
        <v>313</v>
      </c>
      <c r="D570" s="51" t="s">
        <v>506</v>
      </c>
      <c r="E570" s="115">
        <v>11</v>
      </c>
      <c r="F570" s="51" t="s">
        <v>57</v>
      </c>
      <c r="G570" s="52">
        <v>3000</v>
      </c>
      <c r="H570" s="52"/>
      <c r="I570" s="52"/>
      <c r="J570" s="52"/>
      <c r="K570" s="52"/>
      <c r="L570" s="52"/>
      <c r="M570" s="52"/>
      <c r="N570" s="52"/>
      <c r="O570" s="52"/>
      <c r="P570" s="52"/>
      <c r="Q570" s="52">
        <f t="shared" si="17"/>
        <v>3000</v>
      </c>
      <c r="R570" s="51" t="s">
        <v>317</v>
      </c>
    </row>
    <row r="571" spans="1:18" ht="14.45" customHeight="1" x14ac:dyDescent="0.25">
      <c r="A571" s="68">
        <v>1190</v>
      </c>
      <c r="B571" s="51" t="str">
        <f t="shared" si="16"/>
        <v>3</v>
      </c>
      <c r="C571" s="51">
        <v>314</v>
      </c>
      <c r="D571" s="51" t="s">
        <v>506</v>
      </c>
      <c r="E571" s="115">
        <v>11</v>
      </c>
      <c r="F571" s="51" t="s">
        <v>58</v>
      </c>
      <c r="G571" s="52">
        <v>42000</v>
      </c>
      <c r="H571" s="52"/>
      <c r="I571" s="52"/>
      <c r="J571" s="52"/>
      <c r="K571" s="52"/>
      <c r="L571" s="52"/>
      <c r="M571" s="52"/>
      <c r="N571" s="52"/>
      <c r="O571" s="52"/>
      <c r="P571" s="52"/>
      <c r="Q571" s="52">
        <f t="shared" si="17"/>
        <v>42000</v>
      </c>
      <c r="R571" s="51" t="s">
        <v>317</v>
      </c>
    </row>
    <row r="572" spans="1:18" ht="14.45" customHeight="1" x14ac:dyDescent="0.25">
      <c r="A572" s="68">
        <v>1191</v>
      </c>
      <c r="B572" s="51" t="str">
        <f t="shared" si="16"/>
        <v>3</v>
      </c>
      <c r="C572" s="51">
        <v>315</v>
      </c>
      <c r="D572" s="51" t="s">
        <v>506</v>
      </c>
      <c r="E572" s="115">
        <v>11</v>
      </c>
      <c r="F572" s="51" t="s">
        <v>59</v>
      </c>
      <c r="G572" s="52">
        <v>9600</v>
      </c>
      <c r="H572" s="52"/>
      <c r="I572" s="52"/>
      <c r="J572" s="52"/>
      <c r="K572" s="52"/>
      <c r="L572" s="52"/>
      <c r="M572" s="52"/>
      <c r="N572" s="52"/>
      <c r="O572" s="52"/>
      <c r="P572" s="52"/>
      <c r="Q572" s="52">
        <f t="shared" si="17"/>
        <v>9600</v>
      </c>
      <c r="R572" s="51" t="s">
        <v>317</v>
      </c>
    </row>
    <row r="573" spans="1:18" ht="14.45" customHeight="1" x14ac:dyDescent="0.25">
      <c r="A573" s="68">
        <v>1192</v>
      </c>
      <c r="B573" s="51" t="str">
        <f t="shared" si="16"/>
        <v>3</v>
      </c>
      <c r="C573" s="51">
        <v>334</v>
      </c>
      <c r="D573" s="51" t="s">
        <v>506</v>
      </c>
      <c r="E573" s="115">
        <v>11</v>
      </c>
      <c r="F573" s="51" t="s">
        <v>69</v>
      </c>
      <c r="G573" s="52">
        <v>10000</v>
      </c>
      <c r="H573" s="52"/>
      <c r="I573" s="52"/>
      <c r="J573" s="52"/>
      <c r="K573" s="52"/>
      <c r="L573" s="52"/>
      <c r="M573" s="52"/>
      <c r="N573" s="52"/>
      <c r="O573" s="52"/>
      <c r="P573" s="52"/>
      <c r="Q573" s="52">
        <f t="shared" si="17"/>
        <v>10000</v>
      </c>
      <c r="R573" s="51" t="s">
        <v>317</v>
      </c>
    </row>
    <row r="574" spans="1:18" ht="14.45" customHeight="1" x14ac:dyDescent="0.25">
      <c r="A574" s="68">
        <v>1193</v>
      </c>
      <c r="B574" s="51" t="str">
        <f t="shared" si="16"/>
        <v>3</v>
      </c>
      <c r="C574" s="51">
        <v>341</v>
      </c>
      <c r="D574" s="51" t="s">
        <v>506</v>
      </c>
      <c r="E574" s="115">
        <v>11</v>
      </c>
      <c r="F574" s="51" t="s">
        <v>72</v>
      </c>
      <c r="G574" s="52">
        <v>42000</v>
      </c>
      <c r="H574" s="52"/>
      <c r="I574" s="52"/>
      <c r="J574" s="52"/>
      <c r="K574" s="52"/>
      <c r="L574" s="52"/>
      <c r="M574" s="52"/>
      <c r="N574" s="52"/>
      <c r="O574" s="52"/>
      <c r="P574" s="52"/>
      <c r="Q574" s="52">
        <f t="shared" si="17"/>
        <v>42000</v>
      </c>
      <c r="R574" s="51" t="s">
        <v>317</v>
      </c>
    </row>
    <row r="575" spans="1:18" ht="14.45" customHeight="1" x14ac:dyDescent="0.25">
      <c r="A575" s="68">
        <v>1194</v>
      </c>
      <c r="B575" s="51" t="str">
        <f t="shared" si="16"/>
        <v>3</v>
      </c>
      <c r="C575" s="51">
        <v>344</v>
      </c>
      <c r="D575" s="51" t="s">
        <v>506</v>
      </c>
      <c r="E575" s="115">
        <v>11</v>
      </c>
      <c r="F575" s="51" t="s">
        <v>73</v>
      </c>
      <c r="G575" s="52">
        <v>30000</v>
      </c>
      <c r="H575" s="52"/>
      <c r="I575" s="52"/>
      <c r="J575" s="52"/>
      <c r="K575" s="52"/>
      <c r="L575" s="52"/>
      <c r="M575" s="52"/>
      <c r="N575" s="52"/>
      <c r="O575" s="52"/>
      <c r="P575" s="52"/>
      <c r="Q575" s="52">
        <f t="shared" si="17"/>
        <v>30000</v>
      </c>
      <c r="R575" s="51" t="s">
        <v>317</v>
      </c>
    </row>
    <row r="576" spans="1:18" ht="14.45" customHeight="1" x14ac:dyDescent="0.25">
      <c r="A576" s="68">
        <v>1195</v>
      </c>
      <c r="B576" s="51" t="str">
        <f t="shared" si="16"/>
        <v>3</v>
      </c>
      <c r="C576" s="51">
        <v>345</v>
      </c>
      <c r="D576" s="51" t="s">
        <v>506</v>
      </c>
      <c r="E576" s="115">
        <v>11</v>
      </c>
      <c r="F576" s="51" t="s">
        <v>74</v>
      </c>
      <c r="G576" s="52">
        <v>180000</v>
      </c>
      <c r="H576" s="52"/>
      <c r="I576" s="52"/>
      <c r="J576" s="52"/>
      <c r="K576" s="52"/>
      <c r="L576" s="52"/>
      <c r="M576" s="52"/>
      <c r="N576" s="52"/>
      <c r="O576" s="52"/>
      <c r="P576" s="52"/>
      <c r="Q576" s="52">
        <f t="shared" si="17"/>
        <v>180000</v>
      </c>
      <c r="R576" s="51" t="s">
        <v>317</v>
      </c>
    </row>
    <row r="577" spans="1:18" ht="14.45" customHeight="1" x14ac:dyDescent="0.25">
      <c r="A577" s="68">
        <v>1196</v>
      </c>
      <c r="B577" s="51" t="str">
        <f t="shared" si="16"/>
        <v>3</v>
      </c>
      <c r="C577" s="51">
        <v>351</v>
      </c>
      <c r="D577" s="51" t="s">
        <v>506</v>
      </c>
      <c r="E577" s="115">
        <v>11</v>
      </c>
      <c r="F577" s="51" t="s">
        <v>76</v>
      </c>
      <c r="G577" s="52">
        <v>5000</v>
      </c>
      <c r="H577" s="52"/>
      <c r="I577" s="52"/>
      <c r="J577" s="52"/>
      <c r="K577" s="52"/>
      <c r="L577" s="52"/>
      <c r="M577" s="52"/>
      <c r="N577" s="52"/>
      <c r="O577" s="52"/>
      <c r="P577" s="52"/>
      <c r="Q577" s="52">
        <f t="shared" si="17"/>
        <v>5000</v>
      </c>
      <c r="R577" s="51" t="s">
        <v>317</v>
      </c>
    </row>
    <row r="578" spans="1:18" ht="14.45" customHeight="1" x14ac:dyDescent="0.25">
      <c r="A578" s="68">
        <v>1197</v>
      </c>
      <c r="B578" s="51" t="str">
        <f t="shared" si="16"/>
        <v>3</v>
      </c>
      <c r="C578" s="51">
        <v>352</v>
      </c>
      <c r="D578" s="51" t="s">
        <v>506</v>
      </c>
      <c r="E578" s="115">
        <v>11</v>
      </c>
      <c r="F578" s="51" t="s">
        <v>77</v>
      </c>
      <c r="G578" s="52">
        <v>6000</v>
      </c>
      <c r="H578" s="52"/>
      <c r="I578" s="52"/>
      <c r="J578" s="52"/>
      <c r="K578" s="52"/>
      <c r="L578" s="52"/>
      <c r="M578" s="52"/>
      <c r="N578" s="52"/>
      <c r="O578" s="52"/>
      <c r="P578" s="52"/>
      <c r="Q578" s="52">
        <f t="shared" si="17"/>
        <v>6000</v>
      </c>
      <c r="R578" s="51" t="s">
        <v>317</v>
      </c>
    </row>
    <row r="579" spans="1:18" ht="14.45" customHeight="1" x14ac:dyDescent="0.25">
      <c r="A579" s="68">
        <v>1198</v>
      </c>
      <c r="B579" s="51" t="str">
        <f t="shared" si="16"/>
        <v>3</v>
      </c>
      <c r="C579" s="51">
        <v>353</v>
      </c>
      <c r="D579" s="51" t="s">
        <v>506</v>
      </c>
      <c r="E579" s="115">
        <v>11</v>
      </c>
      <c r="F579" s="51" t="s">
        <v>78</v>
      </c>
      <c r="G579" s="52">
        <v>12000</v>
      </c>
      <c r="H579" s="52"/>
      <c r="I579" s="52"/>
      <c r="J579" s="52"/>
      <c r="K579" s="52"/>
      <c r="L579" s="52"/>
      <c r="M579" s="52"/>
      <c r="N579" s="52"/>
      <c r="O579" s="52"/>
      <c r="P579" s="52"/>
      <c r="Q579" s="52">
        <f t="shared" si="17"/>
        <v>12000</v>
      </c>
      <c r="R579" s="51" t="s">
        <v>317</v>
      </c>
    </row>
    <row r="580" spans="1:18" ht="14.45" customHeight="1" x14ac:dyDescent="0.25">
      <c r="A580" s="68">
        <v>1199</v>
      </c>
      <c r="B580" s="51" t="str">
        <f t="shared" si="16"/>
        <v>3</v>
      </c>
      <c r="C580" s="51">
        <v>372</v>
      </c>
      <c r="D580" s="51" t="s">
        <v>506</v>
      </c>
      <c r="E580" s="115">
        <v>11</v>
      </c>
      <c r="F580" s="51" t="s">
        <v>91</v>
      </c>
      <c r="G580" s="52">
        <v>12000</v>
      </c>
      <c r="H580" s="52"/>
      <c r="I580" s="52"/>
      <c r="J580" s="52"/>
      <c r="K580" s="52"/>
      <c r="L580" s="52"/>
      <c r="M580" s="52"/>
      <c r="N580" s="52"/>
      <c r="O580" s="52"/>
      <c r="P580" s="52"/>
      <c r="Q580" s="52">
        <f t="shared" si="17"/>
        <v>12000</v>
      </c>
      <c r="R580" s="51" t="s">
        <v>317</v>
      </c>
    </row>
    <row r="581" spans="1:18" ht="14.45" customHeight="1" x14ac:dyDescent="0.25">
      <c r="A581" s="68">
        <v>1200</v>
      </c>
      <c r="B581" s="51" t="str">
        <f t="shared" si="16"/>
        <v>3</v>
      </c>
      <c r="C581" s="51">
        <v>375</v>
      </c>
      <c r="D581" s="51" t="s">
        <v>506</v>
      </c>
      <c r="E581" s="115">
        <v>11</v>
      </c>
      <c r="F581" s="51" t="s">
        <v>93</v>
      </c>
      <c r="G581" s="52">
        <v>35000</v>
      </c>
      <c r="H581" s="52"/>
      <c r="I581" s="52"/>
      <c r="J581" s="52"/>
      <c r="K581" s="52"/>
      <c r="L581" s="52"/>
      <c r="M581" s="52"/>
      <c r="N581" s="52"/>
      <c r="O581" s="52"/>
      <c r="P581" s="52"/>
      <c r="Q581" s="52">
        <f t="shared" si="17"/>
        <v>35000</v>
      </c>
      <c r="R581" s="51" t="s">
        <v>317</v>
      </c>
    </row>
    <row r="582" spans="1:18" ht="14.45" customHeight="1" x14ac:dyDescent="0.25">
      <c r="A582" s="68">
        <v>1201</v>
      </c>
      <c r="B582" s="51" t="str">
        <f t="shared" ref="B582:B645" si="18">MID(C582,1,1)</f>
        <v>3</v>
      </c>
      <c r="C582" s="51">
        <v>379</v>
      </c>
      <c r="D582" s="51" t="s">
        <v>506</v>
      </c>
      <c r="E582" s="115">
        <v>11</v>
      </c>
      <c r="F582" s="51" t="s">
        <v>96</v>
      </c>
      <c r="G582" s="52">
        <v>4000</v>
      </c>
      <c r="H582" s="52"/>
      <c r="I582" s="52"/>
      <c r="J582" s="52"/>
      <c r="K582" s="52"/>
      <c r="L582" s="52"/>
      <c r="M582" s="52"/>
      <c r="N582" s="52"/>
      <c r="O582" s="52"/>
      <c r="P582" s="52"/>
      <c r="Q582" s="52">
        <f t="shared" ref="Q582:Q645" si="19">SUM(G582:P582)</f>
        <v>4000</v>
      </c>
      <c r="R582" s="51" t="s">
        <v>317</v>
      </c>
    </row>
    <row r="583" spans="1:18" ht="14.45" customHeight="1" x14ac:dyDescent="0.25">
      <c r="A583" s="68">
        <v>1202</v>
      </c>
      <c r="B583" s="51" t="str">
        <f t="shared" si="18"/>
        <v>3</v>
      </c>
      <c r="C583" s="51">
        <v>395</v>
      </c>
      <c r="D583" s="51" t="s">
        <v>506</v>
      </c>
      <c r="E583" s="115">
        <v>11</v>
      </c>
      <c r="F583" s="51" t="s">
        <v>102</v>
      </c>
      <c r="G583" s="52">
        <v>12000</v>
      </c>
      <c r="H583" s="52"/>
      <c r="I583" s="52"/>
      <c r="J583" s="52"/>
      <c r="K583" s="52"/>
      <c r="L583" s="52"/>
      <c r="M583" s="52"/>
      <c r="N583" s="52"/>
      <c r="O583" s="52"/>
      <c r="P583" s="52"/>
      <c r="Q583" s="52">
        <f t="shared" si="19"/>
        <v>12000</v>
      </c>
      <c r="R583" s="51" t="s">
        <v>317</v>
      </c>
    </row>
    <row r="584" spans="1:18" ht="14.45" customHeight="1" x14ac:dyDescent="0.25">
      <c r="A584" s="68">
        <v>1203</v>
      </c>
      <c r="B584" s="51" t="str">
        <f t="shared" si="18"/>
        <v>5</v>
      </c>
      <c r="C584" s="51">
        <v>511</v>
      </c>
      <c r="D584" s="51" t="s">
        <v>506</v>
      </c>
      <c r="E584" s="115">
        <v>11</v>
      </c>
      <c r="F584" s="51" t="s">
        <v>109</v>
      </c>
      <c r="G584" s="52">
        <v>10000</v>
      </c>
      <c r="H584" s="52"/>
      <c r="I584" s="52"/>
      <c r="J584" s="52"/>
      <c r="K584" s="52"/>
      <c r="L584" s="52"/>
      <c r="M584" s="52"/>
      <c r="N584" s="52"/>
      <c r="O584" s="52"/>
      <c r="P584" s="52"/>
      <c r="Q584" s="52">
        <f t="shared" si="19"/>
        <v>10000</v>
      </c>
      <c r="R584" s="51" t="s">
        <v>317</v>
      </c>
    </row>
    <row r="585" spans="1:18" ht="14.45" customHeight="1" x14ac:dyDescent="0.25">
      <c r="A585" s="68">
        <v>1204</v>
      </c>
      <c r="B585" s="51" t="str">
        <f t="shared" si="18"/>
        <v>5</v>
      </c>
      <c r="C585" s="51">
        <v>515</v>
      </c>
      <c r="D585" s="51" t="s">
        <v>506</v>
      </c>
      <c r="E585" s="115">
        <v>11</v>
      </c>
      <c r="F585" s="51" t="s">
        <v>111</v>
      </c>
      <c r="G585" s="52">
        <v>20000</v>
      </c>
      <c r="H585" s="52"/>
      <c r="I585" s="52"/>
      <c r="J585" s="52"/>
      <c r="K585" s="52"/>
      <c r="L585" s="52"/>
      <c r="M585" s="52"/>
      <c r="N585" s="52"/>
      <c r="O585" s="52"/>
      <c r="P585" s="52"/>
      <c r="Q585" s="52">
        <f t="shared" si="19"/>
        <v>20000</v>
      </c>
      <c r="R585" s="51" t="s">
        <v>317</v>
      </c>
    </row>
    <row r="586" spans="1:18" ht="14.45" customHeight="1" x14ac:dyDescent="0.25">
      <c r="A586" s="68">
        <v>1205</v>
      </c>
      <c r="B586" s="51" t="str">
        <f t="shared" si="18"/>
        <v>5</v>
      </c>
      <c r="C586" s="51">
        <v>519</v>
      </c>
      <c r="D586" s="51" t="s">
        <v>506</v>
      </c>
      <c r="E586" s="115">
        <v>11</v>
      </c>
      <c r="F586" s="51" t="s">
        <v>112</v>
      </c>
      <c r="G586" s="52">
        <v>3000</v>
      </c>
      <c r="H586" s="52"/>
      <c r="I586" s="52"/>
      <c r="J586" s="52"/>
      <c r="K586" s="52"/>
      <c r="L586" s="52"/>
      <c r="M586" s="52"/>
      <c r="N586" s="52"/>
      <c r="O586" s="52"/>
      <c r="P586" s="52"/>
      <c r="Q586" s="52">
        <f t="shared" si="19"/>
        <v>3000</v>
      </c>
      <c r="R586" s="51" t="s">
        <v>317</v>
      </c>
    </row>
    <row r="587" spans="1:18" ht="14.45" customHeight="1" x14ac:dyDescent="0.25">
      <c r="A587" s="68">
        <v>1206</v>
      </c>
      <c r="B587" s="51" t="str">
        <f t="shared" si="18"/>
        <v>5</v>
      </c>
      <c r="C587" s="51">
        <v>566</v>
      </c>
      <c r="D587" s="51" t="s">
        <v>506</v>
      </c>
      <c r="E587" s="115">
        <v>11</v>
      </c>
      <c r="F587" s="51" t="s">
        <v>119</v>
      </c>
      <c r="G587" s="52">
        <v>4500</v>
      </c>
      <c r="H587" s="52"/>
      <c r="I587" s="52"/>
      <c r="J587" s="52"/>
      <c r="K587" s="52"/>
      <c r="L587" s="52"/>
      <c r="M587" s="52"/>
      <c r="N587" s="52"/>
      <c r="O587" s="52"/>
      <c r="P587" s="52"/>
      <c r="Q587" s="52">
        <f t="shared" si="19"/>
        <v>4500</v>
      </c>
      <c r="R587" s="51" t="s">
        <v>317</v>
      </c>
    </row>
    <row r="588" spans="1:18" ht="14.45" customHeight="1" x14ac:dyDescent="0.25">
      <c r="A588" s="68">
        <v>1207</v>
      </c>
      <c r="B588" s="51" t="str">
        <f t="shared" si="18"/>
        <v>9</v>
      </c>
      <c r="C588" s="51">
        <v>911</v>
      </c>
      <c r="D588" s="51" t="s">
        <v>506</v>
      </c>
      <c r="E588" s="115">
        <v>11</v>
      </c>
      <c r="F588" s="51" t="s">
        <v>315</v>
      </c>
      <c r="G588" s="90"/>
      <c r="H588" s="52"/>
      <c r="I588" s="52"/>
      <c r="J588" s="52">
        <f>+DEUDA!J60</f>
        <v>1059322.0799999998</v>
      </c>
      <c r="K588" s="52"/>
      <c r="L588" s="52"/>
      <c r="M588" s="52"/>
      <c r="N588" s="52"/>
      <c r="O588" s="52"/>
      <c r="P588" s="52"/>
      <c r="Q588" s="52">
        <f t="shared" si="19"/>
        <v>1059322.0799999998</v>
      </c>
      <c r="R588" s="51" t="s">
        <v>317</v>
      </c>
    </row>
    <row r="589" spans="1:18" ht="14.45" customHeight="1" x14ac:dyDescent="0.25">
      <c r="A589" s="68">
        <v>1208</v>
      </c>
      <c r="B589" s="51" t="str">
        <f t="shared" si="18"/>
        <v>9</v>
      </c>
      <c r="C589" s="51">
        <v>921</v>
      </c>
      <c r="D589" s="51" t="s">
        <v>506</v>
      </c>
      <c r="E589" s="115">
        <v>11</v>
      </c>
      <c r="F589" s="51" t="s">
        <v>316</v>
      </c>
      <c r="G589" s="90"/>
      <c r="H589" s="52"/>
      <c r="I589" s="52"/>
      <c r="J589" s="52">
        <f>+DEUDA!K60</f>
        <v>161034.13</v>
      </c>
      <c r="K589" s="52"/>
      <c r="L589" s="52"/>
      <c r="M589" s="52"/>
      <c r="N589" s="52"/>
      <c r="O589" s="52"/>
      <c r="P589" s="52"/>
      <c r="Q589" s="52">
        <f t="shared" si="19"/>
        <v>161034.13</v>
      </c>
      <c r="R589" s="51" t="s">
        <v>317</v>
      </c>
    </row>
    <row r="590" spans="1:18" ht="14.45" customHeight="1" x14ac:dyDescent="0.25">
      <c r="A590" s="68">
        <v>1209</v>
      </c>
      <c r="B590" s="51" t="str">
        <f t="shared" si="18"/>
        <v>9</v>
      </c>
      <c r="C590" s="51">
        <v>991</v>
      </c>
      <c r="D590" s="51" t="s">
        <v>506</v>
      </c>
      <c r="E590" s="115">
        <v>11</v>
      </c>
      <c r="F590" s="51" t="s">
        <v>125</v>
      </c>
      <c r="G590" s="52">
        <f>335320.15+450951.36-73918.06</f>
        <v>712353.45</v>
      </c>
      <c r="H590" s="52"/>
      <c r="I590" s="52"/>
      <c r="J590" s="52"/>
      <c r="K590" s="52"/>
      <c r="L590" s="52"/>
      <c r="M590" s="52"/>
      <c r="N590" s="52"/>
      <c r="O590" s="52"/>
      <c r="P590" s="52"/>
      <c r="Q590" s="52">
        <f t="shared" si="19"/>
        <v>712353.45</v>
      </c>
      <c r="R590" s="51" t="s">
        <v>317</v>
      </c>
    </row>
    <row r="591" spans="1:18" ht="14.45" customHeight="1" x14ac:dyDescent="0.25">
      <c r="A591" s="68">
        <v>1210</v>
      </c>
      <c r="B591" s="51" t="str">
        <f t="shared" si="18"/>
        <v>1</v>
      </c>
      <c r="C591" s="51">
        <v>122</v>
      </c>
      <c r="D591" s="51" t="s">
        <v>371</v>
      </c>
      <c r="E591" s="115">
        <v>8</v>
      </c>
      <c r="F591" s="51" t="s">
        <v>12</v>
      </c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>
        <f t="shared" si="19"/>
        <v>0</v>
      </c>
      <c r="R591" s="51"/>
    </row>
    <row r="592" spans="1:18" ht="14.45" customHeight="1" x14ac:dyDescent="0.25">
      <c r="A592" s="68">
        <v>1211</v>
      </c>
      <c r="B592" s="51" t="str">
        <f t="shared" si="18"/>
        <v>2</v>
      </c>
      <c r="C592" s="51">
        <v>211</v>
      </c>
      <c r="D592" s="51" t="s">
        <v>371</v>
      </c>
      <c r="E592" s="115">
        <v>8</v>
      </c>
      <c r="F592" s="51" t="s">
        <v>19</v>
      </c>
      <c r="G592" s="52">
        <v>90000</v>
      </c>
      <c r="H592" s="52"/>
      <c r="I592" s="52"/>
      <c r="J592" s="52"/>
      <c r="K592" s="52"/>
      <c r="L592" s="52"/>
      <c r="M592" s="52"/>
      <c r="N592" s="52"/>
      <c r="O592" s="52"/>
      <c r="P592" s="52"/>
      <c r="Q592" s="52">
        <f t="shared" si="19"/>
        <v>90000</v>
      </c>
      <c r="R592" s="51"/>
    </row>
    <row r="593" spans="1:18" ht="14.45" customHeight="1" x14ac:dyDescent="0.25">
      <c r="A593" s="68">
        <v>1212</v>
      </c>
      <c r="B593" s="51" t="str">
        <f t="shared" si="18"/>
        <v>2</v>
      </c>
      <c r="C593" s="51">
        <v>212</v>
      </c>
      <c r="D593" s="51" t="s">
        <v>371</v>
      </c>
      <c r="E593" s="115">
        <v>8</v>
      </c>
      <c r="F593" s="51" t="s">
        <v>20</v>
      </c>
      <c r="G593" s="52">
        <v>20000</v>
      </c>
      <c r="H593" s="52"/>
      <c r="I593" s="52"/>
      <c r="J593" s="52"/>
      <c r="K593" s="52"/>
      <c r="L593" s="52"/>
      <c r="M593" s="52"/>
      <c r="N593" s="52"/>
      <c r="O593" s="52"/>
      <c r="P593" s="52"/>
      <c r="Q593" s="52">
        <f t="shared" si="19"/>
        <v>20000</v>
      </c>
      <c r="R593" s="51"/>
    </row>
    <row r="594" spans="1:18" ht="14.45" customHeight="1" x14ac:dyDescent="0.25">
      <c r="A594" s="68">
        <v>1213</v>
      </c>
      <c r="B594" s="51" t="str">
        <f t="shared" si="18"/>
        <v>2</v>
      </c>
      <c r="C594" s="51">
        <v>216</v>
      </c>
      <c r="D594" s="51" t="s">
        <v>371</v>
      </c>
      <c r="E594" s="115">
        <v>8</v>
      </c>
      <c r="F594" s="51" t="s">
        <v>24</v>
      </c>
      <c r="G594" s="52">
        <v>250000</v>
      </c>
      <c r="H594" s="52"/>
      <c r="I594" s="52"/>
      <c r="J594" s="52"/>
      <c r="K594" s="52"/>
      <c r="L594" s="52"/>
      <c r="M594" s="52"/>
      <c r="N594" s="52"/>
      <c r="O594" s="52"/>
      <c r="P594" s="52"/>
      <c r="Q594" s="52">
        <f t="shared" si="19"/>
        <v>250000</v>
      </c>
      <c r="R594" s="51"/>
    </row>
    <row r="595" spans="1:18" ht="14.45" customHeight="1" x14ac:dyDescent="0.25">
      <c r="A595" s="68">
        <v>1214</v>
      </c>
      <c r="B595" s="51" t="str">
        <f t="shared" si="18"/>
        <v>2</v>
      </c>
      <c r="C595" s="51">
        <v>253</v>
      </c>
      <c r="D595" s="51" t="s">
        <v>371</v>
      </c>
      <c r="E595" s="115">
        <v>8</v>
      </c>
      <c r="F595" s="51" t="s">
        <v>41</v>
      </c>
      <c r="G595" s="99">
        <v>1000000</v>
      </c>
      <c r="H595" s="52"/>
      <c r="I595" s="52"/>
      <c r="J595" s="52"/>
      <c r="K595" s="52"/>
      <c r="L595" s="52"/>
      <c r="M595" s="52"/>
      <c r="N595" s="52"/>
      <c r="O595" s="52"/>
      <c r="P595" s="52"/>
      <c r="Q595" s="52">
        <f t="shared" si="19"/>
        <v>1000000</v>
      </c>
      <c r="R595" s="51"/>
    </row>
    <row r="596" spans="1:18" ht="14.45" customHeight="1" x14ac:dyDescent="0.25">
      <c r="A596" s="68">
        <v>1215</v>
      </c>
      <c r="B596" s="51" t="str">
        <f t="shared" si="18"/>
        <v>2</v>
      </c>
      <c r="C596" s="51">
        <v>261</v>
      </c>
      <c r="D596" s="51" t="s">
        <v>371</v>
      </c>
      <c r="E596" s="115">
        <v>8</v>
      </c>
      <c r="F596" s="51" t="s">
        <v>43</v>
      </c>
      <c r="G596" s="72">
        <v>101000</v>
      </c>
      <c r="H596" s="52"/>
      <c r="I596" s="52"/>
      <c r="J596" s="52"/>
      <c r="K596" s="52"/>
      <c r="L596" s="52"/>
      <c r="M596" s="52"/>
      <c r="N596" s="52"/>
      <c r="O596" s="52"/>
      <c r="P596" s="52"/>
      <c r="Q596" s="52">
        <f t="shared" si="19"/>
        <v>101000</v>
      </c>
      <c r="R596" s="51"/>
    </row>
    <row r="597" spans="1:18" ht="14.45" customHeight="1" x14ac:dyDescent="0.25">
      <c r="A597" s="68">
        <v>1216</v>
      </c>
      <c r="B597" s="51" t="str">
        <f t="shared" si="18"/>
        <v>2</v>
      </c>
      <c r="C597" s="51">
        <v>271</v>
      </c>
      <c r="D597" s="51" t="s">
        <v>371</v>
      </c>
      <c r="E597" s="115">
        <v>8</v>
      </c>
      <c r="F597" s="51" t="s">
        <v>44</v>
      </c>
      <c r="G597" s="52">
        <v>150000</v>
      </c>
      <c r="H597" s="52"/>
      <c r="I597" s="52"/>
      <c r="J597" s="52"/>
      <c r="K597" s="52"/>
      <c r="L597" s="52"/>
      <c r="M597" s="52"/>
      <c r="N597" s="52"/>
      <c r="O597" s="52"/>
      <c r="P597" s="52"/>
      <c r="Q597" s="52">
        <f t="shared" si="19"/>
        <v>150000</v>
      </c>
      <c r="R597" s="51"/>
    </row>
    <row r="598" spans="1:18" ht="14.45" customHeight="1" x14ac:dyDescent="0.25">
      <c r="A598" s="68">
        <v>1217</v>
      </c>
      <c r="B598" s="51" t="str">
        <f t="shared" si="18"/>
        <v>2</v>
      </c>
      <c r="C598" s="51">
        <v>294</v>
      </c>
      <c r="D598" s="51" t="s">
        <v>371</v>
      </c>
      <c r="E598" s="115">
        <v>8</v>
      </c>
      <c r="F598" s="51" t="s">
        <v>52</v>
      </c>
      <c r="G598" s="52">
        <v>30000</v>
      </c>
      <c r="H598" s="52"/>
      <c r="I598" s="52"/>
      <c r="J598" s="52"/>
      <c r="K598" s="52"/>
      <c r="L598" s="52"/>
      <c r="M598" s="52"/>
      <c r="N598" s="52"/>
      <c r="O598" s="52"/>
      <c r="P598" s="52"/>
      <c r="Q598" s="52">
        <f t="shared" si="19"/>
        <v>30000</v>
      </c>
      <c r="R598" s="51"/>
    </row>
    <row r="599" spans="1:18" ht="14.45" customHeight="1" x14ac:dyDescent="0.25">
      <c r="A599" s="68">
        <v>1218</v>
      </c>
      <c r="B599" s="51" t="str">
        <f t="shared" si="18"/>
        <v>2</v>
      </c>
      <c r="C599" s="51">
        <v>296</v>
      </c>
      <c r="D599" s="51" t="s">
        <v>371</v>
      </c>
      <c r="E599" s="115">
        <v>8</v>
      </c>
      <c r="F599" s="51" t="s">
        <v>53</v>
      </c>
      <c r="G599" s="52">
        <v>240000</v>
      </c>
      <c r="H599" s="52"/>
      <c r="I599" s="52"/>
      <c r="J599" s="52"/>
      <c r="K599" s="52"/>
      <c r="L599" s="52"/>
      <c r="M599" s="52"/>
      <c r="N599" s="52"/>
      <c r="O599" s="52"/>
      <c r="P599" s="52"/>
      <c r="Q599" s="52">
        <f t="shared" si="19"/>
        <v>240000</v>
      </c>
      <c r="R599" s="51"/>
    </row>
    <row r="600" spans="1:18" ht="14.45" customHeight="1" x14ac:dyDescent="0.25">
      <c r="A600" s="68">
        <v>1219</v>
      </c>
      <c r="B600" s="51" t="str">
        <f t="shared" si="18"/>
        <v>3</v>
      </c>
      <c r="C600" s="51">
        <v>321</v>
      </c>
      <c r="D600" s="51" t="s">
        <v>371</v>
      </c>
      <c r="E600" s="115">
        <v>8</v>
      </c>
      <c r="F600" s="51" t="s">
        <v>63</v>
      </c>
      <c r="G600" s="52">
        <v>110000</v>
      </c>
      <c r="H600" s="52"/>
      <c r="I600" s="52"/>
      <c r="J600" s="52"/>
      <c r="K600" s="52"/>
      <c r="L600" s="52"/>
      <c r="M600" s="52"/>
      <c r="N600" s="52"/>
      <c r="O600" s="52"/>
      <c r="P600" s="52"/>
      <c r="Q600" s="52">
        <f t="shared" si="19"/>
        <v>110000</v>
      </c>
      <c r="R600" s="51"/>
    </row>
    <row r="601" spans="1:18" ht="14.45" customHeight="1" x14ac:dyDescent="0.25">
      <c r="A601" s="68">
        <v>1220</v>
      </c>
      <c r="B601" s="51" t="str">
        <f t="shared" si="18"/>
        <v>3</v>
      </c>
      <c r="C601" s="51">
        <v>322</v>
      </c>
      <c r="D601" s="51" t="s">
        <v>371</v>
      </c>
      <c r="E601" s="115">
        <v>8</v>
      </c>
      <c r="F601" s="51" t="s">
        <v>64</v>
      </c>
      <c r="G601" s="52">
        <v>120000</v>
      </c>
      <c r="H601" s="52"/>
      <c r="I601" s="52"/>
      <c r="J601" s="52"/>
      <c r="K601" s="52"/>
      <c r="L601" s="52"/>
      <c r="M601" s="52"/>
      <c r="N601" s="52"/>
      <c r="O601" s="52"/>
      <c r="P601" s="52"/>
      <c r="Q601" s="52">
        <f t="shared" si="19"/>
        <v>120000</v>
      </c>
      <c r="R601" s="51"/>
    </row>
    <row r="602" spans="1:18" ht="14.45" customHeight="1" x14ac:dyDescent="0.25">
      <c r="A602" s="68">
        <v>1221</v>
      </c>
      <c r="B602" s="51" t="str">
        <f t="shared" si="18"/>
        <v>3</v>
      </c>
      <c r="C602" s="51">
        <v>326</v>
      </c>
      <c r="D602" s="51" t="s">
        <v>371</v>
      </c>
      <c r="E602" s="115">
        <v>8</v>
      </c>
      <c r="F602" s="51" t="s">
        <v>66</v>
      </c>
      <c r="G602" s="52">
        <v>0</v>
      </c>
      <c r="H602" s="52"/>
      <c r="I602" s="52"/>
      <c r="J602" s="52"/>
      <c r="K602" s="52"/>
      <c r="L602" s="52"/>
      <c r="M602" s="52"/>
      <c r="N602" s="52"/>
      <c r="O602" s="52"/>
      <c r="P602" s="52"/>
      <c r="Q602" s="52">
        <f t="shared" si="19"/>
        <v>0</v>
      </c>
      <c r="R602" s="51"/>
    </row>
    <row r="603" spans="1:18" ht="14.45" customHeight="1" x14ac:dyDescent="0.25">
      <c r="A603" s="68">
        <v>1222</v>
      </c>
      <c r="B603" s="51" t="str">
        <f t="shared" si="18"/>
        <v>3</v>
      </c>
      <c r="C603" s="51">
        <v>334</v>
      </c>
      <c r="D603" s="51" t="s">
        <v>371</v>
      </c>
      <c r="E603" s="115">
        <v>8</v>
      </c>
      <c r="F603" s="51" t="s">
        <v>69</v>
      </c>
      <c r="G603" s="52">
        <v>20000</v>
      </c>
      <c r="H603" s="52"/>
      <c r="I603" s="52"/>
      <c r="J603" s="52"/>
      <c r="K603" s="52"/>
      <c r="L603" s="52"/>
      <c r="M603" s="52"/>
      <c r="N603" s="52"/>
      <c r="O603" s="52"/>
      <c r="P603" s="52"/>
      <c r="Q603" s="52">
        <f t="shared" si="19"/>
        <v>20000</v>
      </c>
      <c r="R603" s="51"/>
    </row>
    <row r="604" spans="1:18" ht="14.45" customHeight="1" x14ac:dyDescent="0.25">
      <c r="A604" s="68">
        <v>1223</v>
      </c>
      <c r="B604" s="51" t="str">
        <f t="shared" si="18"/>
        <v>3</v>
      </c>
      <c r="C604" s="51">
        <v>352</v>
      </c>
      <c r="D604" s="51" t="s">
        <v>371</v>
      </c>
      <c r="E604" s="115">
        <v>8</v>
      </c>
      <c r="F604" s="51" t="s">
        <v>77</v>
      </c>
      <c r="G604" s="52">
        <v>20000</v>
      </c>
      <c r="H604" s="52"/>
      <c r="I604" s="52"/>
      <c r="J604" s="52"/>
      <c r="K604" s="52"/>
      <c r="L604" s="52"/>
      <c r="M604" s="52"/>
      <c r="N604" s="52"/>
      <c r="O604" s="52"/>
      <c r="P604" s="52"/>
      <c r="Q604" s="52">
        <f t="shared" si="19"/>
        <v>20000</v>
      </c>
      <c r="R604" s="51"/>
    </row>
    <row r="605" spans="1:18" ht="14.45" customHeight="1" x14ac:dyDescent="0.25">
      <c r="A605" s="68">
        <v>1224</v>
      </c>
      <c r="B605" s="51" t="str">
        <f t="shared" si="18"/>
        <v>3</v>
      </c>
      <c r="C605" s="51">
        <v>353</v>
      </c>
      <c r="D605" s="51" t="s">
        <v>371</v>
      </c>
      <c r="E605" s="115">
        <v>8</v>
      </c>
      <c r="F605" s="51" t="s">
        <v>78</v>
      </c>
      <c r="G605" s="52">
        <v>12000</v>
      </c>
      <c r="H605" s="52"/>
      <c r="I605" s="52"/>
      <c r="J605" s="52"/>
      <c r="K605" s="52"/>
      <c r="L605" s="52"/>
      <c r="M605" s="52"/>
      <c r="N605" s="52"/>
      <c r="O605" s="52"/>
      <c r="P605" s="52"/>
      <c r="Q605" s="52">
        <f t="shared" si="19"/>
        <v>12000</v>
      </c>
      <c r="R605" s="51"/>
    </row>
    <row r="606" spans="1:18" ht="14.45" customHeight="1" x14ac:dyDescent="0.25">
      <c r="A606" s="68">
        <v>1225</v>
      </c>
      <c r="B606" s="51" t="str">
        <f t="shared" si="18"/>
        <v>3</v>
      </c>
      <c r="C606" s="51">
        <v>355</v>
      </c>
      <c r="D606" s="51" t="s">
        <v>371</v>
      </c>
      <c r="E606" s="115">
        <v>8</v>
      </c>
      <c r="F606" s="51" t="s">
        <v>79</v>
      </c>
      <c r="G606" s="52">
        <v>200000</v>
      </c>
      <c r="H606" s="52"/>
      <c r="I606" s="52"/>
      <c r="J606" s="52"/>
      <c r="K606" s="52"/>
      <c r="L606" s="52"/>
      <c r="M606" s="52"/>
      <c r="N606" s="52"/>
      <c r="O606" s="52"/>
      <c r="P606" s="52"/>
      <c r="Q606" s="52">
        <f t="shared" si="19"/>
        <v>200000</v>
      </c>
      <c r="R606" s="51"/>
    </row>
    <row r="607" spans="1:18" ht="14.45" customHeight="1" x14ac:dyDescent="0.25">
      <c r="A607" s="68">
        <v>1226</v>
      </c>
      <c r="B607" s="51" t="str">
        <f t="shared" si="18"/>
        <v>3</v>
      </c>
      <c r="C607" s="51">
        <v>358</v>
      </c>
      <c r="D607" s="51" t="s">
        <v>371</v>
      </c>
      <c r="E607" s="115">
        <v>8</v>
      </c>
      <c r="F607" s="51" t="s">
        <v>81</v>
      </c>
      <c r="G607" s="52">
        <v>12000</v>
      </c>
      <c r="H607" s="52"/>
      <c r="I607" s="52"/>
      <c r="J607" s="52"/>
      <c r="K607" s="52"/>
      <c r="L607" s="52"/>
      <c r="M607" s="52"/>
      <c r="N607" s="52"/>
      <c r="O607" s="52"/>
      <c r="P607" s="52"/>
      <c r="Q607" s="52">
        <f t="shared" si="19"/>
        <v>12000</v>
      </c>
      <c r="R607" s="51"/>
    </row>
    <row r="608" spans="1:18" ht="14.45" customHeight="1" x14ac:dyDescent="0.25">
      <c r="A608" s="68">
        <v>1227</v>
      </c>
      <c r="B608" s="51" t="str">
        <f t="shared" si="18"/>
        <v>3</v>
      </c>
      <c r="C608" s="51">
        <v>372</v>
      </c>
      <c r="D608" s="51" t="s">
        <v>371</v>
      </c>
      <c r="E608" s="115">
        <v>8</v>
      </c>
      <c r="F608" s="51" t="s">
        <v>91</v>
      </c>
      <c r="G608" s="52">
        <v>50000</v>
      </c>
      <c r="H608" s="52"/>
      <c r="I608" s="52"/>
      <c r="J608" s="52"/>
      <c r="K608" s="52"/>
      <c r="L608" s="52"/>
      <c r="M608" s="52"/>
      <c r="N608" s="52"/>
      <c r="O608" s="52"/>
      <c r="P608" s="52"/>
      <c r="Q608" s="52">
        <f t="shared" si="19"/>
        <v>50000</v>
      </c>
      <c r="R608" s="51"/>
    </row>
    <row r="609" spans="1:18" ht="14.45" customHeight="1" x14ac:dyDescent="0.25">
      <c r="A609" s="68">
        <v>1228</v>
      </c>
      <c r="B609" s="51" t="str">
        <f t="shared" si="18"/>
        <v>3</v>
      </c>
      <c r="C609" s="51">
        <v>375</v>
      </c>
      <c r="D609" s="51" t="s">
        <v>371</v>
      </c>
      <c r="E609" s="115">
        <v>8</v>
      </c>
      <c r="F609" s="51" t="s">
        <v>93</v>
      </c>
      <c r="G609" s="52">
        <v>40000</v>
      </c>
      <c r="H609" s="52"/>
      <c r="I609" s="52"/>
      <c r="J609" s="52"/>
      <c r="K609" s="52"/>
      <c r="L609" s="52"/>
      <c r="M609" s="52"/>
      <c r="N609" s="52"/>
      <c r="O609" s="52"/>
      <c r="P609" s="52"/>
      <c r="Q609" s="52">
        <f t="shared" si="19"/>
        <v>40000</v>
      </c>
      <c r="R609" s="51"/>
    </row>
    <row r="610" spans="1:18" ht="14.45" customHeight="1" x14ac:dyDescent="0.25">
      <c r="A610" s="68">
        <v>1229</v>
      </c>
      <c r="B610" s="51" t="str">
        <f t="shared" si="18"/>
        <v>5</v>
      </c>
      <c r="C610" s="51">
        <v>511</v>
      </c>
      <c r="D610" s="51" t="s">
        <v>371</v>
      </c>
      <c r="E610" s="115">
        <v>8</v>
      </c>
      <c r="F610" s="51" t="s">
        <v>109</v>
      </c>
      <c r="G610" s="52">
        <v>15000</v>
      </c>
      <c r="H610" s="52"/>
      <c r="I610" s="52"/>
      <c r="J610" s="52"/>
      <c r="K610" s="52"/>
      <c r="L610" s="52"/>
      <c r="M610" s="52"/>
      <c r="N610" s="52"/>
      <c r="O610" s="52"/>
      <c r="P610" s="52"/>
      <c r="Q610" s="52">
        <f t="shared" si="19"/>
        <v>15000</v>
      </c>
      <c r="R610" s="51"/>
    </row>
    <row r="611" spans="1:18" ht="14.45" customHeight="1" x14ac:dyDescent="0.25">
      <c r="A611" s="68">
        <v>1230</v>
      </c>
      <c r="B611" s="51" t="str">
        <f t="shared" si="18"/>
        <v>5</v>
      </c>
      <c r="C611" s="51">
        <v>515</v>
      </c>
      <c r="D611" s="51" t="s">
        <v>371</v>
      </c>
      <c r="E611" s="115">
        <v>8</v>
      </c>
      <c r="F611" s="51" t="s">
        <v>111</v>
      </c>
      <c r="G611" s="52">
        <v>24000</v>
      </c>
      <c r="H611" s="52"/>
      <c r="I611" s="52"/>
      <c r="J611" s="52"/>
      <c r="K611" s="52"/>
      <c r="L611" s="52"/>
      <c r="M611" s="52"/>
      <c r="N611" s="52"/>
      <c r="O611" s="52"/>
      <c r="P611" s="52"/>
      <c r="Q611" s="52">
        <f t="shared" si="19"/>
        <v>24000</v>
      </c>
      <c r="R611" s="51"/>
    </row>
    <row r="612" spans="1:18" ht="14.45" customHeight="1" x14ac:dyDescent="0.25">
      <c r="A612" s="68">
        <v>1231</v>
      </c>
      <c r="B612" s="51" t="str">
        <f t="shared" si="18"/>
        <v>2</v>
      </c>
      <c r="C612" s="51">
        <v>211</v>
      </c>
      <c r="D612" s="51" t="s">
        <v>512</v>
      </c>
      <c r="E612" s="115">
        <v>12</v>
      </c>
      <c r="F612" s="51" t="s">
        <v>19</v>
      </c>
      <c r="G612" s="52">
        <v>6000</v>
      </c>
      <c r="H612" s="52"/>
      <c r="I612" s="52"/>
      <c r="J612" s="52"/>
      <c r="K612" s="52"/>
      <c r="L612" s="52"/>
      <c r="M612" s="52"/>
      <c r="N612" s="52"/>
      <c r="O612" s="52"/>
      <c r="P612" s="52"/>
      <c r="Q612" s="52">
        <f t="shared" si="19"/>
        <v>6000</v>
      </c>
      <c r="R612" s="51"/>
    </row>
    <row r="613" spans="1:18" ht="14.45" customHeight="1" x14ac:dyDescent="0.25">
      <c r="A613" s="68">
        <v>1232</v>
      </c>
      <c r="B613" s="51" t="str">
        <f t="shared" si="18"/>
        <v>2</v>
      </c>
      <c r="C613" s="51">
        <v>212</v>
      </c>
      <c r="D613" s="51" t="s">
        <v>512</v>
      </c>
      <c r="E613" s="115">
        <v>12</v>
      </c>
      <c r="F613" s="51" t="s">
        <v>20</v>
      </c>
      <c r="G613" s="52">
        <v>6564</v>
      </c>
      <c r="H613" s="52"/>
      <c r="I613" s="52"/>
      <c r="J613" s="52"/>
      <c r="K613" s="52"/>
      <c r="L613" s="52"/>
      <c r="M613" s="52"/>
      <c r="N613" s="52"/>
      <c r="O613" s="52"/>
      <c r="P613" s="52"/>
      <c r="Q613" s="52">
        <f t="shared" si="19"/>
        <v>6564</v>
      </c>
      <c r="R613" s="51"/>
    </row>
    <row r="614" spans="1:18" ht="14.45" customHeight="1" x14ac:dyDescent="0.25">
      <c r="A614" s="68">
        <v>1233</v>
      </c>
      <c r="B614" s="51" t="str">
        <f t="shared" si="18"/>
        <v>3</v>
      </c>
      <c r="C614" s="51">
        <v>315</v>
      </c>
      <c r="D614" s="51" t="s">
        <v>512</v>
      </c>
      <c r="E614" s="115">
        <v>12</v>
      </c>
      <c r="F614" s="51" t="s">
        <v>59</v>
      </c>
      <c r="G614" s="52">
        <v>6564</v>
      </c>
      <c r="H614" s="52"/>
      <c r="I614" s="52"/>
      <c r="J614" s="52"/>
      <c r="K614" s="52"/>
      <c r="L614" s="52"/>
      <c r="M614" s="52"/>
      <c r="N614" s="52"/>
      <c r="O614" s="52"/>
      <c r="P614" s="52"/>
      <c r="Q614" s="52">
        <f t="shared" si="19"/>
        <v>6564</v>
      </c>
      <c r="R614" s="51"/>
    </row>
    <row r="615" spans="1:18" ht="14.45" customHeight="1" x14ac:dyDescent="0.25">
      <c r="A615" s="68">
        <v>1234</v>
      </c>
      <c r="B615" s="51" t="str">
        <f t="shared" si="18"/>
        <v>3</v>
      </c>
      <c r="C615" s="51">
        <v>362</v>
      </c>
      <c r="D615" s="51" t="s">
        <v>512</v>
      </c>
      <c r="E615" s="115">
        <v>12</v>
      </c>
      <c r="F615" s="51" t="s">
        <v>84</v>
      </c>
      <c r="G615" s="52">
        <v>0</v>
      </c>
      <c r="H615" s="52"/>
      <c r="I615" s="52"/>
      <c r="J615" s="52"/>
      <c r="K615" s="52"/>
      <c r="L615" s="52"/>
      <c r="M615" s="52"/>
      <c r="N615" s="52"/>
      <c r="O615" s="52"/>
      <c r="P615" s="52"/>
      <c r="Q615" s="52">
        <f t="shared" si="19"/>
        <v>0</v>
      </c>
      <c r="R615" s="51"/>
    </row>
    <row r="616" spans="1:18" ht="14.45" customHeight="1" x14ac:dyDescent="0.25">
      <c r="A616" s="68">
        <v>1235</v>
      </c>
      <c r="B616" s="51" t="str">
        <f t="shared" si="18"/>
        <v>3</v>
      </c>
      <c r="C616" s="51">
        <v>375</v>
      </c>
      <c r="D616" s="51" t="s">
        <v>512</v>
      </c>
      <c r="E616" s="115">
        <v>12</v>
      </c>
      <c r="F616" s="51" t="s">
        <v>93</v>
      </c>
      <c r="G616" s="52">
        <v>4920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2">
        <f t="shared" si="19"/>
        <v>4920</v>
      </c>
      <c r="R616" s="51"/>
    </row>
    <row r="617" spans="1:18" ht="14.45" customHeight="1" x14ac:dyDescent="0.25">
      <c r="A617" s="68">
        <v>1236</v>
      </c>
      <c r="B617" s="51" t="str">
        <f t="shared" si="18"/>
        <v>5</v>
      </c>
      <c r="C617" s="51">
        <v>511</v>
      </c>
      <c r="D617" s="51" t="s">
        <v>512</v>
      </c>
      <c r="E617" s="115">
        <v>12</v>
      </c>
      <c r="F617" s="51" t="s">
        <v>109</v>
      </c>
      <c r="G617" s="52">
        <v>0</v>
      </c>
      <c r="H617" s="52"/>
      <c r="I617" s="52"/>
      <c r="J617" s="52"/>
      <c r="K617" s="52"/>
      <c r="L617" s="52"/>
      <c r="M617" s="52"/>
      <c r="N617" s="52"/>
      <c r="O617" s="52"/>
      <c r="P617" s="52"/>
      <c r="Q617" s="52">
        <f t="shared" si="19"/>
        <v>0</v>
      </c>
      <c r="R617" s="51"/>
    </row>
    <row r="618" spans="1:18" ht="14.45" customHeight="1" x14ac:dyDescent="0.25">
      <c r="A618" s="68">
        <v>1237</v>
      </c>
      <c r="B618" s="51" t="str">
        <f t="shared" si="18"/>
        <v>5</v>
      </c>
      <c r="C618" s="51">
        <v>515</v>
      </c>
      <c r="D618" s="51" t="s">
        <v>512</v>
      </c>
      <c r="E618" s="115">
        <v>12</v>
      </c>
      <c r="F618" s="51" t="s">
        <v>111</v>
      </c>
      <c r="G618" s="52">
        <v>0</v>
      </c>
      <c r="H618" s="52"/>
      <c r="I618" s="52"/>
      <c r="J618" s="52"/>
      <c r="K618" s="52"/>
      <c r="L618" s="52"/>
      <c r="M618" s="52"/>
      <c r="N618" s="52"/>
      <c r="O618" s="52"/>
      <c r="P618" s="52"/>
      <c r="Q618" s="52">
        <f t="shared" si="19"/>
        <v>0</v>
      </c>
      <c r="R618" s="51"/>
    </row>
    <row r="619" spans="1:18" ht="14.45" customHeight="1" x14ac:dyDescent="0.25">
      <c r="A619" s="68">
        <v>1238</v>
      </c>
      <c r="B619" s="51" t="str">
        <f t="shared" si="18"/>
        <v>2</v>
      </c>
      <c r="C619" s="51">
        <v>216</v>
      </c>
      <c r="D619" s="51" t="s">
        <v>508</v>
      </c>
      <c r="E619" s="115">
        <v>17</v>
      </c>
      <c r="F619" s="51" t="s">
        <v>24</v>
      </c>
      <c r="G619" s="52">
        <v>30000</v>
      </c>
      <c r="H619" s="52"/>
      <c r="I619" s="52"/>
      <c r="J619" s="52"/>
      <c r="K619" s="52"/>
      <c r="L619" s="52"/>
      <c r="M619" s="52"/>
      <c r="N619" s="52"/>
      <c r="O619" s="52"/>
      <c r="P619" s="52"/>
      <c r="Q619" s="52">
        <f t="shared" si="19"/>
        <v>30000</v>
      </c>
      <c r="R619" s="51"/>
    </row>
    <row r="620" spans="1:18" ht="14.45" customHeight="1" x14ac:dyDescent="0.25">
      <c r="A620" s="68">
        <v>1239</v>
      </c>
      <c r="B620" s="51" t="str">
        <f t="shared" si="18"/>
        <v>2</v>
      </c>
      <c r="C620" s="51">
        <v>249</v>
      </c>
      <c r="D620" s="51" t="s">
        <v>513</v>
      </c>
      <c r="E620" s="115">
        <v>20</v>
      </c>
      <c r="F620" s="51" t="s">
        <v>39</v>
      </c>
      <c r="G620" s="52">
        <v>15000</v>
      </c>
      <c r="H620" s="52"/>
      <c r="I620" s="52"/>
      <c r="J620" s="52"/>
      <c r="K620" s="52"/>
      <c r="L620" s="52"/>
      <c r="M620" s="52"/>
      <c r="N620" s="52"/>
      <c r="O620" s="52"/>
      <c r="P620" s="52"/>
      <c r="Q620" s="52">
        <f t="shared" si="19"/>
        <v>15000</v>
      </c>
      <c r="R620" s="51"/>
    </row>
    <row r="621" spans="1:18" ht="14.45" customHeight="1" x14ac:dyDescent="0.25">
      <c r="A621" s="68">
        <v>1240</v>
      </c>
      <c r="B621" s="51" t="str">
        <f t="shared" si="18"/>
        <v>2</v>
      </c>
      <c r="C621" s="51">
        <v>261</v>
      </c>
      <c r="D621" s="51" t="s">
        <v>513</v>
      </c>
      <c r="E621" s="115">
        <v>20</v>
      </c>
      <c r="F621" s="51" t="s">
        <v>30</v>
      </c>
      <c r="G621" s="72">
        <v>0</v>
      </c>
      <c r="H621" s="52"/>
      <c r="I621" s="52"/>
      <c r="J621" s="52"/>
      <c r="K621" s="52"/>
      <c r="L621" s="52"/>
      <c r="M621" s="52"/>
      <c r="N621" s="52"/>
      <c r="O621" s="52"/>
      <c r="P621" s="52"/>
      <c r="Q621" s="52">
        <f t="shared" si="19"/>
        <v>0</v>
      </c>
      <c r="R621" s="51"/>
    </row>
    <row r="622" spans="1:18" ht="14.45" customHeight="1" x14ac:dyDescent="0.25">
      <c r="A622" s="68">
        <v>1241</v>
      </c>
      <c r="B622" s="51" t="str">
        <f t="shared" si="18"/>
        <v>2</v>
      </c>
      <c r="C622" s="51">
        <v>298</v>
      </c>
      <c r="D622" s="51" t="s">
        <v>513</v>
      </c>
      <c r="E622" s="115">
        <v>20</v>
      </c>
      <c r="F622" s="51" t="s">
        <v>54</v>
      </c>
      <c r="G622" s="52">
        <v>0</v>
      </c>
      <c r="H622" s="52"/>
      <c r="I622" s="52"/>
      <c r="J622" s="52"/>
      <c r="K622" s="52"/>
      <c r="L622" s="52"/>
      <c r="M622" s="52"/>
      <c r="N622" s="52"/>
      <c r="O622" s="52"/>
      <c r="P622" s="52"/>
      <c r="Q622" s="52">
        <f t="shared" si="19"/>
        <v>0</v>
      </c>
      <c r="R622" s="51"/>
    </row>
    <row r="623" spans="1:18" ht="14.45" customHeight="1" x14ac:dyDescent="0.25">
      <c r="A623" s="68">
        <v>1242</v>
      </c>
      <c r="B623" s="51" t="str">
        <f t="shared" si="18"/>
        <v>2</v>
      </c>
      <c r="C623" s="51">
        <v>211</v>
      </c>
      <c r="D623" s="51" t="s">
        <v>199</v>
      </c>
      <c r="E623" s="115">
        <v>26</v>
      </c>
      <c r="F623" s="51" t="s">
        <v>19</v>
      </c>
      <c r="G623" s="52">
        <v>4800</v>
      </c>
      <c r="H623" s="52"/>
      <c r="I623" s="52"/>
      <c r="J623" s="52"/>
      <c r="K623" s="52"/>
      <c r="L623" s="52"/>
      <c r="M623" s="52"/>
      <c r="N623" s="52"/>
      <c r="O623" s="52"/>
      <c r="P623" s="52"/>
      <c r="Q623" s="52">
        <f t="shared" si="19"/>
        <v>4800</v>
      </c>
      <c r="R623" s="51"/>
    </row>
    <row r="624" spans="1:18" ht="14.45" customHeight="1" x14ac:dyDescent="0.25">
      <c r="A624" s="68">
        <v>1243</v>
      </c>
      <c r="B624" s="51" t="str">
        <f t="shared" si="18"/>
        <v>2</v>
      </c>
      <c r="C624" s="51">
        <v>212</v>
      </c>
      <c r="D624" s="51" t="s">
        <v>199</v>
      </c>
      <c r="E624" s="115">
        <v>26</v>
      </c>
      <c r="F624" s="51" t="s">
        <v>20</v>
      </c>
      <c r="G624" s="52">
        <v>6000</v>
      </c>
      <c r="H624" s="52"/>
      <c r="I624" s="52"/>
      <c r="J624" s="52"/>
      <c r="K624" s="52"/>
      <c r="L624" s="52"/>
      <c r="M624" s="52"/>
      <c r="N624" s="52"/>
      <c r="O624" s="52"/>
      <c r="P624" s="52"/>
      <c r="Q624" s="52">
        <f t="shared" si="19"/>
        <v>6000</v>
      </c>
      <c r="R624" s="51"/>
    </row>
    <row r="625" spans="1:18" ht="14.45" customHeight="1" x14ac:dyDescent="0.25">
      <c r="A625" s="68">
        <v>1244</v>
      </c>
      <c r="B625" s="51" t="str">
        <f t="shared" si="18"/>
        <v>2</v>
      </c>
      <c r="C625" s="51">
        <v>215</v>
      </c>
      <c r="D625" s="51" t="s">
        <v>199</v>
      </c>
      <c r="E625" s="115">
        <v>26</v>
      </c>
      <c r="F625" s="51" t="s">
        <v>23</v>
      </c>
      <c r="G625" s="52">
        <v>2000</v>
      </c>
      <c r="H625" s="52"/>
      <c r="I625" s="52"/>
      <c r="J625" s="52"/>
      <c r="K625" s="52"/>
      <c r="L625" s="52"/>
      <c r="M625" s="52"/>
      <c r="N625" s="52"/>
      <c r="O625" s="52"/>
      <c r="P625" s="52"/>
      <c r="Q625" s="52">
        <f t="shared" si="19"/>
        <v>2000</v>
      </c>
      <c r="R625" s="51"/>
    </row>
    <row r="626" spans="1:18" ht="14.45" customHeight="1" x14ac:dyDescent="0.25">
      <c r="A626" s="68">
        <v>1245</v>
      </c>
      <c r="B626" s="51" t="str">
        <f t="shared" si="18"/>
        <v>2</v>
      </c>
      <c r="C626" s="51">
        <v>216</v>
      </c>
      <c r="D626" s="51" t="s">
        <v>199</v>
      </c>
      <c r="E626" s="115">
        <v>26</v>
      </c>
      <c r="F626" s="51" t="s">
        <v>24</v>
      </c>
      <c r="G626" s="52">
        <v>3000</v>
      </c>
      <c r="H626" s="52"/>
      <c r="I626" s="52"/>
      <c r="J626" s="52"/>
      <c r="K626" s="52"/>
      <c r="L626" s="52"/>
      <c r="M626" s="52"/>
      <c r="N626" s="52"/>
      <c r="O626" s="52"/>
      <c r="P626" s="52"/>
      <c r="Q626" s="52">
        <f t="shared" si="19"/>
        <v>3000</v>
      </c>
      <c r="R626" s="51"/>
    </row>
    <row r="627" spans="1:18" ht="14.45" customHeight="1" x14ac:dyDescent="0.25">
      <c r="A627" s="68">
        <v>1246</v>
      </c>
      <c r="B627" s="51" t="str">
        <f t="shared" si="18"/>
        <v>2</v>
      </c>
      <c r="C627" s="51">
        <v>273</v>
      </c>
      <c r="D627" s="51" t="s">
        <v>199</v>
      </c>
      <c r="E627" s="115">
        <v>26</v>
      </c>
      <c r="F627" s="51" t="s">
        <v>46</v>
      </c>
      <c r="G627" s="52">
        <v>1000</v>
      </c>
      <c r="H627" s="52"/>
      <c r="I627" s="52"/>
      <c r="J627" s="52"/>
      <c r="K627" s="52"/>
      <c r="L627" s="52"/>
      <c r="M627" s="52"/>
      <c r="N627" s="52"/>
      <c r="O627" s="52"/>
      <c r="P627" s="52"/>
      <c r="Q627" s="52">
        <f t="shared" si="19"/>
        <v>1000</v>
      </c>
      <c r="R627" s="51"/>
    </row>
    <row r="628" spans="1:18" ht="14.45" customHeight="1" x14ac:dyDescent="0.25">
      <c r="A628" s="68">
        <v>1247</v>
      </c>
      <c r="B628" s="51" t="str">
        <f t="shared" si="18"/>
        <v>2</v>
      </c>
      <c r="C628" s="51">
        <v>292</v>
      </c>
      <c r="D628" s="51" t="s">
        <v>199</v>
      </c>
      <c r="E628" s="115">
        <v>26</v>
      </c>
      <c r="F628" s="51" t="s">
        <v>50</v>
      </c>
      <c r="G628" s="52">
        <v>0</v>
      </c>
      <c r="H628" s="52"/>
      <c r="I628" s="52"/>
      <c r="J628" s="52"/>
      <c r="K628" s="52"/>
      <c r="L628" s="52"/>
      <c r="M628" s="52"/>
      <c r="N628" s="52"/>
      <c r="O628" s="52"/>
      <c r="P628" s="52"/>
      <c r="Q628" s="52">
        <f t="shared" si="19"/>
        <v>0</v>
      </c>
      <c r="R628" s="51"/>
    </row>
    <row r="629" spans="1:18" ht="14.45" customHeight="1" x14ac:dyDescent="0.25">
      <c r="A629" s="68">
        <v>1248</v>
      </c>
      <c r="B629" s="51" t="str">
        <f t="shared" si="18"/>
        <v>3</v>
      </c>
      <c r="C629" s="51">
        <v>314</v>
      </c>
      <c r="D629" s="51" t="s">
        <v>199</v>
      </c>
      <c r="E629" s="115">
        <v>26</v>
      </c>
      <c r="F629" s="51" t="s">
        <v>58</v>
      </c>
      <c r="G629" s="52">
        <v>9000</v>
      </c>
      <c r="H629" s="52"/>
      <c r="I629" s="52"/>
      <c r="J629" s="52"/>
      <c r="K629" s="52"/>
      <c r="L629" s="52"/>
      <c r="M629" s="52"/>
      <c r="N629" s="52"/>
      <c r="O629" s="52"/>
      <c r="P629" s="52"/>
      <c r="Q629" s="52">
        <f t="shared" si="19"/>
        <v>9000</v>
      </c>
      <c r="R629" s="51"/>
    </row>
    <row r="630" spans="1:18" ht="14.45" customHeight="1" x14ac:dyDescent="0.25">
      <c r="A630" s="68">
        <v>1249</v>
      </c>
      <c r="B630" s="51" t="str">
        <f t="shared" si="18"/>
        <v>3</v>
      </c>
      <c r="C630" s="51">
        <v>352</v>
      </c>
      <c r="D630" s="51" t="s">
        <v>199</v>
      </c>
      <c r="E630" s="115">
        <v>26</v>
      </c>
      <c r="F630" s="51" t="s">
        <v>77</v>
      </c>
      <c r="G630" s="52">
        <v>3600</v>
      </c>
      <c r="H630" s="52"/>
      <c r="I630" s="52"/>
      <c r="J630" s="52"/>
      <c r="K630" s="52"/>
      <c r="L630" s="52"/>
      <c r="M630" s="52"/>
      <c r="N630" s="52"/>
      <c r="O630" s="52"/>
      <c r="P630" s="52"/>
      <c r="Q630" s="52">
        <f t="shared" si="19"/>
        <v>3600</v>
      </c>
      <c r="R630" s="51"/>
    </row>
    <row r="631" spans="1:18" ht="14.45" customHeight="1" x14ac:dyDescent="0.25">
      <c r="A631" s="68">
        <v>1250</v>
      </c>
      <c r="B631" s="51" t="str">
        <f t="shared" si="18"/>
        <v>3</v>
      </c>
      <c r="C631" s="51">
        <v>353</v>
      </c>
      <c r="D631" s="51" t="s">
        <v>199</v>
      </c>
      <c r="E631" s="115">
        <v>26</v>
      </c>
      <c r="F631" s="51" t="s">
        <v>78</v>
      </c>
      <c r="G631" s="52">
        <v>7500</v>
      </c>
      <c r="H631" s="52"/>
      <c r="I631" s="52"/>
      <c r="J631" s="52"/>
      <c r="K631" s="52"/>
      <c r="L631" s="52"/>
      <c r="M631" s="52"/>
      <c r="N631" s="52"/>
      <c r="O631" s="52"/>
      <c r="P631" s="52"/>
      <c r="Q631" s="52">
        <f t="shared" si="19"/>
        <v>7500</v>
      </c>
      <c r="R631" s="51"/>
    </row>
    <row r="632" spans="1:18" ht="14.45" customHeight="1" x14ac:dyDescent="0.25">
      <c r="A632" s="68">
        <v>1251</v>
      </c>
      <c r="B632" s="51" t="str">
        <f t="shared" si="18"/>
        <v>3</v>
      </c>
      <c r="C632" s="51">
        <v>359</v>
      </c>
      <c r="D632" s="51" t="s">
        <v>199</v>
      </c>
      <c r="E632" s="115">
        <v>26</v>
      </c>
      <c r="F632" s="51" t="s">
        <v>82</v>
      </c>
      <c r="G632" s="52">
        <v>0</v>
      </c>
      <c r="H632" s="52"/>
      <c r="I632" s="52"/>
      <c r="J632" s="52"/>
      <c r="K632" s="52"/>
      <c r="L632" s="52"/>
      <c r="M632" s="52"/>
      <c r="N632" s="52"/>
      <c r="O632" s="52"/>
      <c r="P632" s="52"/>
      <c r="Q632" s="52">
        <f t="shared" si="19"/>
        <v>0</v>
      </c>
      <c r="R632" s="51"/>
    </row>
    <row r="633" spans="1:18" ht="14.45" customHeight="1" x14ac:dyDescent="0.25">
      <c r="A633" s="68">
        <v>1252</v>
      </c>
      <c r="B633" s="51" t="str">
        <f t="shared" si="18"/>
        <v>3</v>
      </c>
      <c r="C633" s="51">
        <v>361</v>
      </c>
      <c r="D633" s="51" t="s">
        <v>199</v>
      </c>
      <c r="E633" s="115">
        <v>26</v>
      </c>
      <c r="F633" s="51" t="s">
        <v>83</v>
      </c>
      <c r="G633" s="52">
        <v>0</v>
      </c>
      <c r="H633" s="52"/>
      <c r="I633" s="52"/>
      <c r="J633" s="52"/>
      <c r="K633" s="52"/>
      <c r="L633" s="52"/>
      <c r="M633" s="52"/>
      <c r="N633" s="52"/>
      <c r="O633" s="52"/>
      <c r="P633" s="52"/>
      <c r="Q633" s="52">
        <f t="shared" si="19"/>
        <v>0</v>
      </c>
      <c r="R633" s="51"/>
    </row>
    <row r="634" spans="1:18" ht="14.45" customHeight="1" x14ac:dyDescent="0.25">
      <c r="A634" s="68">
        <v>1253</v>
      </c>
      <c r="B634" s="51" t="str">
        <f t="shared" si="18"/>
        <v>3</v>
      </c>
      <c r="C634" s="51">
        <v>363</v>
      </c>
      <c r="D634" s="51" t="s">
        <v>199</v>
      </c>
      <c r="E634" s="115">
        <v>26</v>
      </c>
      <c r="F634" s="51" t="s">
        <v>85</v>
      </c>
      <c r="G634" s="52">
        <v>0</v>
      </c>
      <c r="H634" s="52"/>
      <c r="I634" s="52"/>
      <c r="J634" s="52"/>
      <c r="K634" s="52"/>
      <c r="L634" s="52"/>
      <c r="M634" s="52"/>
      <c r="N634" s="52"/>
      <c r="O634" s="52"/>
      <c r="P634" s="52"/>
      <c r="Q634" s="52">
        <f t="shared" si="19"/>
        <v>0</v>
      </c>
      <c r="R634" s="51"/>
    </row>
    <row r="635" spans="1:18" ht="14.45" customHeight="1" x14ac:dyDescent="0.25">
      <c r="A635" s="68">
        <v>1254</v>
      </c>
      <c r="B635" s="51" t="str">
        <f t="shared" si="18"/>
        <v>3</v>
      </c>
      <c r="C635" s="51">
        <v>364</v>
      </c>
      <c r="D635" s="51" t="s">
        <v>199</v>
      </c>
      <c r="E635" s="115">
        <v>26</v>
      </c>
      <c r="F635" s="51" t="s">
        <v>86</v>
      </c>
      <c r="G635" s="52">
        <v>0</v>
      </c>
      <c r="H635" s="52"/>
      <c r="I635" s="52"/>
      <c r="J635" s="52"/>
      <c r="K635" s="52"/>
      <c r="L635" s="52"/>
      <c r="M635" s="52"/>
      <c r="N635" s="52"/>
      <c r="O635" s="52"/>
      <c r="P635" s="52"/>
      <c r="Q635" s="52">
        <f t="shared" si="19"/>
        <v>0</v>
      </c>
      <c r="R635" s="51"/>
    </row>
    <row r="636" spans="1:18" ht="14.45" customHeight="1" x14ac:dyDescent="0.25">
      <c r="A636" s="68">
        <v>1255</v>
      </c>
      <c r="B636" s="51" t="str">
        <f t="shared" si="18"/>
        <v>3</v>
      </c>
      <c r="C636" s="51">
        <v>366</v>
      </c>
      <c r="D636" s="51" t="s">
        <v>199</v>
      </c>
      <c r="E636" s="115">
        <v>26</v>
      </c>
      <c r="F636" s="51" t="s">
        <v>88</v>
      </c>
      <c r="G636" s="52">
        <v>0</v>
      </c>
      <c r="H636" s="52"/>
      <c r="I636" s="52"/>
      <c r="J636" s="52"/>
      <c r="K636" s="52"/>
      <c r="L636" s="52"/>
      <c r="M636" s="52"/>
      <c r="N636" s="52"/>
      <c r="O636" s="52"/>
      <c r="P636" s="52"/>
      <c r="Q636" s="52">
        <f t="shared" si="19"/>
        <v>0</v>
      </c>
      <c r="R636" s="51"/>
    </row>
    <row r="637" spans="1:18" ht="14.45" customHeight="1" x14ac:dyDescent="0.25">
      <c r="A637" s="68">
        <v>1256</v>
      </c>
      <c r="B637" s="51" t="str">
        <f t="shared" si="18"/>
        <v>3</v>
      </c>
      <c r="C637" s="51">
        <v>372</v>
      </c>
      <c r="D637" s="51" t="s">
        <v>199</v>
      </c>
      <c r="E637" s="115">
        <v>26</v>
      </c>
      <c r="F637" s="51" t="s">
        <v>91</v>
      </c>
      <c r="G637" s="52">
        <v>2000</v>
      </c>
      <c r="H637" s="52"/>
      <c r="I637" s="52"/>
      <c r="J637" s="52"/>
      <c r="K637" s="52"/>
      <c r="L637" s="52"/>
      <c r="M637" s="52"/>
      <c r="N637" s="52"/>
      <c r="O637" s="52"/>
      <c r="P637" s="52"/>
      <c r="Q637" s="52">
        <f t="shared" si="19"/>
        <v>2000</v>
      </c>
      <c r="R637" s="51"/>
    </row>
    <row r="638" spans="1:18" ht="14.45" customHeight="1" x14ac:dyDescent="0.25">
      <c r="A638" s="68">
        <v>1257</v>
      </c>
      <c r="B638" s="51" t="str">
        <f t="shared" si="18"/>
        <v>3</v>
      </c>
      <c r="C638" s="51">
        <v>375</v>
      </c>
      <c r="D638" s="51" t="s">
        <v>199</v>
      </c>
      <c r="E638" s="115">
        <v>26</v>
      </c>
      <c r="F638" s="51" t="s">
        <v>93</v>
      </c>
      <c r="G638" s="52">
        <v>1500</v>
      </c>
      <c r="H638" s="52"/>
      <c r="I638" s="52"/>
      <c r="J638" s="52"/>
      <c r="K638" s="52"/>
      <c r="L638" s="52"/>
      <c r="M638" s="52"/>
      <c r="N638" s="52"/>
      <c r="O638" s="52"/>
      <c r="P638" s="52"/>
      <c r="Q638" s="52">
        <f t="shared" si="19"/>
        <v>1500</v>
      </c>
      <c r="R638" s="51"/>
    </row>
    <row r="639" spans="1:18" ht="14.45" customHeight="1" x14ac:dyDescent="0.25">
      <c r="A639" s="68">
        <v>1258</v>
      </c>
      <c r="B639" s="51" t="str">
        <f t="shared" si="18"/>
        <v>3</v>
      </c>
      <c r="C639" s="51">
        <v>378</v>
      </c>
      <c r="D639" s="51" t="s">
        <v>199</v>
      </c>
      <c r="E639" s="115">
        <v>26</v>
      </c>
      <c r="F639" s="51" t="s">
        <v>95</v>
      </c>
      <c r="G639" s="52">
        <v>0</v>
      </c>
      <c r="H639" s="52"/>
      <c r="I639" s="52"/>
      <c r="J639" s="52"/>
      <c r="K639" s="52"/>
      <c r="L639" s="52"/>
      <c r="M639" s="52"/>
      <c r="N639" s="52"/>
      <c r="O639" s="52"/>
      <c r="P639" s="52"/>
      <c r="Q639" s="52">
        <f t="shared" si="19"/>
        <v>0</v>
      </c>
      <c r="R639" s="51"/>
    </row>
    <row r="640" spans="1:18" ht="14.45" customHeight="1" x14ac:dyDescent="0.25">
      <c r="A640" s="68">
        <v>1259</v>
      </c>
      <c r="B640" s="51" t="str">
        <f t="shared" si="18"/>
        <v>5</v>
      </c>
      <c r="C640" s="51">
        <v>511</v>
      </c>
      <c r="D640" s="51" t="s">
        <v>199</v>
      </c>
      <c r="E640" s="115">
        <v>26</v>
      </c>
      <c r="F640" s="51" t="s">
        <v>109</v>
      </c>
      <c r="G640" s="52">
        <v>0</v>
      </c>
      <c r="H640" s="52"/>
      <c r="I640" s="52"/>
      <c r="J640" s="52"/>
      <c r="K640" s="52"/>
      <c r="L640" s="52"/>
      <c r="M640" s="52"/>
      <c r="N640" s="52"/>
      <c r="O640" s="52"/>
      <c r="P640" s="52"/>
      <c r="Q640" s="52">
        <f t="shared" si="19"/>
        <v>0</v>
      </c>
      <c r="R640" s="51"/>
    </row>
    <row r="641" spans="1:18" ht="14.45" customHeight="1" x14ac:dyDescent="0.25">
      <c r="A641" s="68">
        <v>1260</v>
      </c>
      <c r="B641" s="51" t="str">
        <f t="shared" si="18"/>
        <v>5</v>
      </c>
      <c r="C641" s="51">
        <v>515</v>
      </c>
      <c r="D641" s="51" t="s">
        <v>199</v>
      </c>
      <c r="E641" s="115">
        <v>26</v>
      </c>
      <c r="F641" s="51" t="s">
        <v>111</v>
      </c>
      <c r="G641" s="52">
        <v>8000</v>
      </c>
      <c r="H641" s="52"/>
      <c r="I641" s="52"/>
      <c r="J641" s="52"/>
      <c r="K641" s="52"/>
      <c r="L641" s="52"/>
      <c r="M641" s="52"/>
      <c r="N641" s="52"/>
      <c r="O641" s="52"/>
      <c r="P641" s="52"/>
      <c r="Q641" s="52">
        <f t="shared" si="19"/>
        <v>8000</v>
      </c>
      <c r="R641" s="51"/>
    </row>
    <row r="642" spans="1:18" ht="14.45" customHeight="1" x14ac:dyDescent="0.25">
      <c r="A642" s="68">
        <v>1261</v>
      </c>
      <c r="B642" s="51" t="str">
        <f t="shared" si="18"/>
        <v>5</v>
      </c>
      <c r="C642" s="51">
        <v>521</v>
      </c>
      <c r="D642" s="51" t="s">
        <v>199</v>
      </c>
      <c r="E642" s="115">
        <v>26</v>
      </c>
      <c r="F642" s="51" t="s">
        <v>113</v>
      </c>
      <c r="G642" s="52">
        <v>2000</v>
      </c>
      <c r="H642" s="52"/>
      <c r="I642" s="52"/>
      <c r="J642" s="52"/>
      <c r="K642" s="52"/>
      <c r="L642" s="52"/>
      <c r="M642" s="52"/>
      <c r="N642" s="52"/>
      <c r="O642" s="52"/>
      <c r="P642" s="52"/>
      <c r="Q642" s="52">
        <f t="shared" si="19"/>
        <v>2000</v>
      </c>
      <c r="R642" s="51"/>
    </row>
    <row r="643" spans="1:18" ht="14.45" customHeight="1" x14ac:dyDescent="0.25">
      <c r="A643" s="68">
        <v>1262</v>
      </c>
      <c r="B643" s="51" t="str">
        <f t="shared" si="18"/>
        <v>5</v>
      </c>
      <c r="C643" s="51">
        <v>529</v>
      </c>
      <c r="D643" s="51" t="s">
        <v>199</v>
      </c>
      <c r="E643" s="115">
        <v>26</v>
      </c>
      <c r="F643" s="51" t="s">
        <v>116</v>
      </c>
      <c r="G643" s="52">
        <v>3500</v>
      </c>
      <c r="H643" s="52"/>
      <c r="I643" s="52"/>
      <c r="J643" s="52"/>
      <c r="K643" s="52"/>
      <c r="L643" s="52"/>
      <c r="M643" s="52"/>
      <c r="N643" s="52"/>
      <c r="O643" s="52"/>
      <c r="P643" s="52"/>
      <c r="Q643" s="52">
        <f t="shared" si="19"/>
        <v>3500</v>
      </c>
      <c r="R643" s="51"/>
    </row>
    <row r="644" spans="1:18" ht="14.45" customHeight="1" x14ac:dyDescent="0.25">
      <c r="A644" s="68">
        <v>1263</v>
      </c>
      <c r="B644" s="51" t="str">
        <f t="shared" si="18"/>
        <v>2</v>
      </c>
      <c r="C644" s="51">
        <v>261</v>
      </c>
      <c r="D644" s="51" t="s">
        <v>226</v>
      </c>
      <c r="E644" s="115">
        <v>2</v>
      </c>
      <c r="F644" s="51" t="s">
        <v>319</v>
      </c>
      <c r="G644" s="72">
        <v>200000</v>
      </c>
      <c r="H644" s="52"/>
      <c r="I644" s="52"/>
      <c r="J644" s="52"/>
      <c r="K644" s="52"/>
      <c r="L644" s="52"/>
      <c r="M644" s="52"/>
      <c r="N644" s="52"/>
      <c r="O644" s="52"/>
      <c r="P644" s="52"/>
      <c r="Q644" s="52">
        <f t="shared" si="19"/>
        <v>200000</v>
      </c>
      <c r="R644" s="51"/>
    </row>
    <row r="645" spans="1:18" ht="14.45" customHeight="1" x14ac:dyDescent="0.25">
      <c r="A645" s="51">
        <v>1264</v>
      </c>
      <c r="B645" s="51" t="str">
        <f t="shared" si="18"/>
        <v>4</v>
      </c>
      <c r="C645" s="51">
        <v>443</v>
      </c>
      <c r="D645" s="51" t="s">
        <v>226</v>
      </c>
      <c r="E645" s="115">
        <v>2</v>
      </c>
      <c r="F645" s="51" t="s">
        <v>320</v>
      </c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>
        <f t="shared" si="19"/>
        <v>0</v>
      </c>
      <c r="R645" s="51"/>
    </row>
    <row r="646" spans="1:18" ht="14.45" customHeight="1" x14ac:dyDescent="0.25">
      <c r="A646" s="51">
        <v>1265</v>
      </c>
      <c r="B646" s="51" t="str">
        <f t="shared" ref="B646:B672" si="20">MID(C646,1,1)</f>
        <v>2</v>
      </c>
      <c r="C646" s="51">
        <v>241</v>
      </c>
      <c r="D646" s="51" t="s">
        <v>321</v>
      </c>
      <c r="E646" s="115">
        <v>15</v>
      </c>
      <c r="F646" s="51" t="s">
        <v>31</v>
      </c>
      <c r="G646" s="52">
        <v>133000</v>
      </c>
      <c r="H646" s="52"/>
      <c r="I646" s="52"/>
      <c r="J646" s="52"/>
      <c r="K646" s="52"/>
      <c r="L646" s="52"/>
      <c r="M646" s="52"/>
      <c r="N646" s="52"/>
      <c r="O646" s="52"/>
      <c r="P646" s="52"/>
      <c r="Q646" s="52">
        <f t="shared" ref="Q646:Q709" si="21">SUM(G646:P646)</f>
        <v>133000</v>
      </c>
      <c r="R646" s="51"/>
    </row>
    <row r="647" spans="1:18" ht="14.45" customHeight="1" x14ac:dyDescent="0.25">
      <c r="A647" s="51">
        <v>1266</v>
      </c>
      <c r="B647" s="51" t="str">
        <f t="shared" si="20"/>
        <v>2</v>
      </c>
      <c r="C647" s="51">
        <v>242</v>
      </c>
      <c r="D647" s="51" t="s">
        <v>321</v>
      </c>
      <c r="E647" s="115">
        <v>15</v>
      </c>
      <c r="F647" s="51" t="s">
        <v>32</v>
      </c>
      <c r="G647" s="52">
        <v>30000</v>
      </c>
      <c r="H647" s="52"/>
      <c r="I647" s="52"/>
      <c r="J647" s="52"/>
      <c r="K647" s="52"/>
      <c r="L647" s="52"/>
      <c r="M647" s="52"/>
      <c r="N647" s="52"/>
      <c r="O647" s="52"/>
      <c r="P647" s="52"/>
      <c r="Q647" s="52">
        <f t="shared" si="21"/>
        <v>30000</v>
      </c>
      <c r="R647" s="51"/>
    </row>
    <row r="648" spans="1:18" ht="14.45" customHeight="1" x14ac:dyDescent="0.25">
      <c r="A648" s="51">
        <v>1267</v>
      </c>
      <c r="B648" s="51" t="str">
        <f t="shared" si="20"/>
        <v>2</v>
      </c>
      <c r="C648" s="51">
        <v>243</v>
      </c>
      <c r="D648" s="51" t="s">
        <v>321</v>
      </c>
      <c r="E648" s="115">
        <v>15</v>
      </c>
      <c r="F648" s="51" t="s">
        <v>33</v>
      </c>
      <c r="G648" s="52">
        <v>8500</v>
      </c>
      <c r="H648" s="52"/>
      <c r="I648" s="52"/>
      <c r="J648" s="52"/>
      <c r="K648" s="52"/>
      <c r="L648" s="52"/>
      <c r="M648" s="52"/>
      <c r="N648" s="52"/>
      <c r="O648" s="52"/>
      <c r="P648" s="52"/>
      <c r="Q648" s="52">
        <f t="shared" si="21"/>
        <v>8500</v>
      </c>
      <c r="R648" s="51"/>
    </row>
    <row r="649" spans="1:18" ht="14.45" customHeight="1" x14ac:dyDescent="0.25">
      <c r="A649" s="51">
        <v>1268</v>
      </c>
      <c r="B649" s="51" t="str">
        <f t="shared" si="20"/>
        <v>2</v>
      </c>
      <c r="C649" s="51">
        <v>246</v>
      </c>
      <c r="D649" s="51" t="s">
        <v>321</v>
      </c>
      <c r="E649" s="115">
        <v>15</v>
      </c>
      <c r="F649" s="51" t="s">
        <v>36</v>
      </c>
      <c r="G649" s="52">
        <v>0</v>
      </c>
      <c r="H649" s="52"/>
      <c r="I649" s="52"/>
      <c r="J649" s="52"/>
      <c r="K649" s="52"/>
      <c r="L649" s="52"/>
      <c r="M649" s="52"/>
      <c r="N649" s="52"/>
      <c r="O649" s="52"/>
      <c r="P649" s="52"/>
      <c r="Q649" s="52">
        <f t="shared" si="21"/>
        <v>0</v>
      </c>
      <c r="R649" s="51"/>
    </row>
    <row r="650" spans="1:18" ht="14.45" customHeight="1" x14ac:dyDescent="0.25">
      <c r="A650" s="51">
        <v>1269</v>
      </c>
      <c r="B650" s="51" t="str">
        <f t="shared" si="20"/>
        <v>2</v>
      </c>
      <c r="C650" s="51">
        <v>247</v>
      </c>
      <c r="D650" s="51" t="s">
        <v>321</v>
      </c>
      <c r="E650" s="115">
        <v>15</v>
      </c>
      <c r="F650" s="51" t="s">
        <v>37</v>
      </c>
      <c r="G650" s="52">
        <v>15000</v>
      </c>
      <c r="H650" s="52"/>
      <c r="I650" s="52"/>
      <c r="J650" s="52"/>
      <c r="K650" s="52"/>
      <c r="L650" s="52"/>
      <c r="M650" s="52"/>
      <c r="N650" s="52"/>
      <c r="O650" s="52"/>
      <c r="P650" s="52"/>
      <c r="Q650" s="52">
        <f t="shared" si="21"/>
        <v>15000</v>
      </c>
      <c r="R650" s="51"/>
    </row>
    <row r="651" spans="1:18" ht="14.45" customHeight="1" x14ac:dyDescent="0.25">
      <c r="A651" s="51">
        <v>1270</v>
      </c>
      <c r="B651" s="51" t="str">
        <f t="shared" si="20"/>
        <v>2</v>
      </c>
      <c r="C651" s="51">
        <v>249</v>
      </c>
      <c r="D651" s="51" t="s">
        <v>321</v>
      </c>
      <c r="E651" s="115">
        <v>15</v>
      </c>
      <c r="F651" s="105" t="s">
        <v>322</v>
      </c>
      <c r="G651" s="52">
        <v>13000</v>
      </c>
      <c r="H651" s="52"/>
      <c r="I651" s="52"/>
      <c r="J651" s="52"/>
      <c r="K651" s="52"/>
      <c r="L651" s="52"/>
      <c r="M651" s="52"/>
      <c r="N651" s="52"/>
      <c r="O651" s="52"/>
      <c r="P651" s="52"/>
      <c r="Q651" s="52">
        <f t="shared" si="21"/>
        <v>13000</v>
      </c>
      <c r="R651" s="51"/>
    </row>
    <row r="652" spans="1:18" ht="14.45" customHeight="1" x14ac:dyDescent="0.25">
      <c r="A652" s="51">
        <v>1271</v>
      </c>
      <c r="B652" s="51" t="str">
        <f t="shared" si="20"/>
        <v>2</v>
      </c>
      <c r="C652" s="51">
        <v>291</v>
      </c>
      <c r="D652" s="51" t="s">
        <v>321</v>
      </c>
      <c r="E652" s="115">
        <v>15</v>
      </c>
      <c r="F652" s="105" t="s">
        <v>49</v>
      </c>
      <c r="G652" s="52">
        <v>2500</v>
      </c>
      <c r="H652" s="52"/>
      <c r="I652" s="52"/>
      <c r="J652" s="52"/>
      <c r="K652" s="52"/>
      <c r="L652" s="52"/>
      <c r="M652" s="52"/>
      <c r="N652" s="52"/>
      <c r="O652" s="52"/>
      <c r="P652" s="52"/>
      <c r="Q652" s="52">
        <f t="shared" si="21"/>
        <v>2500</v>
      </c>
      <c r="R652" s="51"/>
    </row>
    <row r="653" spans="1:18" ht="14.45" customHeight="1" x14ac:dyDescent="0.25">
      <c r="A653" s="51">
        <v>1272</v>
      </c>
      <c r="B653" s="51" t="str">
        <f t="shared" si="20"/>
        <v>5</v>
      </c>
      <c r="C653" s="51">
        <v>591</v>
      </c>
      <c r="D653" s="51" t="s">
        <v>371</v>
      </c>
      <c r="E653" s="115">
        <v>8</v>
      </c>
      <c r="F653" s="51" t="s">
        <v>122</v>
      </c>
      <c r="G653" s="52">
        <v>8000</v>
      </c>
      <c r="H653" s="52"/>
      <c r="I653" s="52"/>
      <c r="J653" s="52"/>
      <c r="K653" s="52"/>
      <c r="L653" s="52"/>
      <c r="M653" s="52"/>
      <c r="N653" s="52"/>
      <c r="O653" s="52"/>
      <c r="P653" s="52"/>
      <c r="Q653" s="52">
        <f t="shared" si="21"/>
        <v>8000</v>
      </c>
      <c r="R653" s="51" t="s">
        <v>323</v>
      </c>
    </row>
    <row r="654" spans="1:18" ht="14.45" customHeight="1" x14ac:dyDescent="0.25">
      <c r="A654" s="51">
        <v>1273</v>
      </c>
      <c r="B654" s="51" t="str">
        <f t="shared" si="20"/>
        <v>4</v>
      </c>
      <c r="C654" s="51">
        <v>447</v>
      </c>
      <c r="D654" s="51" t="s">
        <v>226</v>
      </c>
      <c r="E654" s="115">
        <v>2</v>
      </c>
      <c r="F654" s="51" t="s">
        <v>106</v>
      </c>
      <c r="G654" s="52">
        <v>2640000</v>
      </c>
      <c r="H654" s="52"/>
      <c r="I654" s="52"/>
      <c r="J654" s="52"/>
      <c r="K654" s="52"/>
      <c r="L654" s="52"/>
      <c r="M654" s="52"/>
      <c r="N654" s="52"/>
      <c r="O654" s="52"/>
      <c r="P654" s="52"/>
      <c r="Q654" s="52">
        <f t="shared" si="21"/>
        <v>2640000</v>
      </c>
      <c r="R654" s="51" t="s">
        <v>280</v>
      </c>
    </row>
    <row r="655" spans="1:18" ht="14.45" customHeight="1" x14ac:dyDescent="0.25">
      <c r="A655" s="51">
        <v>1274</v>
      </c>
      <c r="B655" s="51" t="str">
        <f t="shared" si="20"/>
        <v>4</v>
      </c>
      <c r="C655" s="51">
        <v>447</v>
      </c>
      <c r="D655" s="51" t="s">
        <v>226</v>
      </c>
      <c r="E655" s="115">
        <v>2</v>
      </c>
      <c r="F655" s="51" t="s">
        <v>106</v>
      </c>
      <c r="G655" s="52">
        <v>500000</v>
      </c>
      <c r="H655" s="52"/>
      <c r="I655" s="52"/>
      <c r="J655" s="52"/>
      <c r="K655" s="52"/>
      <c r="L655" s="52"/>
      <c r="M655" s="52"/>
      <c r="N655" s="52"/>
      <c r="O655" s="52"/>
      <c r="P655" s="52"/>
      <c r="Q655" s="52">
        <f t="shared" si="21"/>
        <v>500000</v>
      </c>
      <c r="R655" s="51" t="s">
        <v>381</v>
      </c>
    </row>
    <row r="656" spans="1:18" ht="14.45" customHeight="1" x14ac:dyDescent="0.25">
      <c r="A656" s="51">
        <v>1275</v>
      </c>
      <c r="B656" s="51" t="str">
        <f t="shared" si="20"/>
        <v>6</v>
      </c>
      <c r="C656" s="51">
        <v>612</v>
      </c>
      <c r="D656" s="51" t="s">
        <v>206</v>
      </c>
      <c r="E656" s="115">
        <v>14</v>
      </c>
      <c r="F656" s="73" t="s">
        <v>324</v>
      </c>
      <c r="G656" s="99">
        <v>0</v>
      </c>
      <c r="H656" s="52"/>
      <c r="I656" s="52"/>
      <c r="J656" s="52"/>
      <c r="K656" s="52"/>
      <c r="L656" s="52"/>
      <c r="M656" s="52"/>
      <c r="N656" s="52"/>
      <c r="O656" s="52"/>
      <c r="P656" s="52"/>
      <c r="Q656" s="52">
        <f t="shared" si="21"/>
        <v>0</v>
      </c>
      <c r="R656" s="51"/>
    </row>
    <row r="657" spans="1:18" ht="14.45" customHeight="1" x14ac:dyDescent="0.25">
      <c r="A657" s="51">
        <v>1276</v>
      </c>
      <c r="B657" s="51" t="str">
        <f t="shared" si="20"/>
        <v>6</v>
      </c>
      <c r="C657" s="51">
        <v>615</v>
      </c>
      <c r="D657" s="51" t="s">
        <v>206</v>
      </c>
      <c r="E657" s="115">
        <v>14</v>
      </c>
      <c r="F657" s="73" t="s">
        <v>325</v>
      </c>
      <c r="G657" s="52"/>
      <c r="H657" s="52"/>
      <c r="I657" s="74">
        <v>650000</v>
      </c>
      <c r="J657" s="52"/>
      <c r="K657" s="52"/>
      <c r="L657" s="52"/>
      <c r="M657" s="52"/>
      <c r="N657" s="52"/>
      <c r="O657" s="52"/>
      <c r="P657" s="52"/>
      <c r="Q657" s="52">
        <f t="shared" si="21"/>
        <v>650000</v>
      </c>
      <c r="R657" s="51"/>
    </row>
    <row r="658" spans="1:18" ht="14.45" customHeight="1" x14ac:dyDescent="0.25">
      <c r="A658" s="51">
        <v>1277</v>
      </c>
      <c r="B658" s="51" t="str">
        <f t="shared" si="20"/>
        <v>6</v>
      </c>
      <c r="C658" s="51">
        <v>612</v>
      </c>
      <c r="D658" s="51" t="s">
        <v>206</v>
      </c>
      <c r="E658" s="115">
        <v>14</v>
      </c>
      <c r="F658" s="73" t="s">
        <v>326</v>
      </c>
      <c r="G658" s="99"/>
      <c r="H658" s="52"/>
      <c r="I658" s="52"/>
      <c r="J658" s="52"/>
      <c r="K658" s="52"/>
      <c r="L658" s="52"/>
      <c r="M658" s="52"/>
      <c r="N658" s="99">
        <v>3000000</v>
      </c>
      <c r="O658" s="52"/>
      <c r="P658" s="52"/>
      <c r="Q658" s="52">
        <f t="shared" si="21"/>
        <v>3000000</v>
      </c>
      <c r="R658" s="51"/>
    </row>
    <row r="659" spans="1:18" ht="14.45" customHeight="1" x14ac:dyDescent="0.25">
      <c r="A659" s="51">
        <v>1278</v>
      </c>
      <c r="B659" s="51" t="str">
        <f t="shared" si="20"/>
        <v>6</v>
      </c>
      <c r="C659" s="51">
        <v>613</v>
      </c>
      <c r="D659" s="51" t="s">
        <v>206</v>
      </c>
      <c r="E659" s="115">
        <v>14</v>
      </c>
      <c r="F659" s="73" t="s">
        <v>327</v>
      </c>
      <c r="G659" s="52"/>
      <c r="H659" s="52"/>
      <c r="I659" s="52">
        <v>325000</v>
      </c>
      <c r="J659" s="52"/>
      <c r="K659" s="52"/>
      <c r="L659" s="52"/>
      <c r="M659" s="52"/>
      <c r="N659" s="52"/>
      <c r="O659" s="52"/>
      <c r="P659" s="52"/>
      <c r="Q659" s="52">
        <f t="shared" si="21"/>
        <v>325000</v>
      </c>
      <c r="R659" s="51"/>
    </row>
    <row r="660" spans="1:18" ht="14.45" customHeight="1" x14ac:dyDescent="0.25">
      <c r="A660" s="51">
        <v>1279</v>
      </c>
      <c r="B660" s="51" t="str">
        <f t="shared" si="20"/>
        <v>6</v>
      </c>
      <c r="C660" s="51">
        <v>613</v>
      </c>
      <c r="D660" s="51" t="s">
        <v>206</v>
      </c>
      <c r="E660" s="115">
        <v>14</v>
      </c>
      <c r="F660" s="73" t="s">
        <v>328</v>
      </c>
      <c r="G660" s="52"/>
      <c r="H660" s="52"/>
      <c r="I660" s="52">
        <v>180000</v>
      </c>
      <c r="J660" s="52"/>
      <c r="K660" s="52"/>
      <c r="L660" s="52"/>
      <c r="M660" s="52"/>
      <c r="N660" s="52"/>
      <c r="O660" s="52"/>
      <c r="P660" s="52"/>
      <c r="Q660" s="52">
        <f t="shared" si="21"/>
        <v>180000</v>
      </c>
      <c r="R660" s="51"/>
    </row>
    <row r="661" spans="1:18" ht="14.45" customHeight="1" x14ac:dyDescent="0.25">
      <c r="A661" s="51">
        <v>1280</v>
      </c>
      <c r="B661" s="51" t="str">
        <f t="shared" si="20"/>
        <v>6</v>
      </c>
      <c r="C661" s="51">
        <v>613</v>
      </c>
      <c r="D661" s="51" t="s">
        <v>206</v>
      </c>
      <c r="E661" s="115">
        <v>14</v>
      </c>
      <c r="F661" s="73" t="s">
        <v>329</v>
      </c>
      <c r="G661" s="52"/>
      <c r="H661" s="52"/>
      <c r="I661" s="52">
        <v>300000</v>
      </c>
      <c r="J661" s="52"/>
      <c r="K661" s="52"/>
      <c r="L661" s="52"/>
      <c r="M661" s="52"/>
      <c r="N661" s="52"/>
      <c r="O661" s="52"/>
      <c r="P661" s="52"/>
      <c r="Q661" s="52">
        <f t="shared" si="21"/>
        <v>300000</v>
      </c>
      <c r="R661" s="51"/>
    </row>
    <row r="662" spans="1:18" ht="14.45" customHeight="1" x14ac:dyDescent="0.25">
      <c r="A662" s="51">
        <v>1281</v>
      </c>
      <c r="B662" s="51" t="str">
        <f t="shared" si="20"/>
        <v>6</v>
      </c>
      <c r="C662" s="51">
        <v>613</v>
      </c>
      <c r="D662" s="51" t="s">
        <v>206</v>
      </c>
      <c r="E662" s="115">
        <v>14</v>
      </c>
      <c r="F662" s="73" t="s">
        <v>330</v>
      </c>
      <c r="G662" s="52"/>
      <c r="H662" s="52"/>
      <c r="I662" s="52">
        <v>250000</v>
      </c>
      <c r="J662" s="52"/>
      <c r="K662" s="52"/>
      <c r="L662" s="52"/>
      <c r="M662" s="52"/>
      <c r="N662" s="52"/>
      <c r="O662" s="52"/>
      <c r="P662" s="52"/>
      <c r="Q662" s="52">
        <f t="shared" si="21"/>
        <v>250000</v>
      </c>
      <c r="R662" s="51"/>
    </row>
    <row r="663" spans="1:18" ht="14.45" customHeight="1" x14ac:dyDescent="0.25">
      <c r="A663" s="51">
        <v>1282</v>
      </c>
      <c r="B663" s="51" t="str">
        <f t="shared" si="20"/>
        <v>6</v>
      </c>
      <c r="C663" s="51">
        <v>613</v>
      </c>
      <c r="D663" s="51" t="s">
        <v>206</v>
      </c>
      <c r="E663" s="115">
        <v>14</v>
      </c>
      <c r="F663" s="73" t="s">
        <v>331</v>
      </c>
      <c r="G663" s="52"/>
      <c r="H663" s="52"/>
      <c r="I663" s="52">
        <v>500000</v>
      </c>
      <c r="J663" s="52"/>
      <c r="K663" s="52"/>
      <c r="L663" s="52"/>
      <c r="M663" s="52"/>
      <c r="N663" s="52"/>
      <c r="O663" s="52"/>
      <c r="P663" s="52"/>
      <c r="Q663" s="52">
        <f t="shared" si="21"/>
        <v>500000</v>
      </c>
      <c r="R663" s="51"/>
    </row>
    <row r="664" spans="1:18" ht="14.45" customHeight="1" x14ac:dyDescent="0.25">
      <c r="A664" s="51">
        <v>1283</v>
      </c>
      <c r="B664" s="51" t="str">
        <f t="shared" si="20"/>
        <v>4</v>
      </c>
      <c r="C664" s="51">
        <v>441</v>
      </c>
      <c r="D664" s="51" t="s">
        <v>206</v>
      </c>
      <c r="E664" s="115">
        <v>14</v>
      </c>
      <c r="F664" s="73" t="s">
        <v>332</v>
      </c>
      <c r="G664" s="52"/>
      <c r="H664" s="52"/>
      <c r="I664" s="52">
        <v>840000</v>
      </c>
      <c r="J664" s="52"/>
      <c r="K664" s="52"/>
      <c r="L664" s="52"/>
      <c r="M664" s="52"/>
      <c r="N664" s="52"/>
      <c r="O664" s="52"/>
      <c r="P664" s="52"/>
      <c r="Q664" s="52">
        <f t="shared" si="21"/>
        <v>840000</v>
      </c>
      <c r="R664" s="51"/>
    </row>
    <row r="665" spans="1:18" ht="14.45" customHeight="1" x14ac:dyDescent="0.25">
      <c r="A665" s="51">
        <v>1284</v>
      </c>
      <c r="B665" s="51" t="str">
        <f t="shared" si="20"/>
        <v>4</v>
      </c>
      <c r="C665" s="51">
        <v>441</v>
      </c>
      <c r="D665" s="51" t="s">
        <v>206</v>
      </c>
      <c r="E665" s="115">
        <v>14</v>
      </c>
      <c r="F665" s="73" t="s">
        <v>333</v>
      </c>
      <c r="G665" s="52"/>
      <c r="H665" s="52"/>
      <c r="I665" s="52">
        <v>150000</v>
      </c>
      <c r="J665" s="52"/>
      <c r="K665" s="52"/>
      <c r="L665" s="52"/>
      <c r="M665" s="52"/>
      <c r="N665" s="52"/>
      <c r="O665" s="52"/>
      <c r="P665" s="52"/>
      <c r="Q665" s="52">
        <f t="shared" si="21"/>
        <v>150000</v>
      </c>
      <c r="R665" s="51"/>
    </row>
    <row r="666" spans="1:18" ht="14.45" customHeight="1" x14ac:dyDescent="0.25">
      <c r="A666" s="51">
        <v>1285</v>
      </c>
      <c r="B666" s="51" t="str">
        <f t="shared" si="20"/>
        <v>6</v>
      </c>
      <c r="C666" s="51">
        <v>611</v>
      </c>
      <c r="D666" s="51" t="s">
        <v>206</v>
      </c>
      <c r="E666" s="115">
        <v>14</v>
      </c>
      <c r="F666" s="73" t="s">
        <v>334</v>
      </c>
      <c r="G666" s="52"/>
      <c r="H666" s="52"/>
      <c r="I666" s="52">
        <v>126000</v>
      </c>
      <c r="J666" s="52"/>
      <c r="K666" s="52"/>
      <c r="L666" s="52"/>
      <c r="M666" s="52"/>
      <c r="N666" s="52"/>
      <c r="O666" s="52"/>
      <c r="P666" s="52"/>
      <c r="Q666" s="52">
        <f t="shared" si="21"/>
        <v>126000</v>
      </c>
      <c r="R666" s="51"/>
    </row>
    <row r="667" spans="1:18" ht="14.45" customHeight="1" x14ac:dyDescent="0.25">
      <c r="A667" s="51">
        <v>1286</v>
      </c>
      <c r="B667" s="51" t="str">
        <f t="shared" si="20"/>
        <v>6</v>
      </c>
      <c r="C667" s="51">
        <v>616</v>
      </c>
      <c r="D667" s="51" t="s">
        <v>206</v>
      </c>
      <c r="E667" s="115">
        <v>14</v>
      </c>
      <c r="F667" s="73" t="s">
        <v>335</v>
      </c>
      <c r="G667" s="52"/>
      <c r="H667" s="52"/>
      <c r="I667" s="52">
        <v>1074281</v>
      </c>
      <c r="J667" s="52"/>
      <c r="K667" s="52"/>
      <c r="L667" s="52"/>
      <c r="M667" s="52"/>
      <c r="N667" s="52"/>
      <c r="O667" s="52"/>
      <c r="P667" s="52"/>
      <c r="Q667" s="52">
        <f t="shared" si="21"/>
        <v>1074281</v>
      </c>
      <c r="R667" s="51"/>
    </row>
    <row r="668" spans="1:18" ht="14.45" customHeight="1" x14ac:dyDescent="0.25">
      <c r="A668" s="51">
        <v>1287</v>
      </c>
      <c r="B668" s="51" t="str">
        <f t="shared" si="20"/>
        <v>6</v>
      </c>
      <c r="C668" s="51">
        <v>616</v>
      </c>
      <c r="D668" s="51" t="s">
        <v>206</v>
      </c>
      <c r="E668" s="115">
        <v>14</v>
      </c>
      <c r="F668" s="73" t="s">
        <v>336</v>
      </c>
      <c r="G668" s="99"/>
      <c r="H668" s="52"/>
      <c r="I668" s="52"/>
      <c r="J668" s="52"/>
      <c r="K668" s="52"/>
      <c r="L668" s="52"/>
      <c r="M668" s="52"/>
      <c r="N668" s="52"/>
      <c r="O668" s="52"/>
      <c r="P668" s="52"/>
      <c r="Q668" s="52">
        <f t="shared" si="21"/>
        <v>0</v>
      </c>
      <c r="R668" s="51"/>
    </row>
    <row r="669" spans="1:18" ht="14.45" customHeight="1" x14ac:dyDescent="0.25">
      <c r="A669" s="51">
        <v>1288</v>
      </c>
      <c r="B669" s="51" t="str">
        <f t="shared" si="20"/>
        <v>6</v>
      </c>
      <c r="C669" s="51">
        <v>612</v>
      </c>
      <c r="D669" s="51" t="s">
        <v>206</v>
      </c>
      <c r="E669" s="115">
        <v>14</v>
      </c>
      <c r="F669" s="73" t="s">
        <v>337</v>
      </c>
      <c r="G669" s="52"/>
      <c r="H669" s="52"/>
      <c r="I669" s="52"/>
      <c r="J669" s="52"/>
      <c r="K669" s="52"/>
      <c r="L669" s="74">
        <v>450951</v>
      </c>
      <c r="M669" s="52"/>
      <c r="N669" s="52"/>
      <c r="O669" s="52"/>
      <c r="P669" s="52"/>
      <c r="Q669" s="52">
        <f t="shared" si="21"/>
        <v>450951</v>
      </c>
      <c r="R669" s="51"/>
    </row>
    <row r="670" spans="1:18" ht="14.45" customHeight="1" x14ac:dyDescent="0.25">
      <c r="A670" s="51">
        <v>1289</v>
      </c>
      <c r="B670" s="51" t="str">
        <f t="shared" si="20"/>
        <v>6</v>
      </c>
      <c r="C670" s="51">
        <v>613</v>
      </c>
      <c r="D670" s="51" t="s">
        <v>206</v>
      </c>
      <c r="E670" s="115">
        <v>14</v>
      </c>
      <c r="F670" s="73" t="s">
        <v>338</v>
      </c>
      <c r="G670" s="52"/>
      <c r="H670" s="52"/>
      <c r="I670" s="52"/>
      <c r="J670" s="52"/>
      <c r="K670" s="52"/>
      <c r="L670" s="52"/>
      <c r="M670" s="52"/>
      <c r="N670" s="52"/>
      <c r="O670" s="52">
        <v>1666667</v>
      </c>
      <c r="P670" s="52"/>
      <c r="Q670" s="52">
        <f t="shared" si="21"/>
        <v>1666667</v>
      </c>
      <c r="R670" s="51"/>
    </row>
    <row r="671" spans="1:18" ht="14.45" customHeight="1" x14ac:dyDescent="0.25">
      <c r="A671" s="51">
        <v>1290</v>
      </c>
      <c r="B671" s="51" t="str">
        <f t="shared" si="20"/>
        <v>6</v>
      </c>
      <c r="C671" s="51">
        <v>612</v>
      </c>
      <c r="D671" s="51" t="s">
        <v>206</v>
      </c>
      <c r="E671" s="115">
        <v>14</v>
      </c>
      <c r="F671" s="73" t="s">
        <v>339</v>
      </c>
      <c r="G671" s="52"/>
      <c r="H671" s="52"/>
      <c r="I671" s="52"/>
      <c r="J671" s="52"/>
      <c r="K671" s="52"/>
      <c r="L671" s="52"/>
      <c r="M671" s="52"/>
      <c r="N671" s="52"/>
      <c r="O671" s="52">
        <v>3833333</v>
      </c>
      <c r="P671" s="52"/>
      <c r="Q671" s="52">
        <f t="shared" si="21"/>
        <v>3833333</v>
      </c>
      <c r="R671" s="51"/>
    </row>
    <row r="672" spans="1:18" ht="14.45" customHeight="1" x14ac:dyDescent="0.25">
      <c r="A672" s="51">
        <v>1291</v>
      </c>
      <c r="B672" s="51" t="str">
        <f t="shared" si="20"/>
        <v>6</v>
      </c>
      <c r="C672" s="51">
        <v>619</v>
      </c>
      <c r="D672" s="51" t="s">
        <v>206</v>
      </c>
      <c r="E672" s="115">
        <v>14</v>
      </c>
      <c r="F672" s="73" t="s">
        <v>340</v>
      </c>
      <c r="G672" s="52"/>
      <c r="H672" s="52"/>
      <c r="I672" s="52"/>
      <c r="J672" s="52"/>
      <c r="K672" s="52"/>
      <c r="L672" s="52"/>
      <c r="M672" s="52"/>
      <c r="N672" s="52"/>
      <c r="O672" s="52">
        <v>1000000</v>
      </c>
      <c r="P672" s="52"/>
      <c r="Q672" s="52">
        <f t="shared" si="21"/>
        <v>1000000</v>
      </c>
      <c r="R672" s="51"/>
    </row>
    <row r="673" spans="1:18" ht="14.45" customHeight="1" x14ac:dyDescent="0.25">
      <c r="A673" s="51">
        <v>1292</v>
      </c>
      <c r="B673" s="51">
        <v>3</v>
      </c>
      <c r="C673" s="68">
        <v>311</v>
      </c>
      <c r="D673" s="68" t="s">
        <v>203</v>
      </c>
      <c r="E673" s="115">
        <v>21</v>
      </c>
      <c r="F673" s="73" t="s">
        <v>370</v>
      </c>
      <c r="G673" s="52">
        <f>1300000-1061329.9</f>
        <v>238670.10000000009</v>
      </c>
      <c r="H673" s="52"/>
      <c r="I673" s="52"/>
      <c r="J673" s="52">
        <f>1179594+7341.63+1061329.9</f>
        <v>2248265.5299999998</v>
      </c>
      <c r="K673" s="52"/>
      <c r="L673" s="52"/>
      <c r="M673" s="52"/>
      <c r="N673" s="52"/>
      <c r="O673" s="52"/>
      <c r="P673" s="52"/>
      <c r="Q673" s="52">
        <f t="shared" si="21"/>
        <v>2486935.63</v>
      </c>
      <c r="R673" s="51"/>
    </row>
    <row r="674" spans="1:18" ht="14.45" customHeight="1" x14ac:dyDescent="0.25">
      <c r="A674" s="51">
        <v>1293</v>
      </c>
      <c r="B674" s="51">
        <v>2</v>
      </c>
      <c r="C674" s="68">
        <v>218</v>
      </c>
      <c r="D674" s="68" t="s">
        <v>212</v>
      </c>
      <c r="E674" s="115">
        <v>13</v>
      </c>
      <c r="F674" s="51" t="s">
        <v>26</v>
      </c>
      <c r="G674" s="52">
        <v>100000</v>
      </c>
      <c r="H674" s="52"/>
      <c r="I674" s="52"/>
      <c r="J674" s="52"/>
      <c r="K674" s="52"/>
      <c r="L674" s="52"/>
      <c r="M674" s="52"/>
      <c r="N674" s="52"/>
      <c r="O674" s="52"/>
      <c r="P674" s="52"/>
      <c r="Q674" s="52">
        <f t="shared" si="21"/>
        <v>100000</v>
      </c>
      <c r="R674" s="51"/>
    </row>
    <row r="675" spans="1:18" s="103" customFormat="1" ht="14.45" customHeight="1" x14ac:dyDescent="0.25">
      <c r="A675" s="101"/>
      <c r="B675" s="101">
        <v>1</v>
      </c>
      <c r="C675" s="101">
        <v>113</v>
      </c>
      <c r="D675" s="51" t="s">
        <v>210</v>
      </c>
      <c r="E675" s="115">
        <v>18</v>
      </c>
      <c r="F675" s="101"/>
      <c r="G675" s="102">
        <v>909515.00399999996</v>
      </c>
      <c r="H675" s="102"/>
      <c r="I675" s="102"/>
      <c r="J675" s="102"/>
      <c r="K675" s="102"/>
      <c r="L675" s="102"/>
      <c r="M675" s="102"/>
      <c r="N675" s="102"/>
      <c r="O675" s="102"/>
      <c r="P675" s="102"/>
      <c r="Q675" s="52">
        <f t="shared" si="21"/>
        <v>909515.00399999996</v>
      </c>
      <c r="R675" s="101"/>
    </row>
    <row r="676" spans="1:18" s="103" customFormat="1" ht="14.45" customHeight="1" x14ac:dyDescent="0.25">
      <c r="A676" s="101"/>
      <c r="B676" s="101">
        <v>1</v>
      </c>
      <c r="C676" s="101">
        <v>113</v>
      </c>
      <c r="D676" s="51" t="s">
        <v>211</v>
      </c>
      <c r="E676" s="115">
        <v>7</v>
      </c>
      <c r="F676" s="101"/>
      <c r="G676" s="102">
        <v>437754.41519999999</v>
      </c>
      <c r="H676" s="102"/>
      <c r="I676" s="102"/>
      <c r="J676" s="102"/>
      <c r="K676" s="102"/>
      <c r="L676" s="102"/>
      <c r="M676" s="102"/>
      <c r="N676" s="102"/>
      <c r="O676" s="102"/>
      <c r="P676" s="102"/>
      <c r="Q676" s="52">
        <f t="shared" si="21"/>
        <v>437754.41519999999</v>
      </c>
      <c r="R676" s="101"/>
    </row>
    <row r="677" spans="1:18" s="103" customFormat="1" ht="14.45" customHeight="1" x14ac:dyDescent="0.25">
      <c r="A677" s="101"/>
      <c r="B677" s="101">
        <v>1</v>
      </c>
      <c r="C677" s="101">
        <v>113</v>
      </c>
      <c r="D677" s="51" t="s">
        <v>212</v>
      </c>
      <c r="E677" s="115">
        <v>13</v>
      </c>
      <c r="F677" s="101"/>
      <c r="G677" s="102">
        <v>661210.00559999992</v>
      </c>
      <c r="H677" s="102"/>
      <c r="I677" s="102"/>
      <c r="J677" s="102"/>
      <c r="K677" s="102"/>
      <c r="L677" s="102"/>
      <c r="M677" s="102"/>
      <c r="N677" s="102"/>
      <c r="O677" s="102"/>
      <c r="P677" s="102"/>
      <c r="Q677" s="52">
        <f t="shared" si="21"/>
        <v>661210.00559999992</v>
      </c>
      <c r="R677" s="101"/>
    </row>
    <row r="678" spans="1:18" s="103" customFormat="1" ht="14.45" customHeight="1" x14ac:dyDescent="0.25">
      <c r="A678" s="101"/>
      <c r="B678" s="101">
        <v>1</v>
      </c>
      <c r="C678" s="101">
        <v>113</v>
      </c>
      <c r="D678" s="51" t="s">
        <v>321</v>
      </c>
      <c r="E678" s="115">
        <v>15</v>
      </c>
      <c r="F678" s="101"/>
      <c r="G678" s="102">
        <v>275184.00480000005</v>
      </c>
      <c r="H678" s="102"/>
      <c r="I678" s="102"/>
      <c r="J678" s="102"/>
      <c r="K678" s="102"/>
      <c r="L678" s="102"/>
      <c r="M678" s="102"/>
      <c r="N678" s="102"/>
      <c r="O678" s="102"/>
      <c r="P678" s="102"/>
      <c r="Q678" s="52">
        <f t="shared" si="21"/>
        <v>275184.00480000005</v>
      </c>
      <c r="R678" s="101"/>
    </row>
    <row r="679" spans="1:18" s="103" customFormat="1" ht="14.45" customHeight="1" x14ac:dyDescent="0.25">
      <c r="A679" s="101"/>
      <c r="B679" s="101">
        <v>1</v>
      </c>
      <c r="C679" s="101">
        <v>113</v>
      </c>
      <c r="D679" s="101" t="s">
        <v>309</v>
      </c>
      <c r="E679" s="115">
        <v>5</v>
      </c>
      <c r="F679" s="101"/>
      <c r="G679" s="102">
        <v>105924.024</v>
      </c>
      <c r="H679" s="102"/>
      <c r="I679" s="102"/>
      <c r="J679" s="102"/>
      <c r="K679" s="102"/>
      <c r="L679" s="102"/>
      <c r="M679" s="102"/>
      <c r="N679" s="102"/>
      <c r="O679" s="102"/>
      <c r="P679" s="102"/>
      <c r="Q679" s="52">
        <f t="shared" si="21"/>
        <v>105924.024</v>
      </c>
      <c r="R679" s="101"/>
    </row>
    <row r="680" spans="1:18" s="103" customFormat="1" ht="14.45" customHeight="1" x14ac:dyDescent="0.25">
      <c r="A680" s="101"/>
      <c r="B680" s="101">
        <v>1</v>
      </c>
      <c r="C680" s="101">
        <v>113</v>
      </c>
      <c r="D680" s="51" t="s">
        <v>209</v>
      </c>
      <c r="E680" s="115">
        <v>31</v>
      </c>
      <c r="F680" s="101"/>
      <c r="G680" s="102">
        <v>179916.01199999999</v>
      </c>
      <c r="H680" s="102"/>
      <c r="I680" s="102"/>
      <c r="J680" s="102"/>
      <c r="K680" s="102"/>
      <c r="L680" s="102"/>
      <c r="M680" s="102"/>
      <c r="N680" s="102"/>
      <c r="O680" s="102"/>
      <c r="P680" s="102"/>
      <c r="Q680" s="52">
        <f t="shared" si="21"/>
        <v>179916.01199999999</v>
      </c>
      <c r="R680" s="101"/>
    </row>
    <row r="681" spans="1:18" s="103" customFormat="1" ht="14.45" customHeight="1" x14ac:dyDescent="0.25">
      <c r="A681" s="101"/>
      <c r="B681" s="101">
        <v>1</v>
      </c>
      <c r="C681" s="101">
        <v>113</v>
      </c>
      <c r="D681" s="51" t="s">
        <v>213</v>
      </c>
      <c r="E681" s="115">
        <v>22</v>
      </c>
      <c r="F681" s="101"/>
      <c r="G681" s="102">
        <v>283256.00160000002</v>
      </c>
      <c r="H681" s="102"/>
      <c r="I681" s="102"/>
      <c r="J681" s="102"/>
      <c r="K681" s="102"/>
      <c r="L681" s="102"/>
      <c r="M681" s="102"/>
      <c r="N681" s="102"/>
      <c r="O681" s="102"/>
      <c r="P681" s="102"/>
      <c r="Q681" s="52">
        <f t="shared" si="21"/>
        <v>283256.00160000002</v>
      </c>
      <c r="R681" s="101"/>
    </row>
    <row r="682" spans="1:18" s="103" customFormat="1" ht="14.45" customHeight="1" x14ac:dyDescent="0.25">
      <c r="A682" s="101"/>
      <c r="B682" s="101">
        <v>1</v>
      </c>
      <c r="C682" s="101">
        <v>113</v>
      </c>
      <c r="D682" s="51" t="s">
        <v>214</v>
      </c>
      <c r="E682" s="115">
        <v>25</v>
      </c>
      <c r="F682" s="101"/>
      <c r="G682" s="102">
        <v>761338.26984000008</v>
      </c>
      <c r="H682" s="102"/>
      <c r="I682" s="102"/>
      <c r="J682" s="102"/>
      <c r="K682" s="102"/>
      <c r="L682" s="102"/>
      <c r="M682" s="102"/>
      <c r="N682" s="102"/>
      <c r="O682" s="102"/>
      <c r="P682" s="102"/>
      <c r="Q682" s="52">
        <f t="shared" si="21"/>
        <v>761338.26984000008</v>
      </c>
      <c r="R682" s="101"/>
    </row>
    <row r="683" spans="1:18" s="103" customFormat="1" ht="14.45" customHeight="1" x14ac:dyDescent="0.25">
      <c r="A683" s="101"/>
      <c r="B683" s="101">
        <v>1</v>
      </c>
      <c r="C683" s="101">
        <v>113</v>
      </c>
      <c r="D683" s="51" t="s">
        <v>506</v>
      </c>
      <c r="E683" s="115">
        <v>11</v>
      </c>
      <c r="F683" s="101"/>
      <c r="G683" s="102">
        <v>1162164.1703999999</v>
      </c>
      <c r="H683" s="102"/>
      <c r="I683" s="102"/>
      <c r="J683" s="102"/>
      <c r="K683" s="102"/>
      <c r="L683" s="102"/>
      <c r="M683" s="102"/>
      <c r="N683" s="102"/>
      <c r="O683" s="102"/>
      <c r="P683" s="102"/>
      <c r="Q683" s="52">
        <f t="shared" si="21"/>
        <v>1162164.1703999999</v>
      </c>
      <c r="R683" s="101"/>
    </row>
    <row r="684" spans="1:18" s="103" customFormat="1" ht="14.45" customHeight="1" x14ac:dyDescent="0.25">
      <c r="A684" s="101"/>
      <c r="B684" s="101">
        <v>1</v>
      </c>
      <c r="C684" s="101">
        <v>113</v>
      </c>
      <c r="D684" s="51" t="s">
        <v>199</v>
      </c>
      <c r="E684" s="115">
        <v>26</v>
      </c>
      <c r="F684" s="101"/>
      <c r="G684" s="102">
        <v>67176</v>
      </c>
      <c r="H684" s="102"/>
      <c r="I684" s="102"/>
      <c r="J684" s="102"/>
      <c r="K684" s="102"/>
      <c r="L684" s="102"/>
      <c r="M684" s="102"/>
      <c r="N684" s="102"/>
      <c r="O684" s="102"/>
      <c r="P684" s="102"/>
      <c r="Q684" s="52">
        <f t="shared" si="21"/>
        <v>67176</v>
      </c>
      <c r="R684" s="101"/>
    </row>
    <row r="685" spans="1:18" s="103" customFormat="1" ht="14.45" customHeight="1" x14ac:dyDescent="0.25">
      <c r="A685" s="101"/>
      <c r="B685" s="101">
        <v>1</v>
      </c>
      <c r="C685" s="101">
        <v>113</v>
      </c>
      <c r="D685" s="51" t="s">
        <v>507</v>
      </c>
      <c r="E685" s="115">
        <v>23</v>
      </c>
      <c r="F685" s="101"/>
      <c r="G685" s="102">
        <v>196716.024</v>
      </c>
      <c r="H685" s="102"/>
      <c r="I685" s="102"/>
      <c r="J685" s="102"/>
      <c r="K685" s="102"/>
      <c r="L685" s="102"/>
      <c r="M685" s="102"/>
      <c r="N685" s="102"/>
      <c r="O685" s="102"/>
      <c r="P685" s="102"/>
      <c r="Q685" s="52">
        <f t="shared" si="21"/>
        <v>196716.024</v>
      </c>
      <c r="R685" s="101"/>
    </row>
    <row r="686" spans="1:18" s="103" customFormat="1" ht="14.45" customHeight="1" x14ac:dyDescent="0.25">
      <c r="A686" s="101"/>
      <c r="B686" s="101">
        <v>1</v>
      </c>
      <c r="C686" s="101">
        <v>113</v>
      </c>
      <c r="D686" s="51" t="s">
        <v>206</v>
      </c>
      <c r="E686" s="115">
        <v>14</v>
      </c>
      <c r="F686" s="101"/>
      <c r="G686" s="102">
        <v>3947781.3096000007</v>
      </c>
      <c r="H686" s="102"/>
      <c r="I686" s="102"/>
      <c r="J686" s="102"/>
      <c r="K686" s="102"/>
      <c r="L686" s="102"/>
      <c r="M686" s="102"/>
      <c r="N686" s="102"/>
      <c r="O686" s="102"/>
      <c r="P686" s="102"/>
      <c r="Q686" s="52">
        <f t="shared" si="21"/>
        <v>3947781.3096000007</v>
      </c>
      <c r="R686" s="101"/>
    </row>
    <row r="687" spans="1:18" s="103" customFormat="1" ht="14.45" customHeight="1" x14ac:dyDescent="0.25">
      <c r="A687" s="101"/>
      <c r="B687" s="101">
        <v>1</v>
      </c>
      <c r="C687" s="101">
        <v>113</v>
      </c>
      <c r="D687" s="51" t="s">
        <v>371</v>
      </c>
      <c r="E687" s="115">
        <v>8</v>
      </c>
      <c r="F687" s="101"/>
      <c r="G687" s="102">
        <v>3524698.9224</v>
      </c>
      <c r="H687" s="102"/>
      <c r="I687" s="102"/>
      <c r="J687" s="102"/>
      <c r="K687" s="102"/>
      <c r="L687" s="102"/>
      <c r="M687" s="102"/>
      <c r="N687" s="102"/>
      <c r="O687" s="102"/>
      <c r="P687" s="102"/>
      <c r="Q687" s="52">
        <f t="shared" si="21"/>
        <v>3524698.9224</v>
      </c>
      <c r="R687" s="101"/>
    </row>
    <row r="688" spans="1:18" s="103" customFormat="1" ht="14.45" customHeight="1" x14ac:dyDescent="0.25">
      <c r="A688" s="101"/>
      <c r="B688" s="101">
        <v>1</v>
      </c>
      <c r="C688" s="101">
        <v>113</v>
      </c>
      <c r="D688" s="51" t="s">
        <v>226</v>
      </c>
      <c r="E688" s="115">
        <v>2</v>
      </c>
      <c r="F688" s="101"/>
      <c r="G688" s="102">
        <v>877032.14400000009</v>
      </c>
      <c r="H688" s="102"/>
      <c r="I688" s="102"/>
      <c r="J688" s="102"/>
      <c r="K688" s="102"/>
      <c r="L688" s="102"/>
      <c r="M688" s="102"/>
      <c r="N688" s="102"/>
      <c r="O688" s="102"/>
      <c r="P688" s="102"/>
      <c r="Q688" s="52">
        <f t="shared" si="21"/>
        <v>877032.14400000009</v>
      </c>
      <c r="R688" s="101"/>
    </row>
    <row r="689" spans="1:18" s="103" customFormat="1" ht="14.45" customHeight="1" x14ac:dyDescent="0.25">
      <c r="A689" s="101"/>
      <c r="B689" s="101">
        <v>1</v>
      </c>
      <c r="C689" s="101">
        <v>113</v>
      </c>
      <c r="D689" s="51" t="s">
        <v>510</v>
      </c>
      <c r="E689" s="115">
        <v>9</v>
      </c>
      <c r="F689" s="101"/>
      <c r="G689" s="102">
        <v>1396472.9087999999</v>
      </c>
      <c r="H689" s="102"/>
      <c r="I689" s="102"/>
      <c r="J689" s="102"/>
      <c r="K689" s="102"/>
      <c r="L689" s="102"/>
      <c r="M689" s="102"/>
      <c r="N689" s="102"/>
      <c r="O689" s="102"/>
      <c r="P689" s="102"/>
      <c r="Q689" s="52">
        <f t="shared" si="21"/>
        <v>1396472.9087999999</v>
      </c>
      <c r="R689" s="101"/>
    </row>
    <row r="690" spans="1:18" s="103" customFormat="1" ht="14.45" customHeight="1" x14ac:dyDescent="0.25">
      <c r="A690" s="101"/>
      <c r="B690" s="101">
        <v>1</v>
      </c>
      <c r="C690" s="101">
        <v>113</v>
      </c>
      <c r="D690" s="51" t="s">
        <v>217</v>
      </c>
      <c r="E690" s="115">
        <v>16</v>
      </c>
      <c r="F690" s="101"/>
      <c r="G690" s="102">
        <v>1780479.0072000001</v>
      </c>
      <c r="H690" s="102"/>
      <c r="I690" s="102"/>
      <c r="J690" s="102"/>
      <c r="K690" s="102"/>
      <c r="L690" s="102"/>
      <c r="M690" s="102"/>
      <c r="N690" s="102"/>
      <c r="O690" s="102"/>
      <c r="P690" s="102"/>
      <c r="Q690" s="52">
        <f t="shared" si="21"/>
        <v>1780479.0072000001</v>
      </c>
      <c r="R690" s="101"/>
    </row>
    <row r="691" spans="1:18" s="103" customFormat="1" ht="14.45" customHeight="1" x14ac:dyDescent="0.25">
      <c r="A691" s="101"/>
      <c r="B691" s="101">
        <v>1</v>
      </c>
      <c r="C691" s="101">
        <v>113</v>
      </c>
      <c r="D691" s="101" t="s">
        <v>190</v>
      </c>
      <c r="E691" s="115">
        <v>113</v>
      </c>
      <c r="F691" s="101"/>
      <c r="G691" s="102">
        <v>506591.00640000007</v>
      </c>
      <c r="H691" s="102"/>
      <c r="I691" s="102"/>
      <c r="J691" s="102"/>
      <c r="K691" s="102"/>
      <c r="L691" s="102"/>
      <c r="M691" s="102"/>
      <c r="N691" s="102"/>
      <c r="O691" s="102"/>
      <c r="P691" s="102"/>
      <c r="Q691" s="52">
        <f t="shared" si="21"/>
        <v>506591.00640000007</v>
      </c>
      <c r="R691" s="101"/>
    </row>
    <row r="692" spans="1:18" s="103" customFormat="1" ht="14.45" customHeight="1" x14ac:dyDescent="0.25">
      <c r="A692" s="101"/>
      <c r="B692" s="101">
        <v>1</v>
      </c>
      <c r="C692" s="101">
        <v>113</v>
      </c>
      <c r="D692" s="51" t="s">
        <v>512</v>
      </c>
      <c r="E692" s="115">
        <v>12</v>
      </c>
      <c r="F692" s="101"/>
      <c r="G692" s="102">
        <v>423089.00160000002</v>
      </c>
      <c r="H692" s="102"/>
      <c r="I692" s="102"/>
      <c r="J692" s="102"/>
      <c r="K692" s="102"/>
      <c r="L692" s="102"/>
      <c r="M692" s="102"/>
      <c r="N692" s="102"/>
      <c r="O692" s="102"/>
      <c r="P692" s="102"/>
      <c r="Q692" s="52">
        <f t="shared" si="21"/>
        <v>423089.00160000002</v>
      </c>
      <c r="R692" s="101"/>
    </row>
    <row r="693" spans="1:18" s="103" customFormat="1" ht="14.45" customHeight="1" x14ac:dyDescent="0.25">
      <c r="A693" s="101"/>
      <c r="B693" s="101">
        <v>1</v>
      </c>
      <c r="C693" s="101">
        <v>111</v>
      </c>
      <c r="D693" s="51" t="s">
        <v>511</v>
      </c>
      <c r="E693" s="115">
        <v>1</v>
      </c>
      <c r="F693" s="101"/>
      <c r="G693" s="102">
        <v>1420416</v>
      </c>
      <c r="H693" s="102"/>
      <c r="I693" s="102"/>
      <c r="J693" s="102"/>
      <c r="K693" s="102"/>
      <c r="L693" s="102"/>
      <c r="M693" s="102"/>
      <c r="N693" s="102"/>
      <c r="O693" s="102"/>
      <c r="P693" s="102"/>
      <c r="Q693" s="52">
        <f t="shared" si="21"/>
        <v>1420416</v>
      </c>
      <c r="R693" s="101"/>
    </row>
    <row r="694" spans="1:18" s="103" customFormat="1" ht="14.45" customHeight="1" x14ac:dyDescent="0.25">
      <c r="A694" s="101"/>
      <c r="B694" s="101">
        <v>1</v>
      </c>
      <c r="C694" s="101">
        <v>113</v>
      </c>
      <c r="D694" s="51" t="s">
        <v>208</v>
      </c>
      <c r="E694" s="115">
        <v>3</v>
      </c>
      <c r="F694" s="101"/>
      <c r="G694" s="102">
        <v>467860.00320000004</v>
      </c>
      <c r="H694" s="102"/>
      <c r="I694" s="102"/>
      <c r="J694" s="102"/>
      <c r="K694" s="102"/>
      <c r="L694" s="102"/>
      <c r="M694" s="102"/>
      <c r="N694" s="102"/>
      <c r="O694" s="102"/>
      <c r="P694" s="102"/>
      <c r="Q694" s="52">
        <f t="shared" si="21"/>
        <v>467860.00320000004</v>
      </c>
      <c r="R694" s="101"/>
    </row>
    <row r="695" spans="1:18" s="103" customFormat="1" ht="14.45" customHeight="1" x14ac:dyDescent="0.25">
      <c r="A695" s="101"/>
      <c r="B695" s="101">
        <v>1</v>
      </c>
      <c r="C695" s="101">
        <v>113</v>
      </c>
      <c r="D695" s="51" t="s">
        <v>220</v>
      </c>
      <c r="E695" s="115">
        <v>4</v>
      </c>
      <c r="F695" s="101"/>
      <c r="G695" s="102">
        <v>415288.00079999998</v>
      </c>
      <c r="H695" s="102"/>
      <c r="I695" s="102"/>
      <c r="J695" s="102"/>
      <c r="K695" s="102"/>
      <c r="L695" s="102"/>
      <c r="M695" s="102"/>
      <c r="N695" s="102"/>
      <c r="O695" s="102"/>
      <c r="P695" s="102"/>
      <c r="Q695" s="52">
        <f t="shared" si="21"/>
        <v>415288.00079999998</v>
      </c>
      <c r="R695" s="101"/>
    </row>
    <row r="696" spans="1:18" s="103" customFormat="1" ht="14.45" customHeight="1" x14ac:dyDescent="0.25">
      <c r="A696" s="101"/>
      <c r="B696" s="101">
        <v>1</v>
      </c>
      <c r="C696" s="101">
        <v>113</v>
      </c>
      <c r="D696" s="101" t="s">
        <v>143</v>
      </c>
      <c r="E696" s="115">
        <v>24</v>
      </c>
      <c r="F696" s="101"/>
      <c r="G696" s="102">
        <v>246537.65999999997</v>
      </c>
      <c r="H696" s="102"/>
      <c r="I696" s="102"/>
      <c r="J696" s="102"/>
      <c r="K696" s="102"/>
      <c r="L696" s="102"/>
      <c r="M696" s="102"/>
      <c r="N696" s="102"/>
      <c r="O696" s="102"/>
      <c r="P696" s="102"/>
      <c r="Q696" s="52">
        <f t="shared" si="21"/>
        <v>246537.65999999997</v>
      </c>
      <c r="R696" s="101"/>
    </row>
    <row r="697" spans="1:18" s="103" customFormat="1" ht="14.45" customHeight="1" x14ac:dyDescent="0.25">
      <c r="A697" s="101"/>
      <c r="B697" s="101">
        <v>1</v>
      </c>
      <c r="C697" s="101">
        <v>113</v>
      </c>
      <c r="D697" s="51" t="s">
        <v>222</v>
      </c>
      <c r="E697" s="115">
        <v>32</v>
      </c>
      <c r="F697" s="101"/>
      <c r="G697" s="102">
        <v>108388.75200000001</v>
      </c>
      <c r="H697" s="102"/>
      <c r="I697" s="102"/>
      <c r="J697" s="102"/>
      <c r="K697" s="102"/>
      <c r="L697" s="102"/>
      <c r="M697" s="102"/>
      <c r="N697" s="102"/>
      <c r="O697" s="102"/>
      <c r="P697" s="102"/>
      <c r="Q697" s="52">
        <f t="shared" si="21"/>
        <v>108388.75200000001</v>
      </c>
      <c r="R697" s="101"/>
    </row>
    <row r="698" spans="1:18" s="103" customFormat="1" ht="14.45" customHeight="1" x14ac:dyDescent="0.25">
      <c r="A698" s="101"/>
      <c r="B698" s="101">
        <v>1</v>
      </c>
      <c r="C698" s="101">
        <v>132</v>
      </c>
      <c r="D698" s="51" t="s">
        <v>210</v>
      </c>
      <c r="E698" s="115">
        <v>18</v>
      </c>
      <c r="F698" s="101"/>
      <c r="G698" s="102">
        <v>137050.50646686347</v>
      </c>
      <c r="H698" s="102"/>
      <c r="I698" s="102"/>
      <c r="J698" s="102"/>
      <c r="K698" s="102"/>
      <c r="L698" s="102"/>
      <c r="M698" s="102"/>
      <c r="N698" s="102"/>
      <c r="O698" s="102"/>
      <c r="P698" s="102"/>
      <c r="Q698" s="52">
        <f t="shared" si="21"/>
        <v>137050.50646686347</v>
      </c>
      <c r="R698" s="101"/>
    </row>
    <row r="699" spans="1:18" s="103" customFormat="1" ht="14.45" customHeight="1" x14ac:dyDescent="0.25">
      <c r="A699" s="101"/>
      <c r="B699" s="101">
        <v>1</v>
      </c>
      <c r="C699" s="101">
        <v>132</v>
      </c>
      <c r="D699" s="51" t="s">
        <v>211</v>
      </c>
      <c r="E699" s="115">
        <v>7</v>
      </c>
      <c r="F699" s="101"/>
      <c r="G699" s="102">
        <v>65963.138647975124</v>
      </c>
      <c r="H699" s="102"/>
      <c r="I699" s="102"/>
      <c r="J699" s="102"/>
      <c r="K699" s="102"/>
      <c r="L699" s="102"/>
      <c r="M699" s="102"/>
      <c r="N699" s="102"/>
      <c r="O699" s="102"/>
      <c r="P699" s="102"/>
      <c r="Q699" s="52">
        <f t="shared" si="21"/>
        <v>65963.138647975124</v>
      </c>
      <c r="R699" s="101"/>
    </row>
    <row r="700" spans="1:18" s="103" customFormat="1" ht="14.45" customHeight="1" x14ac:dyDescent="0.25">
      <c r="A700" s="101"/>
      <c r="B700" s="101">
        <v>1</v>
      </c>
      <c r="C700" s="101">
        <v>132</v>
      </c>
      <c r="D700" s="51" t="s">
        <v>212</v>
      </c>
      <c r="E700" s="115">
        <v>13</v>
      </c>
      <c r="F700" s="101"/>
      <c r="G700" s="102">
        <v>99634.602782691029</v>
      </c>
      <c r="H700" s="102"/>
      <c r="I700" s="102"/>
      <c r="J700" s="102"/>
      <c r="K700" s="102"/>
      <c r="L700" s="102"/>
      <c r="M700" s="102"/>
      <c r="N700" s="102"/>
      <c r="O700" s="102"/>
      <c r="P700" s="102"/>
      <c r="Q700" s="52">
        <f t="shared" si="21"/>
        <v>99634.602782691029</v>
      </c>
      <c r="R700" s="101"/>
    </row>
    <row r="701" spans="1:18" s="103" customFormat="1" ht="14.45" customHeight="1" x14ac:dyDescent="0.25">
      <c r="A701" s="101"/>
      <c r="B701" s="101">
        <v>1</v>
      </c>
      <c r="C701" s="101">
        <v>132</v>
      </c>
      <c r="D701" s="51" t="s">
        <v>321</v>
      </c>
      <c r="E701" s="115">
        <v>15</v>
      </c>
      <c r="F701" s="101"/>
      <c r="G701" s="102">
        <v>41466.173799832992</v>
      </c>
      <c r="H701" s="102"/>
      <c r="I701" s="102"/>
      <c r="J701" s="102"/>
      <c r="K701" s="102"/>
      <c r="L701" s="102"/>
      <c r="M701" s="102"/>
      <c r="N701" s="102"/>
      <c r="O701" s="102"/>
      <c r="P701" s="102"/>
      <c r="Q701" s="52">
        <f t="shared" si="21"/>
        <v>41466.173799832992</v>
      </c>
      <c r="R701" s="101"/>
    </row>
    <row r="702" spans="1:18" s="103" customFormat="1" ht="14.45" customHeight="1" x14ac:dyDescent="0.25">
      <c r="A702" s="101"/>
      <c r="B702" s="101">
        <v>1</v>
      </c>
      <c r="C702" s="101">
        <v>132</v>
      </c>
      <c r="D702" s="101" t="s">
        <v>309</v>
      </c>
      <c r="E702" s="115">
        <v>5</v>
      </c>
      <c r="F702" s="101"/>
      <c r="G702" s="102">
        <v>15961.189284798433</v>
      </c>
      <c r="H702" s="102"/>
      <c r="I702" s="102"/>
      <c r="J702" s="102"/>
      <c r="K702" s="102"/>
      <c r="L702" s="102"/>
      <c r="M702" s="102"/>
      <c r="N702" s="102"/>
      <c r="O702" s="102"/>
      <c r="P702" s="102"/>
      <c r="Q702" s="52">
        <f t="shared" si="21"/>
        <v>15961.189284798433</v>
      </c>
      <c r="R702" s="101"/>
    </row>
    <row r="703" spans="1:18" s="103" customFormat="1" ht="14.45" customHeight="1" x14ac:dyDescent="0.25">
      <c r="A703" s="101"/>
      <c r="B703" s="101">
        <v>1</v>
      </c>
      <c r="C703" s="101">
        <v>132</v>
      </c>
      <c r="D703" s="51" t="s">
        <v>209</v>
      </c>
      <c r="E703" s="115">
        <v>31</v>
      </c>
      <c r="F703" s="101"/>
      <c r="G703" s="102">
        <v>27110.691365898885</v>
      </c>
      <c r="H703" s="102"/>
      <c r="I703" s="102"/>
      <c r="J703" s="102"/>
      <c r="K703" s="102"/>
      <c r="L703" s="102"/>
      <c r="M703" s="102"/>
      <c r="N703" s="102"/>
      <c r="O703" s="102"/>
      <c r="P703" s="102"/>
      <c r="Q703" s="52">
        <f t="shared" si="21"/>
        <v>27110.691365898885</v>
      </c>
      <c r="R703" s="101"/>
    </row>
    <row r="704" spans="1:18" s="103" customFormat="1" ht="14.45" customHeight="1" x14ac:dyDescent="0.25">
      <c r="A704" s="101"/>
      <c r="B704" s="101">
        <v>1</v>
      </c>
      <c r="C704" s="101">
        <v>132</v>
      </c>
      <c r="D704" s="51" t="s">
        <v>213</v>
      </c>
      <c r="E704" s="115">
        <v>22</v>
      </c>
      <c r="F704" s="101"/>
      <c r="G704" s="102">
        <v>42682.504750695341</v>
      </c>
      <c r="H704" s="102"/>
      <c r="I704" s="102"/>
      <c r="J704" s="102"/>
      <c r="K704" s="102"/>
      <c r="L704" s="102"/>
      <c r="M704" s="102"/>
      <c r="N704" s="102"/>
      <c r="O704" s="102"/>
      <c r="P704" s="102"/>
      <c r="Q704" s="52">
        <f t="shared" si="21"/>
        <v>42682.504750695341</v>
      </c>
      <c r="R704" s="101"/>
    </row>
    <row r="705" spans="1:18" s="103" customFormat="1" ht="14.45" customHeight="1" x14ac:dyDescent="0.25">
      <c r="A705" s="101"/>
      <c r="B705" s="101">
        <v>1</v>
      </c>
      <c r="C705" s="101">
        <v>132</v>
      </c>
      <c r="D705" s="51" t="s">
        <v>214</v>
      </c>
      <c r="E705" s="115">
        <v>25</v>
      </c>
      <c r="F705" s="101"/>
      <c r="G705" s="102">
        <v>114722.45649086355</v>
      </c>
      <c r="H705" s="102"/>
      <c r="I705" s="102"/>
      <c r="J705" s="102"/>
      <c r="K705" s="102"/>
      <c r="L705" s="102"/>
      <c r="M705" s="102"/>
      <c r="N705" s="102"/>
      <c r="O705" s="102"/>
      <c r="P705" s="102"/>
      <c r="Q705" s="52">
        <f t="shared" si="21"/>
        <v>114722.45649086355</v>
      </c>
      <c r="R705" s="101"/>
    </row>
    <row r="706" spans="1:18" s="103" customFormat="1" ht="14.45" customHeight="1" x14ac:dyDescent="0.25">
      <c r="A706" s="101"/>
      <c r="B706" s="101">
        <v>1</v>
      </c>
      <c r="C706" s="101">
        <v>132</v>
      </c>
      <c r="D706" s="51" t="s">
        <v>506</v>
      </c>
      <c r="E706" s="115">
        <v>11</v>
      </c>
      <c r="F706" s="101"/>
      <c r="G706" s="102">
        <v>175441.73417973521</v>
      </c>
      <c r="H706" s="102"/>
      <c r="I706" s="102"/>
      <c r="J706" s="102"/>
      <c r="K706" s="102"/>
      <c r="L706" s="102"/>
      <c r="M706" s="102"/>
      <c r="N706" s="102"/>
      <c r="O706" s="102"/>
      <c r="P706" s="102"/>
      <c r="Q706" s="52">
        <f t="shared" si="21"/>
        <v>175441.73417973521</v>
      </c>
      <c r="R706" s="101"/>
    </row>
    <row r="707" spans="1:18" s="103" customFormat="1" ht="14.45" customHeight="1" x14ac:dyDescent="0.25">
      <c r="A707" s="101"/>
      <c r="B707" s="101">
        <v>1</v>
      </c>
      <c r="C707" s="101">
        <v>132</v>
      </c>
      <c r="D707" s="51" t="s">
        <v>199</v>
      </c>
      <c r="E707" s="115">
        <v>26</v>
      </c>
      <c r="F707" s="101"/>
      <c r="G707" s="102">
        <v>10122.433145058949</v>
      </c>
      <c r="H707" s="102"/>
      <c r="I707" s="102"/>
      <c r="J707" s="102"/>
      <c r="K707" s="102"/>
      <c r="L707" s="102"/>
      <c r="M707" s="102"/>
      <c r="N707" s="102"/>
      <c r="O707" s="102"/>
      <c r="P707" s="102"/>
      <c r="Q707" s="52">
        <f t="shared" si="21"/>
        <v>10122.433145058949</v>
      </c>
      <c r="R707" s="101"/>
    </row>
    <row r="708" spans="1:18" s="103" customFormat="1" ht="14.45" customHeight="1" x14ac:dyDescent="0.25">
      <c r="A708" s="101"/>
      <c r="B708" s="101">
        <v>1</v>
      </c>
      <c r="C708" s="101">
        <v>132</v>
      </c>
      <c r="D708" s="51" t="s">
        <v>507</v>
      </c>
      <c r="E708" s="115">
        <v>23</v>
      </c>
      <c r="F708" s="101"/>
      <c r="G708" s="102">
        <v>29642.20557195742</v>
      </c>
      <c r="H708" s="102"/>
      <c r="I708" s="102"/>
      <c r="J708" s="102"/>
      <c r="K708" s="102"/>
      <c r="L708" s="102"/>
      <c r="M708" s="102"/>
      <c r="N708" s="102"/>
      <c r="O708" s="102"/>
      <c r="P708" s="102"/>
      <c r="Q708" s="52">
        <f t="shared" si="21"/>
        <v>29642.20557195742</v>
      </c>
      <c r="R708" s="101"/>
    </row>
    <row r="709" spans="1:18" s="103" customFormat="1" ht="14.45" customHeight="1" x14ac:dyDescent="0.25">
      <c r="A709" s="101"/>
      <c r="B709" s="101">
        <v>1</v>
      </c>
      <c r="C709" s="101">
        <v>132</v>
      </c>
      <c r="D709" s="51" t="s">
        <v>206</v>
      </c>
      <c r="E709" s="115">
        <v>14</v>
      </c>
      <c r="F709" s="101"/>
      <c r="G709" s="102">
        <v>594872.46007114532</v>
      </c>
      <c r="H709" s="102"/>
      <c r="I709" s="102"/>
      <c r="J709" s="102"/>
      <c r="K709" s="102"/>
      <c r="L709" s="102"/>
      <c r="M709" s="102"/>
      <c r="N709" s="102"/>
      <c r="O709" s="102"/>
      <c r="P709" s="102"/>
      <c r="Q709" s="52">
        <f t="shared" si="21"/>
        <v>594872.46007114532</v>
      </c>
      <c r="R709" s="101"/>
    </row>
    <row r="710" spans="1:18" s="103" customFormat="1" ht="14.45" customHeight="1" x14ac:dyDescent="0.25">
      <c r="A710" s="101"/>
      <c r="B710" s="101">
        <v>1</v>
      </c>
      <c r="C710" s="101">
        <v>132</v>
      </c>
      <c r="D710" s="51" t="s">
        <v>371</v>
      </c>
      <c r="E710" s="115">
        <v>8</v>
      </c>
      <c r="F710" s="101"/>
      <c r="G710" s="102">
        <v>531120.17980313383</v>
      </c>
      <c r="H710" s="102"/>
      <c r="I710" s="102"/>
      <c r="J710" s="102"/>
      <c r="K710" s="102"/>
      <c r="L710" s="102"/>
      <c r="M710" s="102"/>
      <c r="N710" s="102"/>
      <c r="O710" s="102"/>
      <c r="P710" s="102"/>
      <c r="Q710" s="52">
        <f t="shared" ref="Q710:Q755" si="22">SUM(G710:P710)</f>
        <v>531120.17980313383</v>
      </c>
      <c r="R710" s="101"/>
    </row>
    <row r="711" spans="1:18" s="103" customFormat="1" ht="14.45" customHeight="1" x14ac:dyDescent="0.25">
      <c r="A711" s="101"/>
      <c r="B711" s="101">
        <v>1</v>
      </c>
      <c r="C711" s="101">
        <v>132</v>
      </c>
      <c r="D711" s="51" t="s">
        <v>226</v>
      </c>
      <c r="E711" s="115">
        <v>2</v>
      </c>
      <c r="F711" s="101"/>
      <c r="G711" s="102">
        <v>83294.880427135184</v>
      </c>
      <c r="H711" s="102"/>
      <c r="I711" s="102"/>
      <c r="J711" s="102"/>
      <c r="K711" s="102"/>
      <c r="L711" s="102"/>
      <c r="M711" s="102"/>
      <c r="N711" s="102"/>
      <c r="O711" s="102"/>
      <c r="P711" s="102"/>
      <c r="Q711" s="52">
        <f t="shared" si="22"/>
        <v>83294.880427135184</v>
      </c>
      <c r="R711" s="101"/>
    </row>
    <row r="712" spans="1:18" s="103" customFormat="1" ht="14.45" customHeight="1" x14ac:dyDescent="0.25">
      <c r="A712" s="101"/>
      <c r="B712" s="101">
        <v>1</v>
      </c>
      <c r="C712" s="101">
        <v>132</v>
      </c>
      <c r="D712" s="51" t="s">
        <v>510</v>
      </c>
      <c r="E712" s="115">
        <v>9</v>
      </c>
      <c r="F712" s="101"/>
      <c r="G712" s="102">
        <v>210427.88582550321</v>
      </c>
      <c r="H712" s="102"/>
      <c r="I712" s="102"/>
      <c r="J712" s="102"/>
      <c r="K712" s="102"/>
      <c r="L712" s="102"/>
      <c r="M712" s="102"/>
      <c r="N712" s="102"/>
      <c r="O712" s="102"/>
      <c r="P712" s="102"/>
      <c r="Q712" s="52">
        <f t="shared" si="22"/>
        <v>210427.88582550321</v>
      </c>
      <c r="R712" s="101"/>
    </row>
    <row r="713" spans="1:18" s="103" customFormat="1" ht="14.45" customHeight="1" x14ac:dyDescent="0.25">
      <c r="A713" s="101"/>
      <c r="B713" s="101">
        <v>1</v>
      </c>
      <c r="C713" s="101">
        <v>132</v>
      </c>
      <c r="D713" s="51" t="s">
        <v>217</v>
      </c>
      <c r="E713" s="115">
        <v>16</v>
      </c>
      <c r="F713" s="101"/>
      <c r="G713" s="102">
        <v>268291.94528645545</v>
      </c>
      <c r="H713" s="102"/>
      <c r="I713" s="102"/>
      <c r="J713" s="102"/>
      <c r="K713" s="102"/>
      <c r="L713" s="102"/>
      <c r="M713" s="102"/>
      <c r="N713" s="102"/>
      <c r="O713" s="102"/>
      <c r="P713" s="102"/>
      <c r="Q713" s="52">
        <f t="shared" si="22"/>
        <v>268291.94528645545</v>
      </c>
      <c r="R713" s="101"/>
    </row>
    <row r="714" spans="1:18" s="103" customFormat="1" ht="14.45" customHeight="1" x14ac:dyDescent="0.25">
      <c r="A714" s="101"/>
      <c r="B714" s="101">
        <v>1</v>
      </c>
      <c r="C714" s="101">
        <v>132</v>
      </c>
      <c r="D714" s="101" t="s">
        <v>190</v>
      </c>
      <c r="E714" s="115">
        <v>132</v>
      </c>
      <c r="F714" s="101"/>
      <c r="G714" s="102">
        <v>76335.798412708857</v>
      </c>
      <c r="H714" s="102"/>
      <c r="I714" s="102"/>
      <c r="J714" s="102"/>
      <c r="K714" s="102"/>
      <c r="L714" s="102"/>
      <c r="M714" s="102"/>
      <c r="N714" s="102"/>
      <c r="O714" s="102"/>
      <c r="P714" s="102"/>
      <c r="Q714" s="52">
        <f t="shared" si="22"/>
        <v>76335.798412708857</v>
      </c>
      <c r="R714" s="101"/>
    </row>
    <row r="715" spans="1:18" s="103" customFormat="1" ht="14.45" customHeight="1" x14ac:dyDescent="0.25">
      <c r="A715" s="101"/>
      <c r="B715" s="101">
        <v>1</v>
      </c>
      <c r="C715" s="101">
        <v>132</v>
      </c>
      <c r="D715" s="51" t="s">
        <v>512</v>
      </c>
      <c r="E715" s="115">
        <v>12</v>
      </c>
      <c r="F715" s="101"/>
      <c r="G715" s="102">
        <v>63753.276960607036</v>
      </c>
      <c r="H715" s="102"/>
      <c r="I715" s="102"/>
      <c r="J715" s="102"/>
      <c r="K715" s="102"/>
      <c r="L715" s="102"/>
      <c r="M715" s="102"/>
      <c r="N715" s="102"/>
      <c r="O715" s="102"/>
      <c r="P715" s="102"/>
      <c r="Q715" s="52">
        <f t="shared" si="22"/>
        <v>63753.276960607036</v>
      </c>
      <c r="R715" s="101"/>
    </row>
    <row r="716" spans="1:18" s="103" customFormat="1" ht="14.45" customHeight="1" x14ac:dyDescent="0.25">
      <c r="A716" s="101"/>
      <c r="B716" s="101">
        <v>1</v>
      </c>
      <c r="C716" s="101">
        <v>132</v>
      </c>
      <c r="D716" s="51" t="s">
        <v>511</v>
      </c>
      <c r="E716" s="115">
        <v>1</v>
      </c>
      <c r="F716" s="101"/>
      <c r="G716" s="102">
        <v>214035.75679069984</v>
      </c>
      <c r="H716" s="102"/>
      <c r="I716" s="102"/>
      <c r="J716" s="102"/>
      <c r="K716" s="102"/>
      <c r="L716" s="102"/>
      <c r="M716" s="102"/>
      <c r="N716" s="102"/>
      <c r="O716" s="102"/>
      <c r="P716" s="102"/>
      <c r="Q716" s="52">
        <f t="shared" si="22"/>
        <v>214035.75679069984</v>
      </c>
      <c r="R716" s="101"/>
    </row>
    <row r="717" spans="1:18" s="103" customFormat="1" ht="14.45" customHeight="1" x14ac:dyDescent="0.25">
      <c r="A717" s="101"/>
      <c r="B717" s="101">
        <v>1</v>
      </c>
      <c r="C717" s="101">
        <v>132</v>
      </c>
      <c r="D717" s="51" t="s">
        <v>208</v>
      </c>
      <c r="E717" s="115">
        <v>3</v>
      </c>
      <c r="F717" s="101"/>
      <c r="G717" s="102">
        <v>70499.607056673005</v>
      </c>
      <c r="H717" s="102"/>
      <c r="I717" s="102"/>
      <c r="J717" s="102"/>
      <c r="K717" s="102"/>
      <c r="L717" s="102"/>
      <c r="M717" s="102"/>
      <c r="N717" s="102"/>
      <c r="O717" s="102"/>
      <c r="P717" s="102"/>
      <c r="Q717" s="52">
        <f t="shared" si="22"/>
        <v>70499.607056673005</v>
      </c>
      <c r="R717" s="101"/>
    </row>
    <row r="718" spans="1:18" s="103" customFormat="1" ht="14.45" customHeight="1" x14ac:dyDescent="0.25">
      <c r="A718" s="101"/>
      <c r="B718" s="101">
        <v>1</v>
      </c>
      <c r="C718" s="101">
        <v>132</v>
      </c>
      <c r="D718" s="51" t="s">
        <v>220</v>
      </c>
      <c r="E718" s="115">
        <v>4</v>
      </c>
      <c r="F718" s="101"/>
      <c r="G718" s="102">
        <v>62577.781112944911</v>
      </c>
      <c r="H718" s="102"/>
      <c r="I718" s="102"/>
      <c r="J718" s="102"/>
      <c r="K718" s="102"/>
      <c r="L718" s="102"/>
      <c r="M718" s="102"/>
      <c r="N718" s="102"/>
      <c r="O718" s="102"/>
      <c r="P718" s="102"/>
      <c r="Q718" s="52">
        <f t="shared" si="22"/>
        <v>62577.781112944911</v>
      </c>
      <c r="R718" s="101"/>
    </row>
    <row r="719" spans="1:18" s="103" customFormat="1" ht="14.45" customHeight="1" x14ac:dyDescent="0.25">
      <c r="A719" s="101"/>
      <c r="B719" s="101">
        <v>1</v>
      </c>
      <c r="C719" s="101">
        <v>132</v>
      </c>
      <c r="D719" s="101" t="s">
        <v>143</v>
      </c>
      <c r="E719" s="115">
        <v>24</v>
      </c>
      <c r="F719" s="101"/>
      <c r="G719" s="102">
        <v>37149.591834721832</v>
      </c>
      <c r="H719" s="102"/>
      <c r="I719" s="102"/>
      <c r="J719" s="102"/>
      <c r="K719" s="102"/>
      <c r="L719" s="102"/>
      <c r="M719" s="102"/>
      <c r="N719" s="102"/>
      <c r="O719" s="102"/>
      <c r="P719" s="102"/>
      <c r="Q719" s="52">
        <f t="shared" si="22"/>
        <v>37149.591834721832</v>
      </c>
      <c r="R719" s="101"/>
    </row>
    <row r="720" spans="1:18" s="103" customFormat="1" ht="14.45" customHeight="1" x14ac:dyDescent="0.25">
      <c r="A720" s="101"/>
      <c r="B720" s="101">
        <v>1</v>
      </c>
      <c r="C720" s="101">
        <v>132</v>
      </c>
      <c r="D720" s="51" t="s">
        <v>222</v>
      </c>
      <c r="E720" s="115">
        <v>32</v>
      </c>
      <c r="F720" s="101"/>
      <c r="G720" s="102">
        <v>16332.587468684866</v>
      </c>
      <c r="H720" s="102"/>
      <c r="I720" s="102"/>
      <c r="J720" s="102"/>
      <c r="K720" s="102"/>
      <c r="L720" s="102"/>
      <c r="M720" s="102"/>
      <c r="N720" s="102"/>
      <c r="O720" s="102"/>
      <c r="P720" s="102"/>
      <c r="Q720" s="52">
        <f t="shared" si="22"/>
        <v>16332.587468684866</v>
      </c>
      <c r="R720" s="101"/>
    </row>
    <row r="721" spans="1:18" s="103" customFormat="1" ht="14.45" customHeight="1" x14ac:dyDescent="0.25">
      <c r="A721" s="101"/>
      <c r="B721" s="101">
        <v>1</v>
      </c>
      <c r="C721" s="101">
        <v>122</v>
      </c>
      <c r="D721" s="51" t="s">
        <v>211</v>
      </c>
      <c r="E721" s="115">
        <v>7</v>
      </c>
      <c r="F721" s="101"/>
      <c r="G721" s="102">
        <v>214891.92720000001</v>
      </c>
      <c r="H721" s="102"/>
      <c r="I721" s="102"/>
      <c r="J721" s="102"/>
      <c r="K721" s="102"/>
      <c r="L721" s="102"/>
      <c r="M721" s="102"/>
      <c r="N721" s="102"/>
      <c r="O721" s="102"/>
      <c r="P721" s="102"/>
      <c r="Q721" s="52">
        <f t="shared" si="22"/>
        <v>214891.92720000001</v>
      </c>
      <c r="R721" s="101"/>
    </row>
    <row r="722" spans="1:18" s="103" customFormat="1" ht="14.45" customHeight="1" x14ac:dyDescent="0.25">
      <c r="A722" s="101"/>
      <c r="B722" s="101">
        <v>1</v>
      </c>
      <c r="C722" s="101">
        <v>122</v>
      </c>
      <c r="D722" s="51" t="s">
        <v>321</v>
      </c>
      <c r="E722" s="115">
        <v>15</v>
      </c>
      <c r="F722" s="101"/>
      <c r="G722" s="102">
        <v>299034</v>
      </c>
      <c r="H722" s="102"/>
      <c r="I722" s="102"/>
      <c r="J722" s="102"/>
      <c r="K722" s="102"/>
      <c r="L722" s="102"/>
      <c r="M722" s="102"/>
      <c r="N722" s="102"/>
      <c r="O722" s="102"/>
      <c r="P722" s="102"/>
      <c r="Q722" s="52">
        <f t="shared" si="22"/>
        <v>299034</v>
      </c>
      <c r="R722" s="101"/>
    </row>
    <row r="723" spans="1:18" s="103" customFormat="1" ht="14.45" customHeight="1" x14ac:dyDescent="0.25">
      <c r="A723" s="101"/>
      <c r="B723" s="101">
        <v>1</v>
      </c>
      <c r="C723" s="101">
        <v>122</v>
      </c>
      <c r="D723" s="51" t="s">
        <v>209</v>
      </c>
      <c r="E723" s="115">
        <v>31</v>
      </c>
      <c r="F723" s="101"/>
      <c r="G723" s="102">
        <v>151536.50400000002</v>
      </c>
      <c r="H723" s="102"/>
      <c r="I723" s="102"/>
      <c r="J723" s="102"/>
      <c r="K723" s="102"/>
      <c r="L723" s="102"/>
      <c r="M723" s="102"/>
      <c r="N723" s="102"/>
      <c r="O723" s="102"/>
      <c r="P723" s="102"/>
      <c r="Q723" s="52">
        <f t="shared" si="22"/>
        <v>151536.50400000002</v>
      </c>
      <c r="R723" s="101"/>
    </row>
    <row r="724" spans="1:18" s="103" customFormat="1" ht="14.45" customHeight="1" x14ac:dyDescent="0.25">
      <c r="A724" s="101"/>
      <c r="B724" s="101">
        <v>1</v>
      </c>
      <c r="C724" s="101">
        <v>122</v>
      </c>
      <c r="D724" s="51" t="s">
        <v>213</v>
      </c>
      <c r="E724" s="115">
        <v>22</v>
      </c>
      <c r="F724" s="101"/>
      <c r="G724" s="102">
        <v>173340</v>
      </c>
      <c r="H724" s="102"/>
      <c r="I724" s="102"/>
      <c r="J724" s="102"/>
      <c r="K724" s="102"/>
      <c r="L724" s="102"/>
      <c r="M724" s="102"/>
      <c r="N724" s="102"/>
      <c r="O724" s="102"/>
      <c r="P724" s="102"/>
      <c r="Q724" s="52">
        <f t="shared" si="22"/>
        <v>173340</v>
      </c>
      <c r="R724" s="101"/>
    </row>
    <row r="725" spans="1:18" s="103" customFormat="1" ht="14.45" customHeight="1" x14ac:dyDescent="0.25">
      <c r="A725" s="101"/>
      <c r="B725" s="101">
        <v>1</v>
      </c>
      <c r="C725" s="101">
        <v>122</v>
      </c>
      <c r="D725" s="51" t="s">
        <v>506</v>
      </c>
      <c r="E725" s="115">
        <v>11</v>
      </c>
      <c r="F725" s="101"/>
      <c r="G725" s="102">
        <v>314667.20160000003</v>
      </c>
      <c r="H725" s="102"/>
      <c r="I725" s="102"/>
      <c r="J725" s="102"/>
      <c r="K725" s="102"/>
      <c r="L725" s="102"/>
      <c r="M725" s="102"/>
      <c r="N725" s="102"/>
      <c r="O725" s="102"/>
      <c r="P725" s="102"/>
      <c r="Q725" s="52">
        <f t="shared" si="22"/>
        <v>314667.20160000003</v>
      </c>
      <c r="R725" s="101"/>
    </row>
    <row r="726" spans="1:18" s="103" customFormat="1" ht="14.45" customHeight="1" x14ac:dyDescent="0.25">
      <c r="A726" s="101"/>
      <c r="B726" s="101">
        <v>1</v>
      </c>
      <c r="C726" s="101">
        <v>122</v>
      </c>
      <c r="D726" s="51" t="s">
        <v>199</v>
      </c>
      <c r="E726" s="115">
        <v>26</v>
      </c>
      <c r="F726" s="101"/>
      <c r="G726" s="102">
        <v>28566</v>
      </c>
      <c r="H726" s="102"/>
      <c r="I726" s="102"/>
      <c r="J726" s="102"/>
      <c r="K726" s="102"/>
      <c r="L726" s="102"/>
      <c r="M726" s="102"/>
      <c r="N726" s="102"/>
      <c r="O726" s="102"/>
      <c r="P726" s="102"/>
      <c r="Q726" s="52">
        <f t="shared" si="22"/>
        <v>28566</v>
      </c>
      <c r="R726" s="101"/>
    </row>
    <row r="727" spans="1:18" s="103" customFormat="1" ht="14.45" customHeight="1" x14ac:dyDescent="0.25">
      <c r="A727" s="101"/>
      <c r="B727" s="101">
        <v>1</v>
      </c>
      <c r="C727" s="101">
        <v>122</v>
      </c>
      <c r="D727" s="51" t="s">
        <v>507</v>
      </c>
      <c r="E727" s="115">
        <v>23</v>
      </c>
      <c r="F727" s="101"/>
      <c r="G727" s="102">
        <v>100254.444</v>
      </c>
      <c r="H727" s="102"/>
      <c r="I727" s="102"/>
      <c r="J727" s="102"/>
      <c r="K727" s="102"/>
      <c r="L727" s="102"/>
      <c r="M727" s="102"/>
      <c r="N727" s="102"/>
      <c r="O727" s="102"/>
      <c r="P727" s="102"/>
      <c r="Q727" s="52">
        <f t="shared" si="22"/>
        <v>100254.444</v>
      </c>
      <c r="R727" s="101"/>
    </row>
    <row r="728" spans="1:18" s="103" customFormat="1" ht="14.45" customHeight="1" x14ac:dyDescent="0.25">
      <c r="A728" s="101"/>
      <c r="B728" s="101">
        <v>1</v>
      </c>
      <c r="C728" s="101">
        <v>122</v>
      </c>
      <c r="D728" s="51" t="s">
        <v>206</v>
      </c>
      <c r="E728" s="115">
        <v>14</v>
      </c>
      <c r="F728" s="101"/>
      <c r="G728" s="102">
        <v>238395.8676</v>
      </c>
      <c r="H728" s="102"/>
      <c r="I728" s="102"/>
      <c r="J728" s="102"/>
      <c r="K728" s="102"/>
      <c r="L728" s="102"/>
      <c r="M728" s="102"/>
      <c r="N728" s="102"/>
      <c r="O728" s="102"/>
      <c r="P728" s="102"/>
      <c r="Q728" s="52">
        <f t="shared" si="22"/>
        <v>238395.8676</v>
      </c>
      <c r="R728" s="101"/>
    </row>
    <row r="729" spans="1:18" s="103" customFormat="1" ht="14.45" customHeight="1" x14ac:dyDescent="0.25">
      <c r="A729" s="101"/>
      <c r="B729" s="101">
        <v>1</v>
      </c>
      <c r="C729" s="101">
        <v>122</v>
      </c>
      <c r="D729" s="51" t="s">
        <v>371</v>
      </c>
      <c r="E729" s="115">
        <v>8</v>
      </c>
      <c r="F729" s="101"/>
      <c r="G729" s="49">
        <v>216320.54</v>
      </c>
      <c r="H729" s="102"/>
      <c r="I729" s="102"/>
      <c r="J729" s="102"/>
      <c r="K729" s="102"/>
      <c r="L729" s="102"/>
      <c r="M729" s="102"/>
      <c r="N729" s="102"/>
      <c r="O729" s="102"/>
      <c r="P729" s="102"/>
      <c r="Q729" s="52">
        <f t="shared" si="22"/>
        <v>216320.54</v>
      </c>
      <c r="R729" s="101"/>
    </row>
    <row r="730" spans="1:18" s="103" customFormat="1" ht="14.45" customHeight="1" x14ac:dyDescent="0.25">
      <c r="A730" s="101"/>
      <c r="B730" s="101">
        <v>1</v>
      </c>
      <c r="C730" s="101">
        <v>122</v>
      </c>
      <c r="D730" s="51" t="s">
        <v>226</v>
      </c>
      <c r="E730" s="115">
        <v>2</v>
      </c>
      <c r="F730" s="101"/>
      <c r="G730" s="102">
        <v>186379.46400000001</v>
      </c>
      <c r="H730" s="102"/>
      <c r="I730" s="102"/>
      <c r="J730" s="102"/>
      <c r="K730" s="102"/>
      <c r="L730" s="102"/>
      <c r="M730" s="102"/>
      <c r="N730" s="102"/>
      <c r="O730" s="102"/>
      <c r="P730" s="102"/>
      <c r="Q730" s="52">
        <f t="shared" si="22"/>
        <v>186379.46400000001</v>
      </c>
      <c r="R730" s="101"/>
    </row>
    <row r="731" spans="1:18" s="103" customFormat="1" ht="14.45" customHeight="1" x14ac:dyDescent="0.25">
      <c r="A731" s="101"/>
      <c r="B731" s="101">
        <v>1</v>
      </c>
      <c r="C731" s="101">
        <v>122</v>
      </c>
      <c r="D731" s="51" t="s">
        <v>510</v>
      </c>
      <c r="E731" s="115">
        <v>9</v>
      </c>
      <c r="F731" s="101"/>
      <c r="G731" s="102">
        <v>109422.45000000001</v>
      </c>
      <c r="H731" s="102"/>
      <c r="I731" s="102"/>
      <c r="J731" s="102"/>
      <c r="K731" s="102"/>
      <c r="L731" s="102"/>
      <c r="M731" s="102"/>
      <c r="N731" s="102"/>
      <c r="O731" s="102"/>
      <c r="P731" s="102"/>
      <c r="Q731" s="52">
        <f t="shared" si="22"/>
        <v>109422.45000000001</v>
      </c>
      <c r="R731" s="101"/>
    </row>
    <row r="732" spans="1:18" s="103" customFormat="1" ht="14.45" customHeight="1" x14ac:dyDescent="0.25">
      <c r="A732" s="101"/>
      <c r="B732" s="101">
        <v>1</v>
      </c>
      <c r="C732" s="101">
        <v>122</v>
      </c>
      <c r="D732" s="51" t="s">
        <v>217</v>
      </c>
      <c r="E732" s="115">
        <v>16</v>
      </c>
      <c r="F732" s="101"/>
      <c r="G732" s="102">
        <v>109422.45000000001</v>
      </c>
      <c r="H732" s="102"/>
      <c r="I732" s="102"/>
      <c r="J732" s="102"/>
      <c r="K732" s="102"/>
      <c r="L732" s="102"/>
      <c r="M732" s="102"/>
      <c r="N732" s="102"/>
      <c r="O732" s="102"/>
      <c r="P732" s="102"/>
      <c r="Q732" s="52">
        <f t="shared" si="22"/>
        <v>109422.45000000001</v>
      </c>
      <c r="R732" s="101"/>
    </row>
    <row r="733" spans="1:18" s="103" customFormat="1" ht="14.45" customHeight="1" x14ac:dyDescent="0.25">
      <c r="A733" s="101"/>
      <c r="B733" s="101">
        <v>1</v>
      </c>
      <c r="C733" s="101">
        <v>122</v>
      </c>
      <c r="D733" s="51" t="s">
        <v>512</v>
      </c>
      <c r="E733" s="115">
        <v>12</v>
      </c>
      <c r="F733" s="101"/>
      <c r="G733" s="102">
        <v>71676.024000000005</v>
      </c>
      <c r="H733" s="102"/>
      <c r="I733" s="102"/>
      <c r="J733" s="102"/>
      <c r="K733" s="102"/>
      <c r="L733" s="102"/>
      <c r="M733" s="102"/>
      <c r="N733" s="102"/>
      <c r="O733" s="102"/>
      <c r="P733" s="102"/>
      <c r="Q733" s="52">
        <f t="shared" si="22"/>
        <v>71676.024000000005</v>
      </c>
      <c r="R733" s="101"/>
    </row>
    <row r="734" spans="1:18" s="103" customFormat="1" ht="14.45" customHeight="1" x14ac:dyDescent="0.25">
      <c r="A734" s="101"/>
      <c r="B734" s="101">
        <v>1</v>
      </c>
      <c r="C734" s="101">
        <v>122</v>
      </c>
      <c r="D734" s="51" t="s">
        <v>219</v>
      </c>
      <c r="E734" s="115">
        <v>27</v>
      </c>
      <c r="F734" s="101"/>
      <c r="G734" s="102">
        <v>321202.20959999994</v>
      </c>
      <c r="H734" s="102"/>
      <c r="I734" s="102"/>
      <c r="J734" s="102"/>
      <c r="K734" s="102"/>
      <c r="L734" s="102"/>
      <c r="M734" s="102"/>
      <c r="N734" s="102"/>
      <c r="O734" s="102"/>
      <c r="P734" s="102"/>
      <c r="Q734" s="52">
        <f t="shared" si="22"/>
        <v>321202.20959999994</v>
      </c>
      <c r="R734" s="101"/>
    </row>
    <row r="735" spans="1:18" s="103" customFormat="1" ht="14.45" customHeight="1" x14ac:dyDescent="0.25">
      <c r="A735" s="101"/>
      <c r="B735" s="101">
        <v>1</v>
      </c>
      <c r="C735" s="101">
        <v>122</v>
      </c>
      <c r="D735" s="51" t="s">
        <v>220</v>
      </c>
      <c r="E735" s="115">
        <v>4</v>
      </c>
      <c r="F735" s="101"/>
      <c r="G735" s="102">
        <v>178849.902</v>
      </c>
      <c r="H735" s="102"/>
      <c r="I735" s="102"/>
      <c r="J735" s="102"/>
      <c r="K735" s="102"/>
      <c r="L735" s="102"/>
      <c r="M735" s="102"/>
      <c r="N735" s="102"/>
      <c r="O735" s="102"/>
      <c r="P735" s="102"/>
      <c r="Q735" s="52">
        <f t="shared" si="22"/>
        <v>178849.902</v>
      </c>
      <c r="R735" s="101"/>
    </row>
    <row r="736" spans="1:18" s="103" customFormat="1" ht="14.45" customHeight="1" x14ac:dyDescent="0.25">
      <c r="A736" s="101"/>
      <c r="B736" s="101">
        <v>1</v>
      </c>
      <c r="C736" s="101">
        <v>132</v>
      </c>
      <c r="D736" s="51" t="s">
        <v>211</v>
      </c>
      <c r="E736" s="115">
        <v>7</v>
      </c>
      <c r="F736" s="101"/>
      <c r="G736" s="102">
        <v>32381.046303663134</v>
      </c>
      <c r="H736" s="102"/>
      <c r="I736" s="102"/>
      <c r="J736" s="102"/>
      <c r="K736" s="102"/>
      <c r="L736" s="102"/>
      <c r="M736" s="102"/>
      <c r="N736" s="102"/>
      <c r="O736" s="102"/>
      <c r="P736" s="102"/>
      <c r="Q736" s="52">
        <f t="shared" si="22"/>
        <v>32381.046303663134</v>
      </c>
      <c r="R736" s="101"/>
    </row>
    <row r="737" spans="1:18" s="103" customFormat="1" ht="14.45" customHeight="1" x14ac:dyDescent="0.25">
      <c r="A737" s="101"/>
      <c r="B737" s="101">
        <v>1</v>
      </c>
      <c r="C737" s="101">
        <v>132</v>
      </c>
      <c r="D737" s="51" t="s">
        <v>321</v>
      </c>
      <c r="E737" s="115">
        <v>15</v>
      </c>
      <c r="F737" s="101"/>
      <c r="G737" s="102">
        <v>45060.01656989933</v>
      </c>
      <c r="H737" s="102"/>
      <c r="I737" s="102"/>
      <c r="J737" s="102"/>
      <c r="K737" s="102"/>
      <c r="L737" s="102"/>
      <c r="M737" s="102"/>
      <c r="N737" s="102"/>
      <c r="O737" s="102"/>
      <c r="P737" s="102"/>
      <c r="Q737" s="52">
        <f t="shared" si="22"/>
        <v>45060.01656989933</v>
      </c>
      <c r="R737" s="101"/>
    </row>
    <row r="738" spans="1:18" s="103" customFormat="1" ht="14.45" customHeight="1" x14ac:dyDescent="0.25">
      <c r="A738" s="101"/>
      <c r="B738" s="101">
        <v>1</v>
      </c>
      <c r="C738" s="101">
        <v>132</v>
      </c>
      <c r="D738" s="51" t="s">
        <v>209</v>
      </c>
      <c r="E738" s="115">
        <v>31</v>
      </c>
      <c r="F738" s="101"/>
      <c r="G738" s="102">
        <v>22834.317773847175</v>
      </c>
      <c r="H738" s="102"/>
      <c r="I738" s="102"/>
      <c r="J738" s="102"/>
      <c r="K738" s="102"/>
      <c r="L738" s="102"/>
      <c r="M738" s="102"/>
      <c r="N738" s="102"/>
      <c r="O738" s="102"/>
      <c r="P738" s="102"/>
      <c r="Q738" s="52">
        <f t="shared" si="22"/>
        <v>22834.317773847175</v>
      </c>
      <c r="R738" s="101"/>
    </row>
    <row r="739" spans="1:18" s="103" customFormat="1" ht="14.45" customHeight="1" x14ac:dyDescent="0.25">
      <c r="A739" s="101"/>
      <c r="B739" s="101">
        <v>1</v>
      </c>
      <c r="C739" s="101">
        <v>132</v>
      </c>
      <c r="D739" s="51" t="s">
        <v>213</v>
      </c>
      <c r="E739" s="115">
        <v>22</v>
      </c>
      <c r="F739" s="101"/>
      <c r="G739" s="102">
        <v>26119.783276237318</v>
      </c>
      <c r="H739" s="102"/>
      <c r="I739" s="102"/>
      <c r="J739" s="102"/>
      <c r="K739" s="102"/>
      <c r="L739" s="102"/>
      <c r="M739" s="102"/>
      <c r="N739" s="102"/>
      <c r="O739" s="102"/>
      <c r="P739" s="102"/>
      <c r="Q739" s="52">
        <f t="shared" si="22"/>
        <v>26119.783276237318</v>
      </c>
      <c r="R739" s="101"/>
    </row>
    <row r="740" spans="1:18" s="103" customFormat="1" ht="14.45" customHeight="1" x14ac:dyDescent="0.25">
      <c r="A740" s="101"/>
      <c r="B740" s="101">
        <v>1</v>
      </c>
      <c r="C740" s="101">
        <v>132</v>
      </c>
      <c r="D740" s="51" t="s">
        <v>506</v>
      </c>
      <c r="E740" s="115">
        <v>11</v>
      </c>
      <c r="F740" s="101"/>
      <c r="G740" s="102">
        <v>47415.709645390998</v>
      </c>
      <c r="H740" s="102"/>
      <c r="I740" s="102"/>
      <c r="J740" s="102"/>
      <c r="K740" s="102"/>
      <c r="L740" s="102"/>
      <c r="M740" s="102"/>
      <c r="N740" s="102"/>
      <c r="O740" s="102"/>
      <c r="P740" s="102"/>
      <c r="Q740" s="52">
        <f t="shared" si="22"/>
        <v>47415.709645390998</v>
      </c>
      <c r="R740" s="101"/>
    </row>
    <row r="741" spans="1:18" s="103" customFormat="1" ht="14.45" customHeight="1" x14ac:dyDescent="0.25">
      <c r="A741" s="101"/>
      <c r="B741" s="101">
        <v>1</v>
      </c>
      <c r="C741" s="101">
        <v>132</v>
      </c>
      <c r="D741" s="51" t="s">
        <v>199</v>
      </c>
      <c r="E741" s="115">
        <v>26</v>
      </c>
      <c r="F741" s="101"/>
      <c r="G741" s="102">
        <v>4304.4751878908228</v>
      </c>
      <c r="H741" s="102"/>
      <c r="I741" s="102"/>
      <c r="J741" s="102"/>
      <c r="K741" s="102"/>
      <c r="L741" s="102"/>
      <c r="M741" s="102"/>
      <c r="N741" s="102"/>
      <c r="O741" s="102"/>
      <c r="P741" s="102"/>
      <c r="Q741" s="52">
        <f t="shared" si="22"/>
        <v>4304.4751878908228</v>
      </c>
      <c r="R741" s="101"/>
    </row>
    <row r="742" spans="1:18" s="103" customFormat="1" ht="14.45" customHeight="1" x14ac:dyDescent="0.25">
      <c r="A742" s="101"/>
      <c r="B742" s="101">
        <v>1</v>
      </c>
      <c r="C742" s="101">
        <v>132</v>
      </c>
      <c r="D742" s="51" t="s">
        <v>507</v>
      </c>
      <c r="E742" s="115">
        <v>23</v>
      </c>
      <c r="F742" s="101"/>
      <c r="G742" s="102">
        <v>15106.867138338934</v>
      </c>
      <c r="H742" s="102"/>
      <c r="I742" s="102"/>
      <c r="J742" s="102"/>
      <c r="K742" s="102"/>
      <c r="L742" s="102"/>
      <c r="M742" s="102"/>
      <c r="N742" s="102"/>
      <c r="O742" s="102"/>
      <c r="P742" s="102"/>
      <c r="Q742" s="52">
        <f t="shared" si="22"/>
        <v>15106.867138338934</v>
      </c>
      <c r="R742" s="101"/>
    </row>
    <row r="743" spans="1:18" s="103" customFormat="1" ht="14.45" customHeight="1" x14ac:dyDescent="0.25">
      <c r="A743" s="101"/>
      <c r="B743" s="101">
        <v>1</v>
      </c>
      <c r="C743" s="101">
        <v>132</v>
      </c>
      <c r="D743" s="51" t="s">
        <v>206</v>
      </c>
      <c r="E743" s="115">
        <v>14</v>
      </c>
      <c r="F743" s="101"/>
      <c r="G743" s="102">
        <v>35922.743715602664</v>
      </c>
      <c r="H743" s="102"/>
      <c r="I743" s="102"/>
      <c r="J743" s="102"/>
      <c r="K743" s="102"/>
      <c r="L743" s="102"/>
      <c r="M743" s="102"/>
      <c r="N743" s="102"/>
      <c r="O743" s="102"/>
      <c r="P743" s="102"/>
      <c r="Q743" s="52">
        <f t="shared" si="22"/>
        <v>35922.743715602664</v>
      </c>
      <c r="R743" s="101"/>
    </row>
    <row r="744" spans="1:18" s="103" customFormat="1" ht="14.45" customHeight="1" x14ac:dyDescent="0.25">
      <c r="A744" s="101"/>
      <c r="B744" s="101">
        <v>1</v>
      </c>
      <c r="C744" s="101">
        <v>132</v>
      </c>
      <c r="D744" s="51" t="s">
        <v>371</v>
      </c>
      <c r="E744" s="115">
        <v>8</v>
      </c>
      <c r="F744" s="101"/>
      <c r="G744" s="102">
        <v>190959.19859550378</v>
      </c>
      <c r="H744" s="102"/>
      <c r="I744" s="102"/>
      <c r="J744" s="102"/>
      <c r="K744" s="102"/>
      <c r="L744" s="102"/>
      <c r="M744" s="102"/>
      <c r="N744" s="102"/>
      <c r="O744" s="102"/>
      <c r="P744" s="102"/>
      <c r="Q744" s="52">
        <f t="shared" si="22"/>
        <v>190959.19859550378</v>
      </c>
      <c r="R744" s="101"/>
    </row>
    <row r="745" spans="1:18" s="103" customFormat="1" ht="14.45" customHeight="1" x14ac:dyDescent="0.25">
      <c r="A745" s="101"/>
      <c r="B745" s="101">
        <v>1</v>
      </c>
      <c r="C745" s="101">
        <v>132</v>
      </c>
      <c r="D745" s="51" t="s">
        <v>226</v>
      </c>
      <c r="E745" s="115">
        <v>2</v>
      </c>
      <c r="F745" s="101"/>
      <c r="G745" s="102">
        <v>28084.638322494953</v>
      </c>
      <c r="H745" s="102"/>
      <c r="I745" s="102"/>
      <c r="J745" s="102"/>
      <c r="K745" s="102"/>
      <c r="L745" s="102"/>
      <c r="M745" s="102"/>
      <c r="N745" s="102"/>
      <c r="O745" s="102"/>
      <c r="P745" s="102"/>
      <c r="Q745" s="52">
        <f t="shared" si="22"/>
        <v>28084.638322494953</v>
      </c>
      <c r="R745" s="101"/>
    </row>
    <row r="746" spans="1:18" s="103" customFormat="1" ht="14.45" customHeight="1" x14ac:dyDescent="0.25">
      <c r="A746" s="101"/>
      <c r="B746" s="101">
        <v>1</v>
      </c>
      <c r="C746" s="101">
        <v>132</v>
      </c>
      <c r="D746" s="51" t="s">
        <v>510</v>
      </c>
      <c r="E746" s="115">
        <v>9</v>
      </c>
      <c r="F746" s="101"/>
      <c r="G746" s="102">
        <v>16488.350522412104</v>
      </c>
      <c r="H746" s="102"/>
      <c r="I746" s="102"/>
      <c r="J746" s="102"/>
      <c r="K746" s="102"/>
      <c r="L746" s="102"/>
      <c r="M746" s="102"/>
      <c r="N746" s="102"/>
      <c r="O746" s="102"/>
      <c r="P746" s="102"/>
      <c r="Q746" s="52">
        <f t="shared" si="22"/>
        <v>16488.350522412104</v>
      </c>
      <c r="R746" s="101"/>
    </row>
    <row r="747" spans="1:18" s="103" customFormat="1" ht="14.45" customHeight="1" x14ac:dyDescent="0.25">
      <c r="A747" s="101"/>
      <c r="B747" s="101">
        <v>1</v>
      </c>
      <c r="C747" s="101">
        <v>132</v>
      </c>
      <c r="D747" s="51" t="s">
        <v>217</v>
      </c>
      <c r="E747" s="115">
        <v>16</v>
      </c>
      <c r="F747" s="101"/>
      <c r="G747" s="102">
        <v>16488.350522412104</v>
      </c>
      <c r="H747" s="102"/>
      <c r="I747" s="102"/>
      <c r="J747" s="102"/>
      <c r="K747" s="102"/>
      <c r="L747" s="102"/>
      <c r="M747" s="102"/>
      <c r="N747" s="102"/>
      <c r="O747" s="102"/>
      <c r="P747" s="102"/>
      <c r="Q747" s="52">
        <f t="shared" si="22"/>
        <v>16488.350522412104</v>
      </c>
      <c r="R747" s="101"/>
    </row>
    <row r="748" spans="1:18" s="103" customFormat="1" ht="14.45" customHeight="1" x14ac:dyDescent="0.25">
      <c r="A748" s="101"/>
      <c r="B748" s="101">
        <v>1</v>
      </c>
      <c r="C748" s="101">
        <v>132</v>
      </c>
      <c r="D748" s="51" t="s">
        <v>512</v>
      </c>
      <c r="E748" s="115">
        <v>12</v>
      </c>
      <c r="F748" s="101"/>
      <c r="G748" s="102">
        <v>10800.520439496855</v>
      </c>
      <c r="H748" s="102"/>
      <c r="I748" s="102"/>
      <c r="J748" s="102"/>
      <c r="K748" s="102"/>
      <c r="L748" s="102"/>
      <c r="M748" s="102"/>
      <c r="N748" s="102"/>
      <c r="O748" s="102"/>
      <c r="P748" s="102"/>
      <c r="Q748" s="52">
        <f t="shared" si="22"/>
        <v>10800.520439496855</v>
      </c>
      <c r="R748" s="101"/>
    </row>
    <row r="749" spans="1:18" s="103" customFormat="1" ht="14.45" customHeight="1" x14ac:dyDescent="0.25">
      <c r="A749" s="101"/>
      <c r="B749" s="101">
        <v>1</v>
      </c>
      <c r="C749" s="101">
        <v>132</v>
      </c>
      <c r="D749" s="51" t="s">
        <v>219</v>
      </c>
      <c r="E749" s="115">
        <v>27</v>
      </c>
      <c r="F749" s="101"/>
      <c r="G749" s="102">
        <v>48400.439036578711</v>
      </c>
      <c r="H749" s="102"/>
      <c r="I749" s="102"/>
      <c r="J749" s="102"/>
      <c r="K749" s="102"/>
      <c r="L749" s="102"/>
      <c r="M749" s="102"/>
      <c r="N749" s="102"/>
      <c r="O749" s="102"/>
      <c r="P749" s="102"/>
      <c r="Q749" s="52">
        <f t="shared" si="22"/>
        <v>48400.439036578711</v>
      </c>
      <c r="R749" s="101"/>
    </row>
    <row r="750" spans="1:18" s="103" customFormat="1" ht="14.45" customHeight="1" x14ac:dyDescent="0.25">
      <c r="A750" s="101"/>
      <c r="B750" s="101">
        <v>1</v>
      </c>
      <c r="C750" s="101">
        <v>132</v>
      </c>
      <c r="D750" s="51" t="s">
        <v>220</v>
      </c>
      <c r="E750" s="115">
        <v>4</v>
      </c>
      <c r="F750" s="101"/>
      <c r="G750" s="102">
        <v>26950.044301466962</v>
      </c>
      <c r="H750" s="102"/>
      <c r="I750" s="102"/>
      <c r="J750" s="102"/>
      <c r="K750" s="102"/>
      <c r="L750" s="102"/>
      <c r="M750" s="102"/>
      <c r="N750" s="102"/>
      <c r="O750" s="102"/>
      <c r="P750" s="102"/>
      <c r="Q750" s="52">
        <f t="shared" si="22"/>
        <v>26950.044301466962</v>
      </c>
      <c r="R750" s="101"/>
    </row>
    <row r="751" spans="1:18" s="103" customFormat="1" ht="14.45" customHeight="1" x14ac:dyDescent="0.25">
      <c r="A751" s="101"/>
      <c r="B751" s="101">
        <v>1</v>
      </c>
      <c r="C751" s="101">
        <v>113</v>
      </c>
      <c r="D751" s="51" t="s">
        <v>206</v>
      </c>
      <c r="E751" s="115">
        <v>14</v>
      </c>
      <c r="F751" s="101"/>
      <c r="G751" s="102">
        <v>769151</v>
      </c>
      <c r="H751" s="102"/>
      <c r="I751" s="102"/>
      <c r="J751" s="102"/>
      <c r="K751" s="102"/>
      <c r="L751" s="102"/>
      <c r="M751" s="102"/>
      <c r="N751" s="102"/>
      <c r="O751" s="102"/>
      <c r="P751" s="102"/>
      <c r="Q751" s="52">
        <f t="shared" si="22"/>
        <v>769151</v>
      </c>
      <c r="R751" s="101"/>
    </row>
    <row r="752" spans="1:18" s="103" customFormat="1" ht="14.45" customHeight="1" x14ac:dyDescent="0.25">
      <c r="A752" s="101"/>
      <c r="B752" s="101">
        <v>1</v>
      </c>
      <c r="C752" s="101">
        <v>113</v>
      </c>
      <c r="D752" s="51" t="s">
        <v>510</v>
      </c>
      <c r="E752" s="115">
        <v>9</v>
      </c>
      <c r="F752" s="101"/>
      <c r="G752" s="102">
        <v>121361</v>
      </c>
      <c r="H752" s="102"/>
      <c r="I752" s="102"/>
      <c r="J752" s="102"/>
      <c r="K752" s="102"/>
      <c r="L752" s="102"/>
      <c r="M752" s="102"/>
      <c r="N752" s="102"/>
      <c r="O752" s="102"/>
      <c r="P752" s="102"/>
      <c r="Q752" s="52">
        <f t="shared" si="22"/>
        <v>121361</v>
      </c>
      <c r="R752" s="101"/>
    </row>
    <row r="753" spans="1:18" s="103" customFormat="1" ht="14.45" customHeight="1" x14ac:dyDescent="0.25">
      <c r="A753" s="101"/>
      <c r="B753" s="101">
        <v>1</v>
      </c>
      <c r="C753" s="101">
        <v>132</v>
      </c>
      <c r="D753" s="51" t="s">
        <v>206</v>
      </c>
      <c r="E753" s="115">
        <v>14</v>
      </c>
      <c r="F753" s="101"/>
      <c r="G753" s="102">
        <v>115899.72</v>
      </c>
      <c r="H753" s="102"/>
      <c r="I753" s="102"/>
      <c r="J753" s="102"/>
      <c r="K753" s="102"/>
      <c r="L753" s="102"/>
      <c r="M753" s="102"/>
      <c r="N753" s="102"/>
      <c r="O753" s="102"/>
      <c r="P753" s="102"/>
      <c r="Q753" s="52">
        <f t="shared" si="22"/>
        <v>115899.72</v>
      </c>
      <c r="R753" s="101"/>
    </row>
    <row r="754" spans="1:18" s="103" customFormat="1" ht="14.45" customHeight="1" x14ac:dyDescent="0.25">
      <c r="A754" s="101"/>
      <c r="B754" s="101">
        <v>4</v>
      </c>
      <c r="C754" s="101">
        <v>451</v>
      </c>
      <c r="D754" s="101" t="s">
        <v>371</v>
      </c>
      <c r="E754" s="115">
        <v>8</v>
      </c>
      <c r="F754" s="101" t="s">
        <v>509</v>
      </c>
      <c r="G754" s="102">
        <v>73918</v>
      </c>
      <c r="H754" s="102"/>
      <c r="I754" s="102"/>
      <c r="J754" s="102"/>
      <c r="K754" s="102"/>
      <c r="L754" s="102"/>
      <c r="M754" s="102"/>
      <c r="N754" s="102"/>
      <c r="O754" s="102"/>
      <c r="P754" s="102"/>
      <c r="Q754" s="52">
        <f t="shared" si="22"/>
        <v>73918</v>
      </c>
      <c r="R754" s="101"/>
    </row>
    <row r="755" spans="1:18" s="103" customFormat="1" ht="14.45" customHeight="1" x14ac:dyDescent="0.25">
      <c r="A755" s="101"/>
      <c r="B755" s="101">
        <v>1</v>
      </c>
      <c r="C755" s="101">
        <v>132</v>
      </c>
      <c r="D755" s="51" t="s">
        <v>510</v>
      </c>
      <c r="E755" s="115">
        <v>9</v>
      </c>
      <c r="F755" s="101"/>
      <c r="G755" s="102">
        <v>18287.310000000001</v>
      </c>
      <c r="H755" s="102"/>
      <c r="I755" s="102"/>
      <c r="J755" s="102"/>
      <c r="K755" s="102"/>
      <c r="L755" s="102"/>
      <c r="M755" s="102"/>
      <c r="N755" s="102"/>
      <c r="O755" s="102"/>
      <c r="P755" s="102"/>
      <c r="Q755" s="52">
        <f t="shared" si="22"/>
        <v>18287.310000000001</v>
      </c>
      <c r="R755" s="101"/>
    </row>
    <row r="756" spans="1:18" ht="14.45" customHeight="1" x14ac:dyDescent="0.25">
      <c r="A756" s="117"/>
      <c r="B756" s="117"/>
      <c r="C756" s="117"/>
      <c r="D756" s="117"/>
      <c r="E756" s="117"/>
      <c r="F756" s="116" t="s">
        <v>514</v>
      </c>
      <c r="G756" s="49">
        <f t="shared" ref="G756:Q756" si="23">SUM(G5:G755)</f>
        <v>51022603.100328013</v>
      </c>
      <c r="H756" s="49">
        <f t="shared" si="23"/>
        <v>0</v>
      </c>
      <c r="I756" s="49">
        <f t="shared" si="23"/>
        <v>4395281</v>
      </c>
      <c r="J756" s="49">
        <f t="shared" si="23"/>
        <v>7670594.3735767007</v>
      </c>
      <c r="K756" s="49">
        <f t="shared" si="23"/>
        <v>0</v>
      </c>
      <c r="L756" s="49">
        <f t="shared" si="23"/>
        <v>450951</v>
      </c>
      <c r="M756" s="49">
        <f t="shared" si="23"/>
        <v>0</v>
      </c>
      <c r="N756" s="49">
        <f t="shared" si="23"/>
        <v>3000000</v>
      </c>
      <c r="O756" s="49">
        <f t="shared" si="23"/>
        <v>6500000</v>
      </c>
      <c r="P756" s="49">
        <f t="shared" si="23"/>
        <v>0</v>
      </c>
      <c r="Q756" s="49">
        <f t="shared" si="23"/>
        <v>72506827.156000018</v>
      </c>
      <c r="R756" s="117"/>
    </row>
    <row r="757" spans="1:18" x14ac:dyDescent="0.25">
      <c r="Q757" s="64"/>
    </row>
    <row r="758" spans="1:18" x14ac:dyDescent="0.25"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</row>
    <row r="759" spans="1:18" x14ac:dyDescent="0.25">
      <c r="Q759" s="34"/>
      <c r="R759" s="34"/>
    </row>
    <row r="760" spans="1:18" x14ac:dyDescent="0.25">
      <c r="Q760" s="100"/>
    </row>
    <row r="761" spans="1:18" x14ac:dyDescent="0.25">
      <c r="Q761" s="34"/>
    </row>
  </sheetData>
  <mergeCells count="11">
    <mergeCell ref="O3:O4"/>
    <mergeCell ref="P3:P4"/>
    <mergeCell ref="Q3:Q4"/>
    <mergeCell ref="R3:R4"/>
    <mergeCell ref="D3:D4"/>
    <mergeCell ref="E3:E4"/>
    <mergeCell ref="F3:F4"/>
    <mergeCell ref="G3:G4"/>
    <mergeCell ref="H3:H4"/>
    <mergeCell ref="I3:L3"/>
    <mergeCell ref="M3:N3"/>
  </mergeCells>
  <pageMargins left="0.7" right="0.7" top="0.75" bottom="0.75" header="0.3" footer="0.3"/>
  <pageSetup scale="48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INDICADORES</vt:lpstr>
      <vt:lpstr>UA FF ok</vt:lpstr>
      <vt:lpstr>UA FF ok (2)</vt:lpstr>
      <vt:lpstr>UA FF Imp</vt:lpstr>
      <vt:lpstr>PLANTILLA  </vt:lpstr>
      <vt:lpstr>E.UA.AJUSTADA Atz</vt:lpstr>
      <vt:lpstr>IMP E.UA</vt:lpstr>
      <vt:lpstr>IMP E.UA (2)</vt:lpstr>
      <vt:lpstr>UA FF</vt:lpstr>
      <vt:lpstr>COMBUS</vt:lpstr>
      <vt:lpstr>DEUDA</vt:lpstr>
      <vt:lpstr>122_132</vt:lpstr>
      <vt:lpstr>EGRESOS2017</vt:lpstr>
      <vt:lpstr>EGRESOS2017 (2)</vt:lpstr>
      <vt:lpstr>Hoja2</vt:lpstr>
      <vt:lpstr>5000</vt:lpstr>
      <vt:lpstr>'PLANTILLA  '!Área_de_impresión</vt:lpstr>
      <vt:lpstr>'IMP E.UA'!Títulos_a_imprimir</vt:lpstr>
      <vt:lpstr>'IMP E.UA (2)'!Títulos_a_imprimir</vt:lpstr>
      <vt:lpstr>INDICADORES!Títulos_a_imprimir</vt:lpstr>
      <vt:lpstr>'PLANTILLA  '!Títulos_a_imprimir</vt:lpstr>
      <vt:lpstr>'UA FF Imp'!Títulos_a_imprimir</vt:lpstr>
      <vt:lpstr>'UA FF ok'!Títulos_a_imprimir</vt:lpstr>
      <vt:lpstr>'UA FF ok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HamletRguez</dc:creator>
  <cp:lastModifiedBy>CECILIA</cp:lastModifiedBy>
  <cp:lastPrinted>2016-12-28T21:13:07Z</cp:lastPrinted>
  <dcterms:created xsi:type="dcterms:W3CDTF">2013-09-24T17:23:29Z</dcterms:created>
  <dcterms:modified xsi:type="dcterms:W3CDTF">2017-03-15T16:00:39Z</dcterms:modified>
</cp:coreProperties>
</file>