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N-SEG PUB I" sheetId="25" r:id="rId28"/>
    <sheet name="N-SEG PUB II" sheetId="26" r:id="rId29"/>
    <sheet name="N-SEG PUB III" sheetId="27" r:id="rId30"/>
    <sheet name="N-SEP PUBIV" sheetId="28" r:id="rId31"/>
    <sheet name="N SEP PUB V" sheetId="29" r:id="rId32"/>
    <sheet name="N SEG PUB VI" sheetId="93" r:id="rId33"/>
    <sheet name="PROT CIV I" sheetId="30" r:id="rId34"/>
    <sheet name="PROT CIV II" sheetId="31" r:id="rId35"/>
    <sheet name="TRANSITO" sheetId="32" r:id="rId36"/>
    <sheet name="BASEADO" sheetId="33" r:id="rId37"/>
  </sheets>
  <calcPr calcId="124519"/>
</workbook>
</file>

<file path=xl/calcChain.xml><?xml version="1.0" encoding="utf-8"?>
<calcChain xmlns="http://schemas.openxmlformats.org/spreadsheetml/2006/main">
  <c r="P13" i="18"/>
  <c r="J170" i="33" l="1"/>
  <c r="H170"/>
  <c r="F170"/>
  <c r="E170"/>
  <c r="D170"/>
  <c r="C170"/>
  <c r="B170"/>
  <c r="A170"/>
  <c r="L11" i="86"/>
  <c r="K170" i="33" s="1"/>
  <c r="J11" i="86"/>
  <c r="M11" s="1"/>
  <c r="M14" s="1"/>
  <c r="H11"/>
  <c r="G170" i="33" s="1"/>
  <c r="M219"/>
  <c r="K219"/>
  <c r="J219"/>
  <c r="I219"/>
  <c r="H219"/>
  <c r="G219"/>
  <c r="F219"/>
  <c r="E219"/>
  <c r="D219"/>
  <c r="C219"/>
  <c r="B219"/>
  <c r="A219"/>
  <c r="M225"/>
  <c r="K225"/>
  <c r="J225"/>
  <c r="I225"/>
  <c r="H225"/>
  <c r="G225"/>
  <c r="F225"/>
  <c r="E225"/>
  <c r="D225"/>
  <c r="C225"/>
  <c r="B225"/>
  <c r="A225"/>
  <c r="M142"/>
  <c r="K142"/>
  <c r="J142"/>
  <c r="I142"/>
  <c r="H142"/>
  <c r="G142"/>
  <c r="F142"/>
  <c r="E142"/>
  <c r="D142"/>
  <c r="C142"/>
  <c r="B142"/>
  <c r="A142"/>
  <c r="M171"/>
  <c r="K171"/>
  <c r="J171"/>
  <c r="I171"/>
  <c r="H171"/>
  <c r="G171"/>
  <c r="F171"/>
  <c r="E171"/>
  <c r="D171"/>
  <c r="C171"/>
  <c r="B171"/>
  <c r="A171"/>
  <c r="M102"/>
  <c r="K102"/>
  <c r="J102"/>
  <c r="I102"/>
  <c r="H102"/>
  <c r="G102"/>
  <c r="F102"/>
  <c r="E102"/>
  <c r="D102"/>
  <c r="C102"/>
  <c r="B102"/>
  <c r="A102"/>
  <c r="L12" i="30"/>
  <c r="J12"/>
  <c r="H12"/>
  <c r="L14" i="93"/>
  <c r="J14"/>
  <c r="H14"/>
  <c r="M14" s="1"/>
  <c r="J12" i="29"/>
  <c r="H12"/>
  <c r="J11"/>
  <c r="H11"/>
  <c r="J10"/>
  <c r="H10"/>
  <c r="J9"/>
  <c r="H9"/>
  <c r="J15" i="28"/>
  <c r="H15"/>
  <c r="J14"/>
  <c r="H14"/>
  <c r="J13"/>
  <c r="H13"/>
  <c r="J12"/>
  <c r="H12"/>
  <c r="J11"/>
  <c r="H11"/>
  <c r="J10"/>
  <c r="H10"/>
  <c r="J9"/>
  <c r="H9"/>
  <c r="J15" i="27"/>
  <c r="H15"/>
  <c r="J14"/>
  <c r="H14"/>
  <c r="J13"/>
  <c r="H13"/>
  <c r="J12"/>
  <c r="H12"/>
  <c r="J11"/>
  <c r="H11"/>
  <c r="J10"/>
  <c r="H10"/>
  <c r="J9"/>
  <c r="H9"/>
  <c r="J16" i="26"/>
  <c r="H16"/>
  <c r="J15"/>
  <c r="H15"/>
  <c r="J14"/>
  <c r="H14"/>
  <c r="J13"/>
  <c r="H13"/>
  <c r="J12"/>
  <c r="H12"/>
  <c r="J11"/>
  <c r="H11"/>
  <c r="J10"/>
  <c r="H10"/>
  <c r="J9"/>
  <c r="H9"/>
  <c r="L12" i="86"/>
  <c r="J12"/>
  <c r="H12"/>
  <c r="M12" s="1"/>
  <c r="L8" i="22"/>
  <c r="J8"/>
  <c r="H8"/>
  <c r="M8" s="1"/>
  <c r="J16" i="16"/>
  <c r="H16"/>
  <c r="M16" s="1"/>
  <c r="J15"/>
  <c r="H15"/>
  <c r="M15" s="1"/>
  <c r="J14"/>
  <c r="H14"/>
  <c r="M14" s="1"/>
  <c r="J12"/>
  <c r="H12"/>
  <c r="J11"/>
  <c r="H11"/>
  <c r="M11" s="1"/>
  <c r="J10"/>
  <c r="H10"/>
  <c r="M10" s="1"/>
  <c r="J9"/>
  <c r="H9"/>
  <c r="M9" s="1"/>
  <c r="J13"/>
  <c r="H13"/>
  <c r="L13" i="15"/>
  <c r="M12" i="16" l="1"/>
  <c r="M170" i="33"/>
  <c r="I170"/>
  <c r="M12" i="30"/>
  <c r="M13" i="16"/>
  <c r="J169" i="33" l="1"/>
  <c r="H169"/>
  <c r="F169"/>
  <c r="E169"/>
  <c r="D169"/>
  <c r="C169"/>
  <c r="B169"/>
  <c r="A169"/>
  <c r="L10" i="86"/>
  <c r="K169" i="33" s="1"/>
  <c r="J10" i="86"/>
  <c r="I169" i="33" s="1"/>
  <c r="H10" i="86"/>
  <c r="M10" l="1"/>
  <c r="G169" i="33"/>
  <c r="M169" l="1"/>
  <c r="M181" l="1"/>
  <c r="K181"/>
  <c r="J181"/>
  <c r="I181"/>
  <c r="H181"/>
  <c r="G181"/>
  <c r="F181"/>
  <c r="E181"/>
  <c r="D181"/>
  <c r="C181"/>
  <c r="B181"/>
  <c r="A181"/>
  <c r="M68"/>
  <c r="K68"/>
  <c r="J68"/>
  <c r="I68"/>
  <c r="H68"/>
  <c r="G68"/>
  <c r="F68"/>
  <c r="E68"/>
  <c r="D68"/>
  <c r="C68"/>
  <c r="B68"/>
  <c r="A68"/>
  <c r="J15" i="25"/>
  <c r="L17" l="1"/>
  <c r="L15"/>
  <c r="M15" s="1"/>
  <c r="H15"/>
  <c r="M9" i="12" l="1"/>
  <c r="J9"/>
  <c r="H9"/>
  <c r="J168" i="33" l="1"/>
  <c r="H168"/>
  <c r="F168"/>
  <c r="E168"/>
  <c r="D168"/>
  <c r="C168"/>
  <c r="B168"/>
  <c r="A168"/>
  <c r="L9" i="86"/>
  <c r="K168" i="33" s="1"/>
  <c r="J9" i="86"/>
  <c r="I168" i="33" s="1"/>
  <c r="H9" i="86"/>
  <c r="M123" i="33"/>
  <c r="K123"/>
  <c r="J123"/>
  <c r="I123"/>
  <c r="H123"/>
  <c r="G123"/>
  <c r="F123"/>
  <c r="E123"/>
  <c r="D123"/>
  <c r="C123"/>
  <c r="B123"/>
  <c r="A123"/>
  <c r="K218"/>
  <c r="J218"/>
  <c r="H218"/>
  <c r="F218"/>
  <c r="E218"/>
  <c r="D218"/>
  <c r="C218"/>
  <c r="B218"/>
  <c r="A218"/>
  <c r="K217"/>
  <c r="J217"/>
  <c r="H217"/>
  <c r="F217"/>
  <c r="E217"/>
  <c r="D217"/>
  <c r="C217"/>
  <c r="B217"/>
  <c r="A217"/>
  <c r="M46"/>
  <c r="K46"/>
  <c r="J46"/>
  <c r="I46"/>
  <c r="H46"/>
  <c r="G46"/>
  <c r="F46"/>
  <c r="E46"/>
  <c r="D46"/>
  <c r="C46"/>
  <c r="B46"/>
  <c r="A46"/>
  <c r="L13" i="93"/>
  <c r="J13"/>
  <c r="I218" i="33" s="1"/>
  <c r="H13" i="93"/>
  <c r="M13" s="1"/>
  <c r="M218" i="33" s="1"/>
  <c r="L12" i="93"/>
  <c r="J12"/>
  <c r="I217" i="33" s="1"/>
  <c r="H12" i="93"/>
  <c r="G217" i="33" s="1"/>
  <c r="L10" i="19"/>
  <c r="J10"/>
  <c r="H10"/>
  <c r="M10" s="1"/>
  <c r="L14" i="7"/>
  <c r="J14"/>
  <c r="H14"/>
  <c r="M14" s="1"/>
  <c r="G218" i="33" l="1"/>
  <c r="M9" i="86"/>
  <c r="G168" i="33"/>
  <c r="M12" i="93"/>
  <c r="M217" i="33" l="1"/>
  <c r="M168"/>
  <c r="J220"/>
  <c r="H220"/>
  <c r="F220"/>
  <c r="E220"/>
  <c r="D220"/>
  <c r="C220"/>
  <c r="B220"/>
  <c r="A220"/>
  <c r="L15" i="93" l="1"/>
  <c r="K220" i="33" s="1"/>
  <c r="J15" i="93"/>
  <c r="I220" i="33" s="1"/>
  <c r="H15" i="93"/>
  <c r="M15" l="1"/>
  <c r="G220" i="33"/>
  <c r="L237"/>
  <c r="L22"/>
  <c r="L155" s="1"/>
  <c r="M220" l="1"/>
  <c r="L238"/>
  <c r="M88" l="1"/>
  <c r="K88"/>
  <c r="J88"/>
  <c r="I88"/>
  <c r="H88"/>
  <c r="G88"/>
  <c r="F88"/>
  <c r="E88"/>
  <c r="D88"/>
  <c r="C88"/>
  <c r="B88"/>
  <c r="A88"/>
  <c r="J216"/>
  <c r="H216"/>
  <c r="F216"/>
  <c r="E216"/>
  <c r="D216"/>
  <c r="C216"/>
  <c r="B216"/>
  <c r="J215"/>
  <c r="H215"/>
  <c r="F215"/>
  <c r="E215"/>
  <c r="D215"/>
  <c r="C215"/>
  <c r="B215"/>
  <c r="J214"/>
  <c r="H214"/>
  <c r="F214"/>
  <c r="E214"/>
  <c r="D214"/>
  <c r="C214"/>
  <c r="B214"/>
  <c r="J213"/>
  <c r="H213"/>
  <c r="F213"/>
  <c r="E213"/>
  <c r="D213"/>
  <c r="C213"/>
  <c r="B213"/>
  <c r="A216"/>
  <c r="A215"/>
  <c r="A214"/>
  <c r="A213"/>
  <c r="K16" i="93"/>
  <c r="I16"/>
  <c r="L11"/>
  <c r="K216" i="33" s="1"/>
  <c r="J11" i="93"/>
  <c r="I216" i="33" s="1"/>
  <c r="H11" i="93"/>
  <c r="G216" i="33" s="1"/>
  <c r="L10" i="93"/>
  <c r="K215" i="33" s="1"/>
  <c r="J10" i="93"/>
  <c r="I215" i="33" s="1"/>
  <c r="H10" i="93"/>
  <c r="G215" i="33" s="1"/>
  <c r="L9" i="93"/>
  <c r="K214" i="33" s="1"/>
  <c r="J9" i="93"/>
  <c r="I214" i="33" s="1"/>
  <c r="H9" i="93"/>
  <c r="G214" i="33" s="1"/>
  <c r="L8" i="93"/>
  <c r="J8"/>
  <c r="H8"/>
  <c r="M12" i="61"/>
  <c r="H10"/>
  <c r="J10"/>
  <c r="J16" i="93" l="1"/>
  <c r="H16"/>
  <c r="L16"/>
  <c r="G213" i="33"/>
  <c r="I213"/>
  <c r="K213"/>
  <c r="M11" i="93"/>
  <c r="M10"/>
  <c r="M9"/>
  <c r="M8"/>
  <c r="M10" i="61"/>
  <c r="M16" i="93" l="1"/>
  <c r="M216" i="33"/>
  <c r="M215"/>
  <c r="M214"/>
  <c r="M213"/>
  <c r="J172" l="1"/>
  <c r="H172"/>
  <c r="F172"/>
  <c r="E172"/>
  <c r="D172"/>
  <c r="C172"/>
  <c r="B172"/>
  <c r="A172"/>
  <c r="L13" i="86" l="1"/>
  <c r="K172" i="33" s="1"/>
  <c r="J13" i="86"/>
  <c r="I172" i="33" s="1"/>
  <c r="H13" i="86"/>
  <c r="M161" i="33"/>
  <c r="K161"/>
  <c r="J161"/>
  <c r="I161"/>
  <c r="H161"/>
  <c r="G161"/>
  <c r="F161"/>
  <c r="E161"/>
  <c r="D161"/>
  <c r="C161"/>
  <c r="B161"/>
  <c r="A161"/>
  <c r="M14" i="24"/>
  <c r="M12"/>
  <c r="L12"/>
  <c r="J12"/>
  <c r="H12"/>
  <c r="M13" i="86" l="1"/>
  <c r="G172" i="33"/>
  <c r="J167"/>
  <c r="H167"/>
  <c r="F167"/>
  <c r="E167"/>
  <c r="D167"/>
  <c r="C167"/>
  <c r="B167"/>
  <c r="A167"/>
  <c r="M166"/>
  <c r="K166"/>
  <c r="J166"/>
  <c r="I166"/>
  <c r="H166"/>
  <c r="G166"/>
  <c r="F166"/>
  <c r="E166"/>
  <c r="D166"/>
  <c r="C166"/>
  <c r="B166"/>
  <c r="A166"/>
  <c r="M172" l="1"/>
  <c r="H9" i="15"/>
  <c r="H13"/>
  <c r="M17" i="33" l="1"/>
  <c r="K17"/>
  <c r="J17"/>
  <c r="I17"/>
  <c r="H17"/>
  <c r="G17"/>
  <c r="F17"/>
  <c r="E17"/>
  <c r="D17"/>
  <c r="C17"/>
  <c r="B17"/>
  <c r="A17"/>
  <c r="K10" i="4" l="1"/>
  <c r="M9" i="2"/>
  <c r="J9"/>
  <c r="H9"/>
  <c r="M165" i="33"/>
  <c r="K165"/>
  <c r="J165"/>
  <c r="I165"/>
  <c r="H165"/>
  <c r="G165"/>
  <c r="F165"/>
  <c r="E165"/>
  <c r="D165"/>
  <c r="C165"/>
  <c r="B165"/>
  <c r="A165"/>
  <c r="M164"/>
  <c r="K164"/>
  <c r="J164"/>
  <c r="I164"/>
  <c r="H164"/>
  <c r="G164"/>
  <c r="F164"/>
  <c r="E164"/>
  <c r="D164"/>
  <c r="C164"/>
  <c r="B164"/>
  <c r="A164"/>
  <c r="M163"/>
  <c r="K163"/>
  <c r="I163"/>
  <c r="G163"/>
  <c r="F163"/>
  <c r="E163"/>
  <c r="D163"/>
  <c r="C163"/>
  <c r="B163"/>
  <c r="H11" i="60"/>
  <c r="M11"/>
  <c r="J8"/>
  <c r="H8"/>
  <c r="M8" s="1"/>
  <c r="L10"/>
  <c r="J10"/>
  <c r="H10"/>
  <c r="M10" s="1"/>
  <c r="L9"/>
  <c r="J9"/>
  <c r="H9"/>
  <c r="M8" i="32"/>
  <c r="M16" i="31"/>
  <c r="M15"/>
  <c r="M14"/>
  <c r="M13"/>
  <c r="M12"/>
  <c r="M11"/>
  <c r="M10"/>
  <c r="M9"/>
  <c r="M8"/>
  <c r="M11" i="23"/>
  <c r="M10"/>
  <c r="M9"/>
  <c r="M7"/>
  <c r="M14" i="18"/>
  <c r="M13"/>
  <c r="M12"/>
  <c r="M11"/>
  <c r="M10"/>
  <c r="M9"/>
  <c r="M8"/>
  <c r="M11" i="15"/>
  <c r="M10"/>
  <c r="M8"/>
  <c r="M7"/>
  <c r="M9" i="61"/>
  <c r="M8"/>
  <c r="M12" i="13"/>
  <c r="M11"/>
  <c r="M10"/>
  <c r="M9"/>
  <c r="M8"/>
  <c r="M9" i="64"/>
  <c r="M8"/>
  <c r="M12" i="10"/>
  <c r="M11"/>
  <c r="M10"/>
  <c r="M9"/>
  <c r="M8"/>
  <c r="M12" i="9"/>
  <c r="M11"/>
  <c r="M10"/>
  <c r="M9"/>
  <c r="M8"/>
  <c r="M14" i="8"/>
  <c r="M13"/>
  <c r="M12"/>
  <c r="M11"/>
  <c r="M10"/>
  <c r="M9"/>
  <c r="M8"/>
  <c r="M11" i="6"/>
  <c r="M10"/>
  <c r="M9"/>
  <c r="M8"/>
  <c r="M7"/>
  <c r="M9" i="5"/>
  <c r="M8"/>
  <c r="M7"/>
  <c r="N10" i="3"/>
  <c r="N8"/>
  <c r="N7"/>
  <c r="M13" i="2"/>
  <c r="M12"/>
  <c r="M10"/>
  <c r="M7"/>
  <c r="M15" i="1"/>
  <c r="M14"/>
  <c r="M13"/>
  <c r="M12"/>
  <c r="M11"/>
  <c r="M10"/>
  <c r="M9"/>
  <c r="M8"/>
  <c r="M7"/>
  <c r="J26" i="33"/>
  <c r="H26"/>
  <c r="F26"/>
  <c r="E26"/>
  <c r="D26"/>
  <c r="C26"/>
  <c r="B26"/>
  <c r="A26"/>
  <c r="L12" i="3"/>
  <c r="J12"/>
  <c r="H12"/>
  <c r="L11"/>
  <c r="J11"/>
  <c r="H11"/>
  <c r="N12" l="1"/>
  <c r="N11"/>
  <c r="M9" i="60"/>
  <c r="G26" i="33"/>
  <c r="I26"/>
  <c r="K26"/>
  <c r="M26" l="1"/>
  <c r="J42"/>
  <c r="H42"/>
  <c r="F42"/>
  <c r="E42"/>
  <c r="D42"/>
  <c r="C42"/>
  <c r="B42"/>
  <c r="A42"/>
  <c r="J10" i="7"/>
  <c r="L10"/>
  <c r="H10"/>
  <c r="M10" l="1"/>
  <c r="I42" i="33"/>
  <c r="K42"/>
  <c r="G42"/>
  <c r="M42" l="1"/>
  <c r="K78"/>
  <c r="J78"/>
  <c r="H78"/>
  <c r="F78"/>
  <c r="E78"/>
  <c r="D78"/>
  <c r="C78"/>
  <c r="B78"/>
  <c r="A78"/>
  <c r="J11" i="13"/>
  <c r="I78" i="33" s="1"/>
  <c r="H11" i="13"/>
  <c r="J192" i="33"/>
  <c r="H192"/>
  <c r="F192"/>
  <c r="E192"/>
  <c r="D192"/>
  <c r="C192"/>
  <c r="B192"/>
  <c r="A192"/>
  <c r="J193"/>
  <c r="H193"/>
  <c r="F193"/>
  <c r="E193"/>
  <c r="D193"/>
  <c r="C193"/>
  <c r="B193"/>
  <c r="A193"/>
  <c r="K183"/>
  <c r="J183"/>
  <c r="H183"/>
  <c r="F183"/>
  <c r="E183"/>
  <c r="D183"/>
  <c r="C183"/>
  <c r="B183"/>
  <c r="A183"/>
  <c r="K184"/>
  <c r="J184"/>
  <c r="H184"/>
  <c r="F184"/>
  <c r="E184"/>
  <c r="D184"/>
  <c r="C184"/>
  <c r="B184"/>
  <c r="A184"/>
  <c r="K16" i="27"/>
  <c r="K17" i="26"/>
  <c r="K17" i="25"/>
  <c r="L8" i="27"/>
  <c r="J8"/>
  <c r="H8"/>
  <c r="L9"/>
  <c r="J8" i="26"/>
  <c r="H8"/>
  <c r="M9" i="27" l="1"/>
  <c r="M193" i="33" s="1"/>
  <c r="M8" i="27"/>
  <c r="M9" i="26"/>
  <c r="M8"/>
  <c r="M183" i="33" s="1"/>
  <c r="G193"/>
  <c r="I193"/>
  <c r="K193"/>
  <c r="G192"/>
  <c r="I192"/>
  <c r="K192"/>
  <c r="G184"/>
  <c r="I184"/>
  <c r="G183"/>
  <c r="I183"/>
  <c r="M78"/>
  <c r="G78"/>
  <c r="M192" l="1"/>
  <c r="M184"/>
  <c r="K14" i="86"/>
  <c r="I14"/>
  <c r="L8"/>
  <c r="K167" i="33" s="1"/>
  <c r="J8" i="86"/>
  <c r="I167" i="33" s="1"/>
  <c r="H8" i="86"/>
  <c r="J14"/>
  <c r="H14" l="1"/>
  <c r="G167" i="33"/>
  <c r="M8" i="86"/>
  <c r="L14"/>
  <c r="M167" i="33" l="1"/>
  <c r="J44"/>
  <c r="H44"/>
  <c r="F44"/>
  <c r="E44"/>
  <c r="D44"/>
  <c r="C44"/>
  <c r="B44"/>
  <c r="A44"/>
  <c r="J9" i="61"/>
  <c r="H9"/>
  <c r="L12" i="7"/>
  <c r="J12"/>
  <c r="H12"/>
  <c r="M12" l="1"/>
  <c r="G44" i="33"/>
  <c r="I44"/>
  <c r="K44"/>
  <c r="J211"/>
  <c r="H211"/>
  <c r="F211"/>
  <c r="E211"/>
  <c r="D211"/>
  <c r="C211"/>
  <c r="B211"/>
  <c r="A211"/>
  <c r="L11" i="29"/>
  <c r="K211" i="33" s="1"/>
  <c r="M11" i="29" l="1"/>
  <c r="M44" i="33"/>
  <c r="G211"/>
  <c r="I211"/>
  <c r="M211" l="1"/>
  <c r="J210" l="1"/>
  <c r="H210"/>
  <c r="F210"/>
  <c r="E210"/>
  <c r="D210"/>
  <c r="C210"/>
  <c r="B210"/>
  <c r="A210"/>
  <c r="L10" i="29"/>
  <c r="K210" i="33" s="1"/>
  <c r="I210"/>
  <c r="M10" i="29" l="1"/>
  <c r="G210" i="33"/>
  <c r="M210" l="1"/>
  <c r="L15" i="1"/>
  <c r="L14"/>
  <c r="L13"/>
  <c r="L12"/>
  <c r="L11"/>
  <c r="L10"/>
  <c r="L9"/>
  <c r="L8"/>
  <c r="L7"/>
  <c r="H8" i="5"/>
  <c r="J159" i="33" l="1"/>
  <c r="H159"/>
  <c r="F159"/>
  <c r="E159"/>
  <c r="D159"/>
  <c r="C159"/>
  <c r="B159"/>
  <c r="A159"/>
  <c r="K87"/>
  <c r="J87"/>
  <c r="H87"/>
  <c r="F87"/>
  <c r="E87"/>
  <c r="D87"/>
  <c r="C87"/>
  <c r="B87"/>
  <c r="A87"/>
  <c r="L10" i="24"/>
  <c r="K159" i="33" s="1"/>
  <c r="J10" i="24"/>
  <c r="I159" i="33" s="1"/>
  <c r="H10" i="24"/>
  <c r="M10" s="1"/>
  <c r="I87" i="33"/>
  <c r="G159" l="1"/>
  <c r="G87"/>
  <c r="M159" l="1"/>
  <c r="M87"/>
  <c r="L12" i="23"/>
  <c r="J12"/>
  <c r="J27" i="33" l="1"/>
  <c r="H27"/>
  <c r="F27"/>
  <c r="E27"/>
  <c r="D27"/>
  <c r="C27"/>
  <c r="B27"/>
  <c r="A27"/>
  <c r="I13" i="3"/>
  <c r="M27" i="33" l="1"/>
  <c r="G27"/>
  <c r="I27"/>
  <c r="K27"/>
  <c r="J153" l="1"/>
  <c r="H153"/>
  <c r="F153"/>
  <c r="E153"/>
  <c r="D153"/>
  <c r="C153"/>
  <c r="B153"/>
  <c r="A153"/>
  <c r="J141"/>
  <c r="H141"/>
  <c r="F141"/>
  <c r="E141"/>
  <c r="D141"/>
  <c r="C141"/>
  <c r="B141"/>
  <c r="A141"/>
  <c r="K13" i="23"/>
  <c r="L11"/>
  <c r="J11"/>
  <c r="H11"/>
  <c r="K15" i="22"/>
  <c r="I15"/>
  <c r="L7"/>
  <c r="J7"/>
  <c r="H7"/>
  <c r="M7" s="1"/>
  <c r="G153" i="33" l="1"/>
  <c r="I153"/>
  <c r="K153"/>
  <c r="G141"/>
  <c r="I141"/>
  <c r="K141"/>
  <c r="M141" l="1"/>
  <c r="M153"/>
  <c r="J139" l="1"/>
  <c r="H139"/>
  <c r="F139"/>
  <c r="E139"/>
  <c r="D139"/>
  <c r="C139"/>
  <c r="B139"/>
  <c r="A139"/>
  <c r="L13" i="21" l="1"/>
  <c r="J13"/>
  <c r="H13"/>
  <c r="M13" l="1"/>
  <c r="G139" i="33"/>
  <c r="K139"/>
  <c r="I139"/>
  <c r="J43"/>
  <c r="H43"/>
  <c r="F43"/>
  <c r="E43"/>
  <c r="D43"/>
  <c r="C43"/>
  <c r="B43"/>
  <c r="A43"/>
  <c r="L11" i="7"/>
  <c r="J11"/>
  <c r="H11"/>
  <c r="M11" l="1"/>
  <c r="M43" i="33" s="1"/>
  <c r="K43"/>
  <c r="I43"/>
  <c r="M139"/>
  <c r="G43"/>
  <c r="K14" i="30" l="1"/>
  <c r="I14"/>
  <c r="J224" i="33"/>
  <c r="H224"/>
  <c r="F224"/>
  <c r="E224"/>
  <c r="D224"/>
  <c r="C224"/>
  <c r="B224"/>
  <c r="A224"/>
  <c r="L11" i="30"/>
  <c r="J11"/>
  <c r="H11"/>
  <c r="K119" i="33"/>
  <c r="J119"/>
  <c r="H119"/>
  <c r="F119"/>
  <c r="E119"/>
  <c r="D119"/>
  <c r="C119"/>
  <c r="B119"/>
  <c r="A119"/>
  <c r="J138"/>
  <c r="H138"/>
  <c r="F138"/>
  <c r="E138"/>
  <c r="D138"/>
  <c r="C138"/>
  <c r="B138"/>
  <c r="A138"/>
  <c r="L12" i="21"/>
  <c r="J12"/>
  <c r="H12"/>
  <c r="M12" s="1"/>
  <c r="L15" i="18"/>
  <c r="I15"/>
  <c r="J13"/>
  <c r="H13"/>
  <c r="J29" i="33"/>
  <c r="H29"/>
  <c r="F29"/>
  <c r="E29"/>
  <c r="D29"/>
  <c r="C29"/>
  <c r="B29"/>
  <c r="A29"/>
  <c r="L8" i="4"/>
  <c r="J8"/>
  <c r="H8"/>
  <c r="M11" i="30" l="1"/>
  <c r="M8" i="4"/>
  <c r="G224" i="33"/>
  <c r="I224"/>
  <c r="K224"/>
  <c r="M224"/>
  <c r="G138"/>
  <c r="I138"/>
  <c r="K138"/>
  <c r="M119"/>
  <c r="G119"/>
  <c r="I119"/>
  <c r="G29"/>
  <c r="I29"/>
  <c r="K29"/>
  <c r="M138" l="1"/>
  <c r="M29"/>
  <c r="J226" l="1"/>
  <c r="H226"/>
  <c r="J223"/>
  <c r="H223"/>
  <c r="J222"/>
  <c r="H222"/>
  <c r="J221"/>
  <c r="H221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L17" s="1"/>
  <c r="J8"/>
  <c r="H8"/>
  <c r="M17" s="1"/>
  <c r="L13" i="30"/>
  <c r="J13"/>
  <c r="H13"/>
  <c r="M13" s="1"/>
  <c r="L10"/>
  <c r="J10"/>
  <c r="H10"/>
  <c r="L9"/>
  <c r="K222" i="33" s="1"/>
  <c r="J9" i="30"/>
  <c r="I222" i="33" s="1"/>
  <c r="H9" i="30"/>
  <c r="M9" s="1"/>
  <c r="L8"/>
  <c r="K221" i="33" s="1"/>
  <c r="J8" i="30"/>
  <c r="I221" i="33" s="1"/>
  <c r="H8" i="30"/>
  <c r="M8" l="1"/>
  <c r="M10"/>
  <c r="J17" i="31"/>
  <c r="M223" i="33"/>
  <c r="H14" i="30"/>
  <c r="L14"/>
  <c r="J14"/>
  <c r="G221" i="33"/>
  <c r="G222"/>
  <c r="G223"/>
  <c r="I223"/>
  <c r="K223"/>
  <c r="G226"/>
  <c r="I226"/>
  <c r="K226"/>
  <c r="H17" i="31"/>
  <c r="M222" i="33" l="1"/>
  <c r="M221"/>
  <c r="M226"/>
  <c r="M14" i="30" l="1"/>
  <c r="J158" i="33"/>
  <c r="H158"/>
  <c r="F158"/>
  <c r="E158"/>
  <c r="D158"/>
  <c r="C158"/>
  <c r="B158"/>
  <c r="A158"/>
  <c r="L9" i="24"/>
  <c r="J9"/>
  <c r="H9"/>
  <c r="M9" s="1"/>
  <c r="G158" i="33" l="1"/>
  <c r="I158"/>
  <c r="M158"/>
  <c r="K158"/>
  <c r="J92"/>
  <c r="H92"/>
  <c r="F92"/>
  <c r="E92"/>
  <c r="D92"/>
  <c r="C92"/>
  <c r="B92"/>
  <c r="A92"/>
  <c r="J73"/>
  <c r="H73"/>
  <c r="F73"/>
  <c r="E73"/>
  <c r="D73"/>
  <c r="C73"/>
  <c r="B73"/>
  <c r="A73"/>
  <c r="J72"/>
  <c r="H72"/>
  <c r="F72"/>
  <c r="E72"/>
  <c r="D72"/>
  <c r="C72"/>
  <c r="B72"/>
  <c r="A72"/>
  <c r="L10" i="15"/>
  <c r="K92" i="33" s="1"/>
  <c r="J10" i="15"/>
  <c r="I92" i="33" s="1"/>
  <c r="H10" i="15"/>
  <c r="K10" i="64"/>
  <c r="I10"/>
  <c r="L9"/>
  <c r="K73" i="33" s="1"/>
  <c r="J9" i="64"/>
  <c r="I73" i="33" s="1"/>
  <c r="H9" i="64"/>
  <c r="L8"/>
  <c r="J8"/>
  <c r="H8"/>
  <c r="L10"/>
  <c r="J147" i="33"/>
  <c r="H147"/>
  <c r="F147"/>
  <c r="E147"/>
  <c r="D147"/>
  <c r="C147"/>
  <c r="B147"/>
  <c r="A147"/>
  <c r="L13" i="22"/>
  <c r="K147" i="33" s="1"/>
  <c r="J13" i="22"/>
  <c r="I147" i="33" s="1"/>
  <c r="H13" i="22"/>
  <c r="M13" s="1"/>
  <c r="J209" i="33"/>
  <c r="H209"/>
  <c r="F209"/>
  <c r="E209"/>
  <c r="D209"/>
  <c r="C209"/>
  <c r="B209"/>
  <c r="A209"/>
  <c r="J157"/>
  <c r="H157"/>
  <c r="F157"/>
  <c r="E157"/>
  <c r="D157"/>
  <c r="C157"/>
  <c r="B157"/>
  <c r="A157"/>
  <c r="J160"/>
  <c r="H160"/>
  <c r="F160"/>
  <c r="E160"/>
  <c r="D160"/>
  <c r="C160"/>
  <c r="B160"/>
  <c r="A160"/>
  <c r="L9" i="29"/>
  <c r="K209" i="33" s="1"/>
  <c r="I209"/>
  <c r="J8" i="24"/>
  <c r="L11"/>
  <c r="J11"/>
  <c r="H11"/>
  <c r="L8"/>
  <c r="K157" i="33" s="1"/>
  <c r="H8" i="24"/>
  <c r="M8" s="1"/>
  <c r="M13" i="3"/>
  <c r="M11" i="24" l="1"/>
  <c r="M9" i="29"/>
  <c r="M209" i="33" s="1"/>
  <c r="K160"/>
  <c r="I160"/>
  <c r="M92"/>
  <c r="G160"/>
  <c r="G147"/>
  <c r="J10" i="64"/>
  <c r="G72" i="33"/>
  <c r="I72"/>
  <c r="K72"/>
  <c r="G73"/>
  <c r="H10" i="64"/>
  <c r="I157" i="33"/>
  <c r="G157"/>
  <c r="M157"/>
  <c r="G209"/>
  <c r="G92"/>
  <c r="M73" l="1"/>
  <c r="M10" i="64"/>
  <c r="M160" i="33"/>
  <c r="M72"/>
  <c r="M147"/>
  <c r="K151"/>
  <c r="J151"/>
  <c r="H151"/>
  <c r="F151"/>
  <c r="E151"/>
  <c r="D151"/>
  <c r="C151"/>
  <c r="B151"/>
  <c r="A151"/>
  <c r="L9" i="23"/>
  <c r="J9"/>
  <c r="H9"/>
  <c r="J9" i="20"/>
  <c r="H9"/>
  <c r="L7" i="6"/>
  <c r="J7"/>
  <c r="H7"/>
  <c r="I151" i="33" l="1"/>
  <c r="G151"/>
  <c r="M151" l="1"/>
  <c r="H11" i="20"/>
  <c r="K175" i="33"/>
  <c r="J175"/>
  <c r="H175"/>
  <c r="F175"/>
  <c r="E175"/>
  <c r="D175"/>
  <c r="C175"/>
  <c r="B175"/>
  <c r="A175"/>
  <c r="J9" i="25"/>
  <c r="H9"/>
  <c r="M9" s="1"/>
  <c r="I175" i="33" l="1"/>
  <c r="G175"/>
  <c r="M175" l="1"/>
  <c r="K206" l="1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K204"/>
  <c r="J204"/>
  <c r="H204"/>
  <c r="F204"/>
  <c r="E204"/>
  <c r="D204"/>
  <c r="C204"/>
  <c r="B204"/>
  <c r="A204"/>
  <c r="K203"/>
  <c r="J203"/>
  <c r="H203"/>
  <c r="F203"/>
  <c r="E203"/>
  <c r="D203"/>
  <c r="C203"/>
  <c r="B203"/>
  <c r="A203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J196"/>
  <c r="H196"/>
  <c r="F196"/>
  <c r="E196"/>
  <c r="D196"/>
  <c r="C196"/>
  <c r="B196"/>
  <c r="A196"/>
  <c r="J195"/>
  <c r="H195"/>
  <c r="F195"/>
  <c r="E195"/>
  <c r="D195"/>
  <c r="C195"/>
  <c r="B195"/>
  <c r="A195"/>
  <c r="L14" i="27"/>
  <c r="I198" i="33"/>
  <c r="L13" i="27"/>
  <c r="K197" i="33" s="1"/>
  <c r="L12" i="27"/>
  <c r="I196" i="33"/>
  <c r="L11" i="27"/>
  <c r="M13" l="1"/>
  <c r="M11" i="28"/>
  <c r="M14"/>
  <c r="M13"/>
  <c r="M12"/>
  <c r="M14" i="27"/>
  <c r="M12"/>
  <c r="M11"/>
  <c r="M195" i="33" s="1"/>
  <c r="G203"/>
  <c r="I203"/>
  <c r="G204"/>
  <c r="I204"/>
  <c r="G205"/>
  <c r="I205"/>
  <c r="G206"/>
  <c r="I206"/>
  <c r="G197"/>
  <c r="G195"/>
  <c r="I195"/>
  <c r="K195"/>
  <c r="G196"/>
  <c r="K196"/>
  <c r="I197"/>
  <c r="G198"/>
  <c r="K198"/>
  <c r="M197"/>
  <c r="H12" i="13"/>
  <c r="A163" i="33"/>
  <c r="M206" l="1"/>
  <c r="M204"/>
  <c r="M203"/>
  <c r="M205"/>
  <c r="M198"/>
  <c r="M196"/>
  <c r="J51"/>
  <c r="H51"/>
  <c r="F51"/>
  <c r="E51"/>
  <c r="D51"/>
  <c r="C51"/>
  <c r="B51"/>
  <c r="A51"/>
  <c r="L11" i="8"/>
  <c r="J11"/>
  <c r="H11"/>
  <c r="K86" i="33"/>
  <c r="J86"/>
  <c r="H86"/>
  <c r="F86"/>
  <c r="E86"/>
  <c r="D86"/>
  <c r="C86"/>
  <c r="B86"/>
  <c r="A86"/>
  <c r="G51" l="1"/>
  <c r="K51"/>
  <c r="I51"/>
  <c r="K12" i="61"/>
  <c r="I12"/>
  <c r="L12"/>
  <c r="J8"/>
  <c r="H8"/>
  <c r="J12" l="1"/>
  <c r="I86" i="33"/>
  <c r="H12" i="61"/>
  <c r="G86" i="33"/>
  <c r="M51"/>
  <c r="M86" l="1"/>
  <c r="K11" i="60"/>
  <c r="I11"/>
  <c r="L7"/>
  <c r="L11" s="1"/>
  <c r="J7"/>
  <c r="J11" s="1"/>
  <c r="H7"/>
  <c r="M7" l="1"/>
  <c r="J162" i="33" l="1"/>
  <c r="H162"/>
  <c r="F162"/>
  <c r="E162"/>
  <c r="D162"/>
  <c r="C162"/>
  <c r="B162"/>
  <c r="A162"/>
  <c r="L13" i="24"/>
  <c r="J13"/>
  <c r="H13"/>
  <c r="M13" s="1"/>
  <c r="L14" i="25"/>
  <c r="J14"/>
  <c r="H14"/>
  <c r="M14" l="1"/>
  <c r="G162" i="33"/>
  <c r="K162"/>
  <c r="I162"/>
  <c r="M162"/>
  <c r="J236" l="1"/>
  <c r="H236"/>
  <c r="F236"/>
  <c r="E236"/>
  <c r="D236"/>
  <c r="C236"/>
  <c r="B236"/>
  <c r="A236"/>
  <c r="K235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J228"/>
  <c r="H228"/>
  <c r="F228"/>
  <c r="E228"/>
  <c r="D228"/>
  <c r="C228"/>
  <c r="B228"/>
  <c r="A228"/>
  <c r="J227"/>
  <c r="H227"/>
  <c r="F227"/>
  <c r="E227"/>
  <c r="D227"/>
  <c r="C227"/>
  <c r="B227"/>
  <c r="A227"/>
  <c r="F226"/>
  <c r="E226"/>
  <c r="D226"/>
  <c r="C226"/>
  <c r="B226"/>
  <c r="A226"/>
  <c r="F223"/>
  <c r="E223"/>
  <c r="D223"/>
  <c r="C223"/>
  <c r="B223"/>
  <c r="A223"/>
  <c r="F222"/>
  <c r="E222"/>
  <c r="D222"/>
  <c r="C222"/>
  <c r="B222"/>
  <c r="A222"/>
  <c r="F221"/>
  <c r="E221"/>
  <c r="D221"/>
  <c r="C221"/>
  <c r="B221"/>
  <c r="A221"/>
  <c r="J212"/>
  <c r="H212"/>
  <c r="F212"/>
  <c r="E212"/>
  <c r="D212"/>
  <c r="C212"/>
  <c r="B212"/>
  <c r="A212"/>
  <c r="J208"/>
  <c r="H208"/>
  <c r="F208"/>
  <c r="E208"/>
  <c r="D208"/>
  <c r="C208"/>
  <c r="B208"/>
  <c r="A208"/>
  <c r="K207"/>
  <c r="J207"/>
  <c r="H207"/>
  <c r="F207"/>
  <c r="E207"/>
  <c r="D207"/>
  <c r="C207"/>
  <c r="B207"/>
  <c r="A207"/>
  <c r="K202"/>
  <c r="J202"/>
  <c r="H202"/>
  <c r="F202"/>
  <c r="E202"/>
  <c r="D202"/>
  <c r="C202"/>
  <c r="B202"/>
  <c r="A202"/>
  <c r="K201"/>
  <c r="J201"/>
  <c r="H201"/>
  <c r="F201"/>
  <c r="E201"/>
  <c r="D201"/>
  <c r="C201"/>
  <c r="B201"/>
  <c r="A201"/>
  <c r="J200"/>
  <c r="H200"/>
  <c r="F200"/>
  <c r="E200"/>
  <c r="D200"/>
  <c r="C200"/>
  <c r="B200"/>
  <c r="A200"/>
  <c r="J194"/>
  <c r="H194"/>
  <c r="F194"/>
  <c r="E194"/>
  <c r="D194"/>
  <c r="C194"/>
  <c r="B194"/>
  <c r="A194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K186"/>
  <c r="J186"/>
  <c r="H186"/>
  <c r="F186"/>
  <c r="E186"/>
  <c r="D186"/>
  <c r="C186"/>
  <c r="B186"/>
  <c r="A186"/>
  <c r="K185"/>
  <c r="J185"/>
  <c r="H185"/>
  <c r="F185"/>
  <c r="E185"/>
  <c r="D185"/>
  <c r="C185"/>
  <c r="B185"/>
  <c r="A185"/>
  <c r="J182"/>
  <c r="H182"/>
  <c r="F182"/>
  <c r="E182"/>
  <c r="D182"/>
  <c r="C182"/>
  <c r="B182"/>
  <c r="A182"/>
  <c r="J180"/>
  <c r="H180"/>
  <c r="F180"/>
  <c r="E180"/>
  <c r="D180"/>
  <c r="C180"/>
  <c r="B180"/>
  <c r="A180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K177"/>
  <c r="J177"/>
  <c r="H177"/>
  <c r="F177"/>
  <c r="E177"/>
  <c r="D177"/>
  <c r="C177"/>
  <c r="B177"/>
  <c r="A177"/>
  <c r="K176"/>
  <c r="J176"/>
  <c r="H176"/>
  <c r="F176"/>
  <c r="E176"/>
  <c r="D176"/>
  <c r="C176"/>
  <c r="B176"/>
  <c r="A176"/>
  <c r="K174"/>
  <c r="J174"/>
  <c r="H174"/>
  <c r="F174"/>
  <c r="E174"/>
  <c r="D174"/>
  <c r="C174"/>
  <c r="B174"/>
  <c r="A174"/>
  <c r="J163"/>
  <c r="H163"/>
  <c r="J156"/>
  <c r="J173" s="1"/>
  <c r="H156"/>
  <c r="H173" s="1"/>
  <c r="F156"/>
  <c r="F173" s="1"/>
  <c r="E156"/>
  <c r="D156"/>
  <c r="C156"/>
  <c r="B156"/>
  <c r="A156"/>
  <c r="K154"/>
  <c r="J154"/>
  <c r="H154"/>
  <c r="F154"/>
  <c r="E154"/>
  <c r="D154"/>
  <c r="C154"/>
  <c r="B154"/>
  <c r="A154"/>
  <c r="J152"/>
  <c r="H152"/>
  <c r="F152"/>
  <c r="E152"/>
  <c r="D152"/>
  <c r="C152"/>
  <c r="B152"/>
  <c r="A152"/>
  <c r="J150"/>
  <c r="H150"/>
  <c r="F150"/>
  <c r="E150"/>
  <c r="D150"/>
  <c r="C150"/>
  <c r="B150"/>
  <c r="A150"/>
  <c r="J149"/>
  <c r="H149"/>
  <c r="F149"/>
  <c r="E149"/>
  <c r="D149"/>
  <c r="C149"/>
  <c r="B149"/>
  <c r="A149"/>
  <c r="J148"/>
  <c r="H148"/>
  <c r="F148"/>
  <c r="E148"/>
  <c r="D148"/>
  <c r="C148"/>
  <c r="B148"/>
  <c r="A148"/>
  <c r="J146"/>
  <c r="H146"/>
  <c r="F146"/>
  <c r="E146"/>
  <c r="D146"/>
  <c r="C146"/>
  <c r="B146"/>
  <c r="A146"/>
  <c r="J145"/>
  <c r="H145"/>
  <c r="F145"/>
  <c r="E145"/>
  <c r="D145"/>
  <c r="C145"/>
  <c r="B145"/>
  <c r="A145"/>
  <c r="J144"/>
  <c r="H144"/>
  <c r="F144"/>
  <c r="E144"/>
  <c r="D144"/>
  <c r="C144"/>
  <c r="B144"/>
  <c r="A144"/>
  <c r="J143"/>
  <c r="H143"/>
  <c r="F143"/>
  <c r="E143"/>
  <c r="D143"/>
  <c r="C143"/>
  <c r="B143"/>
  <c r="A143"/>
  <c r="K140"/>
  <c r="J140"/>
  <c r="H140"/>
  <c r="F140"/>
  <c r="E140"/>
  <c r="D140"/>
  <c r="C140"/>
  <c r="B140"/>
  <c r="A140"/>
  <c r="J137"/>
  <c r="H137"/>
  <c r="F137"/>
  <c r="E137"/>
  <c r="D137"/>
  <c r="C137"/>
  <c r="B137"/>
  <c r="A137"/>
  <c r="K136"/>
  <c r="J136"/>
  <c r="H136"/>
  <c r="F136"/>
  <c r="E136"/>
  <c r="D136"/>
  <c r="C136"/>
  <c r="B136"/>
  <c r="A136"/>
  <c r="K135"/>
  <c r="J135"/>
  <c r="H135"/>
  <c r="F135"/>
  <c r="E135"/>
  <c r="D135"/>
  <c r="C135"/>
  <c r="B135"/>
  <c r="A135"/>
  <c r="J134"/>
  <c r="H134"/>
  <c r="F134"/>
  <c r="E134"/>
  <c r="D134"/>
  <c r="C134"/>
  <c r="B134"/>
  <c r="A134"/>
  <c r="K133"/>
  <c r="J133"/>
  <c r="H133"/>
  <c r="F133"/>
  <c r="E133"/>
  <c r="D133"/>
  <c r="C133"/>
  <c r="B133"/>
  <c r="A133"/>
  <c r="J132"/>
  <c r="H132"/>
  <c r="F132"/>
  <c r="E132"/>
  <c r="D132"/>
  <c r="C132"/>
  <c r="B132"/>
  <c r="A132"/>
  <c r="J131"/>
  <c r="H131"/>
  <c r="F131"/>
  <c r="E131"/>
  <c r="D131"/>
  <c r="C131"/>
  <c r="B131"/>
  <c r="A131"/>
  <c r="J130"/>
  <c r="H130"/>
  <c r="F130"/>
  <c r="E130"/>
  <c r="D130"/>
  <c r="C130"/>
  <c r="B130"/>
  <c r="A130"/>
  <c r="J129"/>
  <c r="H129"/>
  <c r="F129"/>
  <c r="E129"/>
  <c r="D129"/>
  <c r="C129"/>
  <c r="B129"/>
  <c r="A129"/>
  <c r="J128"/>
  <c r="H128"/>
  <c r="F128"/>
  <c r="E128"/>
  <c r="D128"/>
  <c r="C128"/>
  <c r="B128"/>
  <c r="A128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4"/>
  <c r="H124"/>
  <c r="F124"/>
  <c r="E124"/>
  <c r="D124"/>
  <c r="C124"/>
  <c r="B124"/>
  <c r="A124"/>
  <c r="J122"/>
  <c r="H122"/>
  <c r="F122"/>
  <c r="E122"/>
  <c r="D122"/>
  <c r="C122"/>
  <c r="B122"/>
  <c r="A122"/>
  <c r="J121"/>
  <c r="H121"/>
  <c r="F121"/>
  <c r="E121"/>
  <c r="D121"/>
  <c r="C121"/>
  <c r="B121"/>
  <c r="A121"/>
  <c r="K120"/>
  <c r="J120"/>
  <c r="H120"/>
  <c r="F120"/>
  <c r="E120"/>
  <c r="D120"/>
  <c r="C120"/>
  <c r="B120"/>
  <c r="A120"/>
  <c r="K118"/>
  <c r="J118"/>
  <c r="H118"/>
  <c r="F118"/>
  <c r="E118"/>
  <c r="D118"/>
  <c r="C118"/>
  <c r="B118"/>
  <c r="A118"/>
  <c r="K117"/>
  <c r="J117"/>
  <c r="H117"/>
  <c r="F117"/>
  <c r="E117"/>
  <c r="D117"/>
  <c r="C117"/>
  <c r="B117"/>
  <c r="A117"/>
  <c r="K116"/>
  <c r="J116"/>
  <c r="H116"/>
  <c r="F116"/>
  <c r="E116"/>
  <c r="D116"/>
  <c r="C116"/>
  <c r="B116"/>
  <c r="A116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J113"/>
  <c r="H113"/>
  <c r="F113"/>
  <c r="E113"/>
  <c r="D113"/>
  <c r="C113"/>
  <c r="B113"/>
  <c r="A113"/>
  <c r="J112"/>
  <c r="H112"/>
  <c r="F112"/>
  <c r="E112"/>
  <c r="D112"/>
  <c r="C112"/>
  <c r="B112"/>
  <c r="A112"/>
  <c r="K111"/>
  <c r="J111"/>
  <c r="H111"/>
  <c r="F111"/>
  <c r="E111"/>
  <c r="D111"/>
  <c r="C111"/>
  <c r="B111"/>
  <c r="A111"/>
  <c r="K110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J108"/>
  <c r="H108"/>
  <c r="F108"/>
  <c r="E108"/>
  <c r="D108"/>
  <c r="C108"/>
  <c r="B108"/>
  <c r="A108"/>
  <c r="J107"/>
  <c r="H107"/>
  <c r="F107"/>
  <c r="E107"/>
  <c r="D107"/>
  <c r="C107"/>
  <c r="B107"/>
  <c r="A107"/>
  <c r="K106"/>
  <c r="J106"/>
  <c r="H106"/>
  <c r="F106"/>
  <c r="E106"/>
  <c r="D106"/>
  <c r="C106"/>
  <c r="B106"/>
  <c r="A106"/>
  <c r="K105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1"/>
  <c r="J101"/>
  <c r="H101"/>
  <c r="F101"/>
  <c r="E101"/>
  <c r="D101"/>
  <c r="C101"/>
  <c r="B101"/>
  <c r="A101"/>
  <c r="K100"/>
  <c r="J100"/>
  <c r="H100"/>
  <c r="F100"/>
  <c r="E100"/>
  <c r="D100"/>
  <c r="C100"/>
  <c r="B100"/>
  <c r="A100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J96"/>
  <c r="H96"/>
  <c r="F96"/>
  <c r="E96"/>
  <c r="D96"/>
  <c r="C96"/>
  <c r="B96"/>
  <c r="A96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1"/>
  <c r="I91"/>
  <c r="H91"/>
  <c r="G91"/>
  <c r="F91"/>
  <c r="E91"/>
  <c r="D91"/>
  <c r="C91"/>
  <c r="B91"/>
  <c r="A91"/>
  <c r="J90"/>
  <c r="H90"/>
  <c r="F90"/>
  <c r="E90"/>
  <c r="D90"/>
  <c r="C90"/>
  <c r="B90"/>
  <c r="A90"/>
  <c r="J89"/>
  <c r="H89"/>
  <c r="F89"/>
  <c r="E89"/>
  <c r="D89"/>
  <c r="C89"/>
  <c r="B89"/>
  <c r="A89"/>
  <c r="K85"/>
  <c r="J85"/>
  <c r="H85"/>
  <c r="F85"/>
  <c r="E85"/>
  <c r="D85"/>
  <c r="C85"/>
  <c r="B85"/>
  <c r="A85"/>
  <c r="K84"/>
  <c r="J84"/>
  <c r="H84"/>
  <c r="F84"/>
  <c r="E84"/>
  <c r="D84"/>
  <c r="C84"/>
  <c r="B84"/>
  <c r="A84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J80"/>
  <c r="H80"/>
  <c r="F80"/>
  <c r="E80"/>
  <c r="D80"/>
  <c r="C80"/>
  <c r="B80"/>
  <c r="A80"/>
  <c r="J79"/>
  <c r="H79"/>
  <c r="G79"/>
  <c r="F79"/>
  <c r="E79"/>
  <c r="D79"/>
  <c r="C79"/>
  <c r="B79"/>
  <c r="A79"/>
  <c r="K77"/>
  <c r="J77"/>
  <c r="H77"/>
  <c r="F77"/>
  <c r="E77"/>
  <c r="D77"/>
  <c r="C77"/>
  <c r="B77"/>
  <c r="A77"/>
  <c r="K76"/>
  <c r="J76"/>
  <c r="H76"/>
  <c r="F76"/>
  <c r="E76"/>
  <c r="D76"/>
  <c r="C76"/>
  <c r="B76"/>
  <c r="A76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J71"/>
  <c r="H71"/>
  <c r="F71"/>
  <c r="E71"/>
  <c r="D71"/>
  <c r="C71"/>
  <c r="B71"/>
  <c r="A71"/>
  <c r="K70"/>
  <c r="J70"/>
  <c r="H70"/>
  <c r="F70"/>
  <c r="E70"/>
  <c r="D70"/>
  <c r="C70"/>
  <c r="B70"/>
  <c r="A70"/>
  <c r="K69"/>
  <c r="J69"/>
  <c r="H69"/>
  <c r="F69"/>
  <c r="E69"/>
  <c r="D69"/>
  <c r="C69"/>
  <c r="B69"/>
  <c r="A69"/>
  <c r="K67"/>
  <c r="J67"/>
  <c r="H67"/>
  <c r="F67"/>
  <c r="E67"/>
  <c r="D67"/>
  <c r="C67"/>
  <c r="B67"/>
  <c r="A67"/>
  <c r="K66"/>
  <c r="J66"/>
  <c r="H66"/>
  <c r="F66"/>
  <c r="E66"/>
  <c r="D66"/>
  <c r="C66"/>
  <c r="B66"/>
  <c r="A66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0"/>
  <c r="H50"/>
  <c r="F50"/>
  <c r="E50"/>
  <c r="D50"/>
  <c r="C50"/>
  <c r="B50"/>
  <c r="A50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5"/>
  <c r="H45"/>
  <c r="F45"/>
  <c r="E45"/>
  <c r="D45"/>
  <c r="C45"/>
  <c r="B45"/>
  <c r="A45"/>
  <c r="J41"/>
  <c r="H41"/>
  <c r="F41"/>
  <c r="E41"/>
  <c r="D41"/>
  <c r="C41"/>
  <c r="B41"/>
  <c r="A41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K33"/>
  <c r="J33"/>
  <c r="H33"/>
  <c r="F33"/>
  <c r="E33"/>
  <c r="D33"/>
  <c r="C33"/>
  <c r="B33"/>
  <c r="A33"/>
  <c r="K32"/>
  <c r="J32"/>
  <c r="H32"/>
  <c r="F32"/>
  <c r="E32"/>
  <c r="D32"/>
  <c r="C32"/>
  <c r="B32"/>
  <c r="A32"/>
  <c r="J31"/>
  <c r="H31"/>
  <c r="F31"/>
  <c r="E31"/>
  <c r="D31"/>
  <c r="C31"/>
  <c r="B31"/>
  <c r="A31"/>
  <c r="K30"/>
  <c r="J30"/>
  <c r="H30"/>
  <c r="F30"/>
  <c r="E30"/>
  <c r="D30"/>
  <c r="C30"/>
  <c r="B30"/>
  <c r="A30"/>
  <c r="J28"/>
  <c r="H28"/>
  <c r="F28"/>
  <c r="E28"/>
  <c r="D28"/>
  <c r="C28"/>
  <c r="B28"/>
  <c r="A28"/>
  <c r="J25"/>
  <c r="H25"/>
  <c r="F25"/>
  <c r="E25"/>
  <c r="D25"/>
  <c r="C25"/>
  <c r="B25"/>
  <c r="A25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K21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6"/>
  <c r="J16"/>
  <c r="H16"/>
  <c r="F16"/>
  <c r="E16"/>
  <c r="D16"/>
  <c r="C16"/>
  <c r="B16"/>
  <c r="A16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J8"/>
  <c r="H8"/>
  <c r="K13" i="29"/>
  <c r="I13"/>
  <c r="L12"/>
  <c r="L8"/>
  <c r="J8"/>
  <c r="H8"/>
  <c r="K16" i="28"/>
  <c r="I16"/>
  <c r="M15"/>
  <c r="M10"/>
  <c r="M9"/>
  <c r="L8"/>
  <c r="L16" s="1"/>
  <c r="J8"/>
  <c r="H8"/>
  <c r="I16" i="27"/>
  <c r="L15"/>
  <c r="L10"/>
  <c r="L16" s="1"/>
  <c r="M10"/>
  <c r="I17" i="26"/>
  <c r="L17"/>
  <c r="Q16"/>
  <c r="P14"/>
  <c r="P16" s="1"/>
  <c r="M14"/>
  <c r="M13"/>
  <c r="M12"/>
  <c r="P11"/>
  <c r="J17"/>
  <c r="P7"/>
  <c r="I17" i="25"/>
  <c r="L16"/>
  <c r="J16"/>
  <c r="H16"/>
  <c r="M16" s="1"/>
  <c r="Q13"/>
  <c r="L13"/>
  <c r="J13"/>
  <c r="H13"/>
  <c r="J12"/>
  <c r="H12"/>
  <c r="Q11"/>
  <c r="P11"/>
  <c r="J11"/>
  <c r="H11"/>
  <c r="P10"/>
  <c r="J10"/>
  <c r="H10"/>
  <c r="J8"/>
  <c r="H8"/>
  <c r="K14" i="24"/>
  <c r="I14"/>
  <c r="L7"/>
  <c r="J7"/>
  <c r="H7"/>
  <c r="M7" s="1"/>
  <c r="I13" i="23"/>
  <c r="H12"/>
  <c r="M12" s="1"/>
  <c r="L10"/>
  <c r="J10"/>
  <c r="H10"/>
  <c r="L8"/>
  <c r="J8"/>
  <c r="H8"/>
  <c r="M8" s="1"/>
  <c r="L7"/>
  <c r="J7"/>
  <c r="H7"/>
  <c r="L14" i="22"/>
  <c r="J14"/>
  <c r="H14"/>
  <c r="L12"/>
  <c r="J12"/>
  <c r="H12"/>
  <c r="L11"/>
  <c r="J11"/>
  <c r="H11"/>
  <c r="L10"/>
  <c r="J10"/>
  <c r="H10"/>
  <c r="L9"/>
  <c r="J9"/>
  <c r="H9"/>
  <c r="M9" s="1"/>
  <c r="K15" i="21"/>
  <c r="I15"/>
  <c r="J14"/>
  <c r="H14"/>
  <c r="M14" s="1"/>
  <c r="L11"/>
  <c r="J11"/>
  <c r="H11"/>
  <c r="M11" s="1"/>
  <c r="J10"/>
  <c r="H10"/>
  <c r="M10" s="1"/>
  <c r="J9"/>
  <c r="H9"/>
  <c r="M9" s="1"/>
  <c r="L8"/>
  <c r="J8"/>
  <c r="H8"/>
  <c r="J7"/>
  <c r="H7"/>
  <c r="M7" s="1"/>
  <c r="K13" i="20"/>
  <c r="I13"/>
  <c r="L12"/>
  <c r="J12"/>
  <c r="H12"/>
  <c r="L11"/>
  <c r="J11"/>
  <c r="L10"/>
  <c r="J10"/>
  <c r="H10"/>
  <c r="L9"/>
  <c r="M9" s="1"/>
  <c r="L8"/>
  <c r="J8"/>
  <c r="H8"/>
  <c r="L7"/>
  <c r="J7"/>
  <c r="H7"/>
  <c r="M7" s="1"/>
  <c r="K14" i="19"/>
  <c r="I14"/>
  <c r="L13"/>
  <c r="J13"/>
  <c r="H13"/>
  <c r="M13" s="1"/>
  <c r="L12"/>
  <c r="J12"/>
  <c r="H12"/>
  <c r="L11"/>
  <c r="J11"/>
  <c r="H11"/>
  <c r="M11" s="1"/>
  <c r="L9"/>
  <c r="J9"/>
  <c r="H9"/>
  <c r="L8"/>
  <c r="J8"/>
  <c r="H8"/>
  <c r="K15" i="18"/>
  <c r="J14"/>
  <c r="H14"/>
  <c r="J12"/>
  <c r="H12"/>
  <c r="J11"/>
  <c r="H11"/>
  <c r="J10"/>
  <c r="H10"/>
  <c r="J9"/>
  <c r="H9"/>
  <c r="J8"/>
  <c r="J15" s="1"/>
  <c r="H8"/>
  <c r="K16" i="17"/>
  <c r="I16"/>
  <c r="L15"/>
  <c r="J15"/>
  <c r="H15"/>
  <c r="M15" s="1"/>
  <c r="L14"/>
  <c r="J14"/>
  <c r="H14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L17" i="16"/>
  <c r="K17"/>
  <c r="I17"/>
  <c r="J8"/>
  <c r="H8"/>
  <c r="K15" i="15"/>
  <c r="I15"/>
  <c r="L14"/>
  <c r="J14"/>
  <c r="H14"/>
  <c r="J13"/>
  <c r="M13"/>
  <c r="L12"/>
  <c r="J12"/>
  <c r="H12"/>
  <c r="L11"/>
  <c r="J11"/>
  <c r="H11"/>
  <c r="L9"/>
  <c r="M9" s="1"/>
  <c r="L8"/>
  <c r="J8"/>
  <c r="H8"/>
  <c r="L7"/>
  <c r="J7"/>
  <c r="H7"/>
  <c r="K13" i="14"/>
  <c r="I13"/>
  <c r="J12"/>
  <c r="H12"/>
  <c r="M12" s="1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L12"/>
  <c r="J12"/>
  <c r="J10"/>
  <c r="H10"/>
  <c r="J9"/>
  <c r="H9"/>
  <c r="J8"/>
  <c r="H8"/>
  <c r="J7"/>
  <c r="H7"/>
  <c r="K13" i="12"/>
  <c r="I13"/>
  <c r="L12"/>
  <c r="J12"/>
  <c r="H12"/>
  <c r="M12" s="1"/>
  <c r="J11"/>
  <c r="H11"/>
  <c r="J10"/>
  <c r="H10"/>
  <c r="J8"/>
  <c r="H8"/>
  <c r="J7"/>
  <c r="H7"/>
  <c r="M7" s="1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L13"/>
  <c r="J13"/>
  <c r="H13"/>
  <c r="L12"/>
  <c r="J12"/>
  <c r="H12"/>
  <c r="L10"/>
  <c r="J10"/>
  <c r="H10"/>
  <c r="L9"/>
  <c r="J9"/>
  <c r="H9"/>
  <c r="L8"/>
  <c r="J8"/>
  <c r="H8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L7"/>
  <c r="J7"/>
  <c r="H7"/>
  <c r="I10" i="4"/>
  <c r="J9"/>
  <c r="H9"/>
  <c r="L7"/>
  <c r="J7"/>
  <c r="H7"/>
  <c r="K13" i="3"/>
  <c r="L10"/>
  <c r="J10"/>
  <c r="H10"/>
  <c r="L9"/>
  <c r="J9"/>
  <c r="H9"/>
  <c r="L8"/>
  <c r="J8"/>
  <c r="H8"/>
  <c r="L7"/>
  <c r="J7"/>
  <c r="H7"/>
  <c r="L14" i="2"/>
  <c r="K14"/>
  <c r="I14"/>
  <c r="J13"/>
  <c r="H13"/>
  <c r="J12"/>
  <c r="H12"/>
  <c r="J11"/>
  <c r="H11"/>
  <c r="J10"/>
  <c r="H10"/>
  <c r="J8"/>
  <c r="H8"/>
  <c r="J7"/>
  <c r="H7"/>
  <c r="L16" i="1"/>
  <c r="K16"/>
  <c r="I16"/>
  <c r="J15"/>
  <c r="H15"/>
  <c r="J14"/>
  <c r="H14"/>
  <c r="J13"/>
  <c r="H13"/>
  <c r="J12"/>
  <c r="H12"/>
  <c r="J11"/>
  <c r="H11"/>
  <c r="J10"/>
  <c r="H10"/>
  <c r="J9"/>
  <c r="H9"/>
  <c r="J8"/>
  <c r="H8"/>
  <c r="J7"/>
  <c r="H7"/>
  <c r="J17" i="25" l="1"/>
  <c r="H17"/>
  <c r="M8" i="16"/>
  <c r="M10" i="22"/>
  <c r="M12"/>
  <c r="M9" i="4"/>
  <c r="M14" i="15"/>
  <c r="M9" i="19"/>
  <c r="M8"/>
  <c r="M11" i="22"/>
  <c r="M8" i="21"/>
  <c r="M7" i="7"/>
  <c r="M9"/>
  <c r="M15"/>
  <c r="L13" i="23"/>
  <c r="H10" i="4"/>
  <c r="M7"/>
  <c r="L10"/>
  <c r="J10"/>
  <c r="M12" i="19"/>
  <c r="M13" i="10"/>
  <c r="M14" i="22"/>
  <c r="M15" s="1"/>
  <c r="M8" i="20"/>
  <c r="M10"/>
  <c r="M8" i="25"/>
  <c r="M10"/>
  <c r="M11" i="2"/>
  <c r="M13" i="13"/>
  <c r="M7"/>
  <c r="M10" i="12"/>
  <c r="M11"/>
  <c r="M8"/>
  <c r="M12" i="20"/>
  <c r="M11"/>
  <c r="M12" i="15"/>
  <c r="M10" i="17"/>
  <c r="M14"/>
  <c r="N9" i="3"/>
  <c r="M8" i="2"/>
  <c r="M12" i="29"/>
  <c r="M8"/>
  <c r="M8" i="28"/>
  <c r="M15" i="27"/>
  <c r="M16" i="26"/>
  <c r="M15"/>
  <c r="M11"/>
  <c r="M10"/>
  <c r="M13" i="25"/>
  <c r="M12"/>
  <c r="M11"/>
  <c r="H13" i="29"/>
  <c r="H16" i="27"/>
  <c r="J16"/>
  <c r="H17" i="26"/>
  <c r="M15" i="21"/>
  <c r="M16" i="17"/>
  <c r="M17" i="16"/>
  <c r="M13" i="14"/>
  <c r="M13" i="9"/>
  <c r="H16" i="7"/>
  <c r="M16"/>
  <c r="M10" i="5"/>
  <c r="H13" i="3"/>
  <c r="H14" i="2"/>
  <c r="M16" i="1"/>
  <c r="H16" i="28"/>
  <c r="J155" i="33"/>
  <c r="H237"/>
  <c r="M13" i="23"/>
  <c r="H13"/>
  <c r="J13"/>
  <c r="H15" i="22"/>
  <c r="L15"/>
  <c r="J15"/>
  <c r="M15" i="18"/>
  <c r="H15"/>
  <c r="M15" i="15"/>
  <c r="M14" i="10"/>
  <c r="M15" i="8"/>
  <c r="H14" i="13"/>
  <c r="M13" i="12"/>
  <c r="M12" i="6"/>
  <c r="H155" i="33"/>
  <c r="J237"/>
  <c r="G199"/>
  <c r="K199"/>
  <c r="I199"/>
  <c r="H14" i="24"/>
  <c r="G81" i="33"/>
  <c r="G82"/>
  <c r="I83"/>
  <c r="G84"/>
  <c r="I85"/>
  <c r="G89"/>
  <c r="K89"/>
  <c r="I90"/>
  <c r="K91"/>
  <c r="G93"/>
  <c r="K93"/>
  <c r="I94"/>
  <c r="G95"/>
  <c r="K95"/>
  <c r="I96"/>
  <c r="I97"/>
  <c r="I98"/>
  <c r="I99"/>
  <c r="I100"/>
  <c r="I101"/>
  <c r="I103"/>
  <c r="G104"/>
  <c r="I105"/>
  <c r="G106"/>
  <c r="G107"/>
  <c r="K107"/>
  <c r="G108"/>
  <c r="K108"/>
  <c r="I109"/>
  <c r="I110"/>
  <c r="I111"/>
  <c r="I112"/>
  <c r="G113"/>
  <c r="K113"/>
  <c r="G114"/>
  <c r="I115"/>
  <c r="G116"/>
  <c r="I117"/>
  <c r="G118"/>
  <c r="I120"/>
  <c r="I121"/>
  <c r="G122"/>
  <c r="K122"/>
  <c r="G124"/>
  <c r="K124"/>
  <c r="I125"/>
  <c r="G126"/>
  <c r="K126"/>
  <c r="I127"/>
  <c r="G128"/>
  <c r="K128"/>
  <c r="G129"/>
  <c r="K129"/>
  <c r="G130"/>
  <c r="K130"/>
  <c r="I131"/>
  <c r="I132"/>
  <c r="G133"/>
  <c r="I134"/>
  <c r="G135"/>
  <c r="G136"/>
  <c r="G137"/>
  <c r="K137"/>
  <c r="G140"/>
  <c r="I143"/>
  <c r="I144"/>
  <c r="I145"/>
  <c r="I146"/>
  <c r="I148"/>
  <c r="I149"/>
  <c r="I150"/>
  <c r="I152"/>
  <c r="G154"/>
  <c r="G156"/>
  <c r="G173" s="1"/>
  <c r="K156"/>
  <c r="K173" s="1"/>
  <c r="G174"/>
  <c r="G176"/>
  <c r="G177"/>
  <c r="I178"/>
  <c r="I179"/>
  <c r="I180"/>
  <c r="G182"/>
  <c r="K182"/>
  <c r="G185"/>
  <c r="I186"/>
  <c r="I187"/>
  <c r="G188"/>
  <c r="I189"/>
  <c r="I190"/>
  <c r="G191"/>
  <c r="I194"/>
  <c r="I200"/>
  <c r="I201"/>
  <c r="G202"/>
  <c r="I207"/>
  <c r="G208"/>
  <c r="K208"/>
  <c r="G212"/>
  <c r="K212"/>
  <c r="G227"/>
  <c r="K227"/>
  <c r="G228"/>
  <c r="K228"/>
  <c r="G229"/>
  <c r="K229"/>
  <c r="G230"/>
  <c r="K230"/>
  <c r="I231"/>
  <c r="G232"/>
  <c r="K232"/>
  <c r="I233"/>
  <c r="G234"/>
  <c r="K234"/>
  <c r="G235"/>
  <c r="G236"/>
  <c r="K236"/>
  <c r="J16" i="7"/>
  <c r="L16"/>
  <c r="H13" i="14"/>
  <c r="J13"/>
  <c r="L13"/>
  <c r="H17" i="16"/>
  <c r="J17"/>
  <c r="H16" i="17"/>
  <c r="J16"/>
  <c r="L16"/>
  <c r="H13" i="20"/>
  <c r="J13"/>
  <c r="L13"/>
  <c r="J14" i="24"/>
  <c r="L14"/>
  <c r="J16" i="28"/>
  <c r="J13" i="29"/>
  <c r="L13"/>
  <c r="G15" i="33"/>
  <c r="I15"/>
  <c r="G16"/>
  <c r="I16"/>
  <c r="G18"/>
  <c r="I18"/>
  <c r="G19"/>
  <c r="I19"/>
  <c r="G20"/>
  <c r="I20"/>
  <c r="G21"/>
  <c r="I21"/>
  <c r="G22"/>
  <c r="I22"/>
  <c r="K22"/>
  <c r="G23"/>
  <c r="I23"/>
  <c r="K23"/>
  <c r="G24"/>
  <c r="I24"/>
  <c r="K24"/>
  <c r="G25"/>
  <c r="I25"/>
  <c r="K25"/>
  <c r="G28"/>
  <c r="I28"/>
  <c r="K28"/>
  <c r="G30"/>
  <c r="I30"/>
  <c r="G31"/>
  <c r="I31"/>
  <c r="K31"/>
  <c r="G32"/>
  <c r="I32"/>
  <c r="G33"/>
  <c r="I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1"/>
  <c r="I41"/>
  <c r="K41"/>
  <c r="G45"/>
  <c r="I45"/>
  <c r="K45"/>
  <c r="G47"/>
  <c r="I47"/>
  <c r="K47"/>
  <c r="G48"/>
  <c r="I48"/>
  <c r="K48"/>
  <c r="G49"/>
  <c r="I49"/>
  <c r="K49"/>
  <c r="G50"/>
  <c r="I50"/>
  <c r="K50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3"/>
  <c r="I63"/>
  <c r="K63"/>
  <c r="G65"/>
  <c r="I65"/>
  <c r="K65"/>
  <c r="G67"/>
  <c r="I67"/>
  <c r="G69"/>
  <c r="I69"/>
  <c r="G71"/>
  <c r="I71"/>
  <c r="K71"/>
  <c r="G75"/>
  <c r="I75"/>
  <c r="G76"/>
  <c r="I76"/>
  <c r="G80"/>
  <c r="I80"/>
  <c r="K80"/>
  <c r="I81"/>
  <c r="I82"/>
  <c r="G83"/>
  <c r="I84"/>
  <c r="G85"/>
  <c r="I89"/>
  <c r="G90"/>
  <c r="K90"/>
  <c r="I93"/>
  <c r="G94"/>
  <c r="K94"/>
  <c r="I95"/>
  <c r="G96"/>
  <c r="K96"/>
  <c r="G97"/>
  <c r="G98"/>
  <c r="G99"/>
  <c r="G100"/>
  <c r="G101"/>
  <c r="G103"/>
  <c r="I104"/>
  <c r="G105"/>
  <c r="I106"/>
  <c r="I107"/>
  <c r="I108"/>
  <c r="G109"/>
  <c r="G110"/>
  <c r="G111"/>
  <c r="G112"/>
  <c r="K112"/>
  <c r="I113"/>
  <c r="I114"/>
  <c r="G115"/>
  <c r="I116"/>
  <c r="G117"/>
  <c r="I118"/>
  <c r="G120"/>
  <c r="G121"/>
  <c r="K121"/>
  <c r="I122"/>
  <c r="I124"/>
  <c r="G125"/>
  <c r="K125"/>
  <c r="I126"/>
  <c r="G127"/>
  <c r="K127"/>
  <c r="I128"/>
  <c r="I129"/>
  <c r="I130"/>
  <c r="G131"/>
  <c r="K131"/>
  <c r="G132"/>
  <c r="K132"/>
  <c r="I133"/>
  <c r="G134"/>
  <c r="K134"/>
  <c r="I135"/>
  <c r="I136"/>
  <c r="I137"/>
  <c r="I140"/>
  <c r="G143"/>
  <c r="K143"/>
  <c r="G144"/>
  <c r="K144"/>
  <c r="G145"/>
  <c r="K145"/>
  <c r="G146"/>
  <c r="K146"/>
  <c r="G148"/>
  <c r="K148"/>
  <c r="G149"/>
  <c r="K149"/>
  <c r="G150"/>
  <c r="K150"/>
  <c r="G152"/>
  <c r="K152"/>
  <c r="I154"/>
  <c r="I156"/>
  <c r="I173" s="1"/>
  <c r="I174"/>
  <c r="I176"/>
  <c r="I177"/>
  <c r="G178"/>
  <c r="G179"/>
  <c r="K179"/>
  <c r="G180"/>
  <c r="K180"/>
  <c r="I182"/>
  <c r="I185"/>
  <c r="G186"/>
  <c r="G187"/>
  <c r="I188"/>
  <c r="G189"/>
  <c r="G190"/>
  <c r="I191"/>
  <c r="G194"/>
  <c r="K194"/>
  <c r="G200"/>
  <c r="K200"/>
  <c r="G201"/>
  <c r="I202"/>
  <c r="G207"/>
  <c r="I208"/>
  <c r="I212"/>
  <c r="I227"/>
  <c r="I228"/>
  <c r="I229"/>
  <c r="I230"/>
  <c r="G231"/>
  <c r="K231"/>
  <c r="I232"/>
  <c r="G233"/>
  <c r="K233"/>
  <c r="I234"/>
  <c r="I235"/>
  <c r="I236"/>
  <c r="J14" i="2"/>
  <c r="H16" i="1"/>
  <c r="J16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J13"/>
  <c r="L13"/>
  <c r="J14" i="13"/>
  <c r="L14"/>
  <c r="H15" i="15"/>
  <c r="J15"/>
  <c r="L15"/>
  <c r="H14" i="19"/>
  <c r="J14"/>
  <c r="L14"/>
  <c r="H15" i="21"/>
  <c r="J15"/>
  <c r="L15"/>
  <c r="H11" i="32"/>
  <c r="J11"/>
  <c r="L11"/>
  <c r="G6" i="33"/>
  <c r="I6"/>
  <c r="G7"/>
  <c r="I7"/>
  <c r="G8"/>
  <c r="I8"/>
  <c r="G9"/>
  <c r="I9"/>
  <c r="G10"/>
  <c r="I10"/>
  <c r="G11"/>
  <c r="I11"/>
  <c r="G12"/>
  <c r="I12"/>
  <c r="G13"/>
  <c r="I13"/>
  <c r="G14"/>
  <c r="I14"/>
  <c r="G64"/>
  <c r="I64"/>
  <c r="K64"/>
  <c r="G66"/>
  <c r="I66"/>
  <c r="G70"/>
  <c r="I70"/>
  <c r="G74"/>
  <c r="I74"/>
  <c r="G77"/>
  <c r="I77"/>
  <c r="I79"/>
  <c r="K79"/>
  <c r="M17" i="25" l="1"/>
  <c r="M10" i="4"/>
  <c r="M14" i="2"/>
  <c r="M16" i="27"/>
  <c r="M17" i="26"/>
  <c r="H238" i="33"/>
  <c r="J238"/>
  <c r="K237"/>
  <c r="K155"/>
  <c r="N13" i="3"/>
  <c r="G237" i="33"/>
  <c r="I155"/>
  <c r="G155"/>
  <c r="I237"/>
  <c r="M199"/>
  <c r="M234"/>
  <c r="M231"/>
  <c r="M228"/>
  <c r="M212"/>
  <c r="M207"/>
  <c r="M189"/>
  <c r="M186"/>
  <c r="M180"/>
  <c r="M152"/>
  <c r="M136"/>
  <c r="M134"/>
  <c r="M128"/>
  <c r="M125"/>
  <c r="M121"/>
  <c r="M14" i="19"/>
  <c r="M117" i="33"/>
  <c r="M113"/>
  <c r="M107"/>
  <c r="M105"/>
  <c r="M96"/>
  <c r="M91"/>
  <c r="M83"/>
  <c r="M81"/>
  <c r="M79"/>
  <c r="M76"/>
  <c r="M74"/>
  <c r="M66"/>
  <c r="M64"/>
  <c r="M61"/>
  <c r="M53"/>
  <c r="M50"/>
  <c r="M48"/>
  <c r="M47"/>
  <c r="M41"/>
  <c r="M36"/>
  <c r="M32"/>
  <c r="M28"/>
  <c r="M21"/>
  <c r="M19"/>
  <c r="M16"/>
  <c r="M31"/>
  <c r="M23"/>
  <c r="M9"/>
  <c r="M7"/>
  <c r="M236"/>
  <c r="M11" i="32"/>
  <c r="M232" i="33"/>
  <c r="M16" i="28"/>
  <c r="M194" i="33"/>
  <c r="M188"/>
  <c r="M178"/>
  <c r="M176"/>
  <c r="M149"/>
  <c r="M146"/>
  <c r="M144"/>
  <c r="M133"/>
  <c r="M131"/>
  <c r="M126"/>
  <c r="M122"/>
  <c r="M120"/>
  <c r="M116"/>
  <c r="M111"/>
  <c r="M109"/>
  <c r="M104"/>
  <c r="M101"/>
  <c r="M93"/>
  <c r="M84"/>
  <c r="M82"/>
  <c r="M77"/>
  <c r="M70"/>
  <c r="M65"/>
  <c r="M60"/>
  <c r="M58"/>
  <c r="M56"/>
  <c r="M54"/>
  <c r="M39"/>
  <c r="M34"/>
  <c r="M25"/>
  <c r="M13"/>
  <c r="M11"/>
  <c r="M233"/>
  <c r="M229"/>
  <c r="M227"/>
  <c r="M208"/>
  <c r="M13" i="29"/>
  <c r="M201" i="33"/>
  <c r="M190"/>
  <c r="M187"/>
  <c r="M179"/>
  <c r="M174"/>
  <c r="M156"/>
  <c r="M173" s="1"/>
  <c r="M154"/>
  <c r="M137"/>
  <c r="M135"/>
  <c r="M129"/>
  <c r="M115"/>
  <c r="M112"/>
  <c r="M106"/>
  <c r="M103"/>
  <c r="M94"/>
  <c r="M90"/>
  <c r="M85"/>
  <c r="M75"/>
  <c r="M67"/>
  <c r="M63"/>
  <c r="M49"/>
  <c r="M45"/>
  <c r="M40"/>
  <c r="M37"/>
  <c r="M30"/>
  <c r="M22"/>
  <c r="M20"/>
  <c r="M18"/>
  <c r="M15"/>
  <c r="M8"/>
  <c r="M6"/>
  <c r="M235"/>
  <c r="M230"/>
  <c r="M202"/>
  <c r="M200"/>
  <c r="M191"/>
  <c r="M185"/>
  <c r="M182"/>
  <c r="M177"/>
  <c r="M150"/>
  <c r="M148"/>
  <c r="M145"/>
  <c r="M143"/>
  <c r="M140"/>
  <c r="M130"/>
  <c r="M124"/>
  <c r="M118"/>
  <c r="M114"/>
  <c r="M110"/>
  <c r="M108"/>
  <c r="M100"/>
  <c r="M99"/>
  <c r="M98"/>
  <c r="M97"/>
  <c r="M95"/>
  <c r="M89"/>
  <c r="M80"/>
  <c r="M71"/>
  <c r="M69"/>
  <c r="M62"/>
  <c r="M59"/>
  <c r="M57"/>
  <c r="M55"/>
  <c r="M52"/>
  <c r="M38"/>
  <c r="M35"/>
  <c r="M33"/>
  <c r="M24"/>
  <c r="M14"/>
  <c r="M12"/>
  <c r="M10"/>
  <c r="K238" l="1"/>
  <c r="M132"/>
  <c r="M14" i="13"/>
  <c r="M237" i="33"/>
  <c r="I238"/>
  <c r="M13" i="20"/>
  <c r="M127" i="33"/>
  <c r="G238"/>
  <c r="M155" l="1"/>
  <c r="M238" l="1"/>
</calcChain>
</file>

<file path=xl/sharedStrings.xml><?xml version="1.0" encoding="utf-8"?>
<sst xmlns="http://schemas.openxmlformats.org/spreadsheetml/2006/main" count="2090" uniqueCount="475">
  <si>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</si>
  <si>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</si>
  <si>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</si>
  <si>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</si>
  <si>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</si>
  <si>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</si>
  <si>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</si>
  <si>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</si>
  <si>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</si>
  <si>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</si>
  <si>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</si>
  <si>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</si>
  <si>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</si>
  <si>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</si>
  <si>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</si>
  <si>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</si>
  <si>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</si>
  <si>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</si>
  <si>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</si>
  <si>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</si>
  <si>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</si>
  <si>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</si>
  <si>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</si>
  <si>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</si>
  <si>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</si>
  <si>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</si>
  <si>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</si>
  <si>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</si>
  <si>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</si>
  <si>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</si>
  <si>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</si>
  <si>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</si>
  <si>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</si>
  <si>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</si>
  <si>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</si>
  <si>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</si>
  <si>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</si>
  <si>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</si>
  <si>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</si>
  <si>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</si>
  <si>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</si>
  <si>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</si>
  <si>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</si>
  <si>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</si>
  <si>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</si>
  <si>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</si>
  <si>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</si>
  <si>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</si>
  <si>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</si>
  <si>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</si>
  <si>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</si>
  <si>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</si>
  <si>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</si>
  <si>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</si>
  <si>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</si>
  <si>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</si>
  <si>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JOSE ENRIQUE GONZALEZ CEJA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</si>
  <si>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</si>
  <si>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</si>
  <si>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</si>
  <si>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</si>
  <si>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</si>
  <si>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</si>
  <si>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</si>
  <si>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</si>
  <si>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</si>
  <si>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</si>
  <si>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</si>
  <si>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</si>
  <si>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</si>
  <si>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</si>
  <si>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</si>
  <si>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</si>
  <si>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</si>
  <si>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</si>
  <si>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</si>
  <si>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</si>
  <si>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</si>
  <si>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</si>
  <si>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</si>
  <si>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</si>
  <si>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</si>
  <si>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</si>
  <si>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</si>
  <si>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</si>
  <si>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</si>
  <si>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</si>
  <si>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</si>
  <si>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</si>
  <si>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</si>
  <si>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</si>
  <si>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</si>
  <si>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</si>
  <si>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</si>
  <si>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</si>
  <si>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</si>
  <si>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</si>
  <si>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</si>
  <si>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</si>
  <si>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</si>
  <si>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</si>
  <si>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</si>
  <si>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</si>
  <si>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</si>
  <si>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</si>
  <si>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</si>
  <si>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</si>
  <si>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</si>
  <si>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</si>
  <si>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</si>
  <si>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</si>
  <si>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</si>
  <si>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</si>
  <si>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</si>
  <si>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</si>
  <si>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</si>
  <si>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</si>
  <si>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</si>
  <si>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</si>
  <si>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</si>
  <si>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</si>
  <si>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</si>
  <si>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</si>
  <si>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</si>
  <si>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</si>
  <si>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</si>
  <si>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</si>
  <si>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</si>
  <si>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</si>
  <si>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</si>
  <si>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</si>
  <si>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</si>
  <si>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</si>
  <si>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</si>
  <si>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</si>
  <si>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</si>
  <si>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</si>
  <si>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</si>
  <si>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</si>
  <si>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</si>
  <si>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</si>
  <si>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</si>
  <si>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</si>
  <si>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</si>
  <si>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</si>
  <si>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</si>
  <si>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</si>
  <si>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</si>
  <si>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</si>
  <si>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</si>
  <si>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</si>
  <si>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</si>
  <si>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</si>
  <si>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</si>
  <si>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</si>
  <si>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</si>
  <si>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</si>
  <si>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</si>
  <si>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</si>
  <si>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</si>
  <si>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</si>
  <si>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</si>
  <si>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</si>
  <si>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</si>
  <si>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</si>
  <si>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</si>
  <si>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</si>
  <si>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</si>
  <si>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</si>
  <si>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</si>
  <si>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</si>
  <si>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</si>
  <si>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</si>
  <si>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</si>
  <si>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</si>
  <si>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</si>
  <si>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</si>
  <si>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</si>
  <si>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</si>
  <si>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</si>
  <si>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</si>
  <si>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</si>
  <si>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</si>
  <si>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</si>
  <si>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</si>
  <si>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</si>
  <si>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</si>
  <si>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</si>
  <si>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</si>
  <si>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</si>
  <si>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</si>
  <si>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</si>
  <si>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</si>
  <si>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</si>
  <si>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</si>
  <si>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</si>
  <si>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</si>
  <si>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</si>
  <si>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</si>
  <si>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</si>
  <si>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</si>
  <si>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</si>
  <si>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</si>
  <si>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</si>
  <si>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</si>
  <si>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</si>
  <si>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</si>
  <si>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</si>
  <si>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</si>
  <si>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</si>
  <si>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</si>
  <si>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</si>
  <si>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</si>
  <si>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</si>
  <si>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</si>
  <si>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</si>
  <si>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</si>
  <si>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</si>
  <si>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</si>
  <si>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</si>
  <si>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</si>
  <si>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</si>
  <si>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</si>
  <si>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</si>
  <si>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</si>
  <si>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</si>
  <si>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</si>
  <si>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</si>
  <si>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</si>
  <si>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</si>
  <si>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</si>
  <si>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</si>
  <si>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</si>
  <si>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</si>
  <si>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</si>
  <si>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</si>
  <si>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</si>
  <si>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</si>
  <si>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</si>
  <si>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</si>
  <si>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</si>
  <si>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</si>
  <si>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</si>
  <si>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</si>
  <si>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</si>
  <si>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</si>
  <si>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</si>
  <si>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</si>
  <si>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</si>
  <si>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</si>
  <si>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</si>
  <si>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1101.05.60</t>
  </si>
  <si>
    <t>EDGAR SALVADOR CHAVARRIA VALENCIA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</si>
  <si>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</si>
  <si>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</si>
  <si>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</si>
  <si>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</si>
  <si>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</si>
  <si>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</si>
  <si>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</si>
  <si>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</si>
  <si>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</si>
  <si>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</si>
  <si>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</si>
  <si>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</si>
  <si>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</si>
  <si>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</si>
  <si>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</si>
  <si>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</si>
  <si>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</si>
  <si>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</si>
  <si>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</si>
  <si>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</si>
  <si>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</si>
  <si>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</si>
  <si>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</si>
  <si>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</si>
  <si>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</si>
  <si>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</si>
  <si>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</si>
  <si>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</si>
  <si>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</si>
  <si>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</si>
  <si>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</si>
  <si>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</si>
  <si>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</si>
  <si>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</si>
  <si>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</si>
  <si>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</si>
  <si>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</si>
  <si>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</si>
  <si>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</si>
  <si>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</si>
  <si>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</si>
  <si>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</si>
  <si>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</si>
  <si>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</si>
  <si>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</si>
  <si>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</si>
  <si>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</si>
  <si>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</si>
  <si>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</si>
  <si>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</si>
  <si>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</si>
  <si>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</si>
  <si>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</si>
  <si>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</si>
  <si>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</si>
  <si>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</si>
  <si>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</si>
  <si>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</si>
  <si>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</si>
  <si>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</si>
  <si>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</si>
  <si>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</si>
  <si>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</si>
  <si>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</si>
  <si>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</si>
  <si>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</si>
  <si>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</si>
  <si>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</si>
  <si>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</si>
  <si>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</si>
  <si>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</si>
  <si>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</si>
  <si>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</si>
  <si>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</si>
  <si>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</si>
  <si>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</si>
  <si>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</si>
  <si>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</si>
  <si>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</si>
  <si>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</si>
  <si>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</si>
  <si>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</si>
  <si>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</si>
  <si>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</si>
  <si>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</si>
  <si>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</si>
  <si>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</si>
  <si>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</si>
  <si>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</si>
  <si>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</si>
  <si>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</si>
  <si>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</si>
  <si>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</si>
  <si>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</si>
  <si>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</si>
  <si>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</si>
  <si>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</si>
  <si>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</si>
  <si>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</si>
  <si>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</si>
  <si>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</si>
  <si>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</si>
  <si>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</si>
  <si>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</si>
  <si>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</si>
  <si>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</si>
  <si>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</si>
  <si>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</si>
  <si>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</si>
  <si>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</si>
  <si>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</si>
  <si>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</si>
  <si>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</si>
  <si>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</si>
  <si>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</si>
  <si>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</si>
  <si>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</si>
  <si>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</si>
  <si>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</si>
  <si>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</si>
  <si>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</si>
  <si>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</si>
  <si>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</si>
  <si>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</si>
  <si>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</si>
  <si>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</si>
  <si>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</si>
  <si>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</si>
  <si>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</si>
  <si>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</si>
  <si>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</si>
  <si>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</si>
  <si>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</si>
  <si>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</si>
  <si>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JOSE GUSTAVO LOPEZ BARBOSA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</si>
  <si>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</si>
  <si>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</si>
  <si>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</si>
  <si>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</si>
  <si>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</si>
  <si>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</si>
  <si>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</si>
  <si>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</si>
  <si>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</si>
  <si>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</si>
  <si>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</si>
  <si>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</si>
  <si>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</si>
  <si>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</si>
  <si>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</si>
  <si>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</si>
  <si>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</si>
  <si>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</si>
  <si>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</si>
  <si>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</si>
  <si>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</si>
  <si>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</si>
  <si>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</si>
  <si>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</si>
  <si>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</si>
  <si>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</si>
  <si>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</si>
  <si>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</si>
  <si>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</si>
  <si>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</si>
  <si>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</si>
  <si>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</si>
  <si>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</si>
  <si>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</si>
  <si>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</si>
  <si>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</si>
  <si>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</si>
  <si>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</si>
  <si>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</si>
  <si>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</si>
  <si>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SUPERVISOR DE OBRA</t>
  </si>
  <si>
    <t>MARTIN SOTO CANCINO</t>
  </si>
  <si>
    <t>0455270154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</si>
  <si>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</si>
  <si>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</si>
  <si>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</si>
  <si>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</si>
  <si>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</si>
  <si>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</si>
  <si>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</si>
  <si>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</si>
  <si>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</si>
  <si>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</si>
  <si>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</si>
  <si>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</si>
  <si>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</si>
  <si>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0456374956</t>
  </si>
  <si>
    <t>0458519757</t>
  </si>
  <si>
    <t>SANDRA DIAZ RAYGOZA</t>
  </si>
  <si>
    <t>SERGIO NUÑO OROZCO</t>
  </si>
  <si>
    <t>ANA LUCIA MARTINEZ VARGAS</t>
  </si>
  <si>
    <t>FABIAN GALVEZ GRIMALDO</t>
  </si>
  <si>
    <t>AUXILIAR DE PROYECTOS</t>
  </si>
  <si>
    <t>NAYELI GUADALUPE CEJA OJEDA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</si>
  <si>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</si>
  <si>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</si>
  <si>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</si>
  <si>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</si>
  <si>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</si>
  <si>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</si>
  <si>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JAVIER MATA SOLIS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</si>
  <si>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</si>
  <si>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</si>
  <si>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</si>
  <si>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</si>
  <si>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</si>
  <si>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</si>
  <si>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</si>
  <si>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t>JOSE FERNANDO RAMIREZ GUERRA</t>
  </si>
  <si>
    <t>JOSE DE JESUS HERNANDEZ GUTIERREZ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</si>
  <si>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FEBRERO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</si>
  <si>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FEBRERO 2018</t>
    </r>
  </si>
  <si>
    <t>PRIMER QUINCENA FEBRERO 2018</t>
  </si>
  <si>
    <t>ROSA ISELA DIAZ GARCIA</t>
  </si>
  <si>
    <t>ALEJANDRA FLORES BARAJAS</t>
  </si>
  <si>
    <t>PEDRO GONZALEZ CORTES</t>
  </si>
  <si>
    <t>ARMANDO RANGEL FONSECA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</si>
</sst>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4" fontId="7" fillId="2" borderId="18" xfId="0" applyNumberFormat="1" applyFont="1" applyFill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0" fontId="0" fillId="0" borderId="36" xfId="0" applyFont="1" applyBorder="1"/>
    <xf numFmtId="0" fontId="15" fillId="0" borderId="1" xfId="0" applyFont="1" applyBorder="1" applyAlignment="1">
      <alignment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6" xfId="0" applyNumberFormat="1" applyFont="1" applyBorder="1"/>
    <xf numFmtId="4" fontId="0" fillId="0" borderId="19" xfId="0" applyNumberFormat="1" applyFont="1" applyBorder="1"/>
    <xf numFmtId="4" fontId="0" fillId="0" borderId="0" xfId="0" applyNumberFormat="1" applyFont="1" applyBorder="1"/>
    <xf numFmtId="0" fontId="0" fillId="0" borderId="37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7" xfId="0" applyFont="1" applyBorder="1" applyAlignment="1">
      <alignment horizontal="left" wrapText="1"/>
    </xf>
    <xf numFmtId="165" fontId="0" fillId="0" borderId="37" xfId="0" applyNumberFormat="1" applyFont="1" applyBorder="1" applyAlignment="1" applyProtection="1"/>
    <xf numFmtId="166" fontId="0" fillId="0" borderId="37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9" xfId="0" applyFont="1" applyBorder="1"/>
    <xf numFmtId="0" fontId="15" fillId="0" borderId="39" xfId="0" applyFont="1" applyBorder="1" applyAlignment="1">
      <alignment wrapText="1"/>
    </xf>
    <xf numFmtId="3" fontId="0" fillId="0" borderId="39" xfId="0" applyNumberFormat="1" applyFont="1" applyBorder="1"/>
    <xf numFmtId="4" fontId="0" fillId="0" borderId="39" xfId="0" applyNumberFormat="1" applyFont="1" applyBorder="1"/>
    <xf numFmtId="0" fontId="0" fillId="0" borderId="0" xfId="0" applyFont="1"/>
    <xf numFmtId="4" fontId="0" fillId="0" borderId="40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" fillId="0" borderId="41" xfId="0" applyNumberFormat="1" applyFont="1" applyBorder="1"/>
    <xf numFmtId="4" fontId="7" fillId="0" borderId="42" xfId="0" applyNumberFormat="1" applyFont="1" applyBorder="1"/>
    <xf numFmtId="4" fontId="9" fillId="0" borderId="11" xfId="0" applyNumberFormat="1" applyFont="1" applyBorder="1" applyAlignment="1" applyProtection="1"/>
    <xf numFmtId="4" fontId="7" fillId="0" borderId="43" xfId="0" applyNumberFormat="1" applyFont="1" applyBorder="1"/>
    <xf numFmtId="4" fontId="7" fillId="2" borderId="43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2" xfId="0" applyNumberFormat="1" applyFont="1" applyFill="1" applyBorder="1"/>
    <xf numFmtId="4" fontId="7" fillId="0" borderId="41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3" xfId="0" applyNumberFormat="1" applyFont="1" applyBorder="1" applyAlignment="1">
      <alignment horizontal="right"/>
    </xf>
    <xf numFmtId="4" fontId="7" fillId="0" borderId="42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4" xfId="0" applyFont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2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7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0" fillId="0" borderId="39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7" xfId="0" applyFont="1" applyBorder="1"/>
    <xf numFmtId="0" fontId="6" fillId="0" borderId="44" xfId="0" applyFont="1" applyBorder="1" applyAlignment="1">
      <alignment horizontal="center" wrapText="1"/>
    </xf>
    <xf numFmtId="0" fontId="6" fillId="0" borderId="4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2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5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4" fillId="0" borderId="44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7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4" fontId="0" fillId="0" borderId="5" xfId="0" applyNumberFormat="1" applyFont="1" applyBorder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22" fillId="0" borderId="43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1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6" xfId="0" applyNumberFormat="1" applyFont="1" applyBorder="1" applyAlignment="1">
      <alignment horizontal="center"/>
    </xf>
    <xf numFmtId="4" fontId="22" fillId="0" borderId="41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8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5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2" borderId="41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9" xfId="0" applyNumberFormat="1" applyFont="1" applyBorder="1" applyAlignment="1">
      <alignment horizontal="center" wrapText="1"/>
    </xf>
    <xf numFmtId="4" fontId="0" fillId="0" borderId="48" xfId="0" applyNumberFormat="1" applyFont="1" applyBorder="1"/>
    <xf numFmtId="4" fontId="0" fillId="0" borderId="49" xfId="0" applyNumberFormat="1" applyFont="1" applyBorder="1"/>
    <xf numFmtId="4" fontId="0" fillId="0" borderId="32" xfId="0" applyNumberFormat="1" applyFont="1" applyBorder="1"/>
    <xf numFmtId="4" fontId="0" fillId="0" borderId="16" xfId="0" applyNumberFormat="1" applyFont="1" applyBorder="1"/>
    <xf numFmtId="0" fontId="2" fillId="0" borderId="0" xfId="0" applyFont="1" applyBorder="1" applyAlignment="1">
      <alignment wrapText="1"/>
    </xf>
    <xf numFmtId="0" fontId="22" fillId="0" borderId="51" xfId="0" applyFont="1" applyBorder="1"/>
    <xf numFmtId="0" fontId="28" fillId="0" borderId="51" xfId="0" applyFont="1" applyBorder="1"/>
    <xf numFmtId="0" fontId="28" fillId="0" borderId="47" xfId="0" applyFont="1" applyBorder="1"/>
    <xf numFmtId="0" fontId="22" fillId="0" borderId="8" xfId="0" applyFont="1" applyBorder="1" applyAlignment="1">
      <alignment horizontal="center" wrapText="1"/>
    </xf>
    <xf numFmtId="4" fontId="7" fillId="0" borderId="43" xfId="0" applyNumberFormat="1" applyFont="1" applyBorder="1" applyAlignment="1"/>
    <xf numFmtId="4" fontId="0" fillId="0" borderId="0" xfId="0" applyNumberFormat="1" applyAlignment="1"/>
    <xf numFmtId="4" fontId="18" fillId="0" borderId="32" xfId="0" applyNumberFormat="1" applyFont="1" applyBorder="1" applyAlignment="1">
      <alignment wrapText="1"/>
    </xf>
    <xf numFmtId="4" fontId="0" fillId="0" borderId="19" xfId="0" applyNumberFormat="1" applyFont="1" applyBorder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50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4" fontId="0" fillId="0" borderId="39" xfId="0" applyNumberFormat="1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abSelected="1" zoomScale="80" zoomScaleNormal="80" workbookViewId="0">
      <selection activeCell="A9" sqref="A9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5" s="2" customFormat="1" ht="25.05" customHeight="1">
      <c r="A2" s="404" t="s">
        <v>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332" t="s">
        <v>468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412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52"/>
      <c r="M6" s="13"/>
      <c r="N6" s="14"/>
    </row>
    <row r="7" spans="1:15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297">
        <v>2907352913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>
        <v>0</v>
      </c>
      <c r="L7" s="22">
        <f t="shared" ref="L7:L15" si="2">+F7*K7</f>
        <v>0</v>
      </c>
      <c r="M7" s="22">
        <f>+H7-J7+L7</f>
        <v>10320</v>
      </c>
      <c r="N7" s="23" t="s">
        <v>22</v>
      </c>
      <c r="O7" s="24"/>
    </row>
    <row r="8" spans="1:15" ht="33" customHeight="1">
      <c r="A8" s="15" t="s">
        <v>17</v>
      </c>
      <c r="B8" s="16" t="s">
        <v>416</v>
      </c>
      <c r="C8" s="17" t="s">
        <v>20</v>
      </c>
      <c r="D8" s="18" t="s">
        <v>21</v>
      </c>
      <c r="E8" s="297">
        <v>1151876473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>
        <v>0</v>
      </c>
      <c r="L8" s="22">
        <f t="shared" si="2"/>
        <v>0</v>
      </c>
      <c r="M8" s="22">
        <f t="shared" ref="M8:M15" si="3">+H8-J8+L8</f>
        <v>10320</v>
      </c>
      <c r="N8" s="23" t="s">
        <v>22</v>
      </c>
      <c r="O8" s="24"/>
    </row>
    <row r="9" spans="1:15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297">
        <v>2925259290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>
        <v>0</v>
      </c>
      <c r="L9" s="22">
        <f t="shared" si="2"/>
        <v>0</v>
      </c>
      <c r="M9" s="22">
        <f t="shared" si="3"/>
        <v>10320</v>
      </c>
      <c r="N9" s="23" t="s">
        <v>22</v>
      </c>
    </row>
    <row r="10" spans="1:15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297">
        <v>2918082766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>
        <v>0</v>
      </c>
      <c r="L10" s="22">
        <f t="shared" si="2"/>
        <v>0</v>
      </c>
      <c r="M10" s="22">
        <f t="shared" si="3"/>
        <v>10320</v>
      </c>
      <c r="N10" s="23" t="s">
        <v>22</v>
      </c>
    </row>
    <row r="11" spans="1:15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92">
        <v>2758152527</v>
      </c>
      <c r="F11" s="20">
        <v>15</v>
      </c>
      <c r="G11" s="21">
        <v>832</v>
      </c>
      <c r="H11" s="22">
        <f t="shared" si="0"/>
        <v>12480</v>
      </c>
      <c r="I11" s="21">
        <v>144</v>
      </c>
      <c r="J11" s="22">
        <f t="shared" si="1"/>
        <v>2160</v>
      </c>
      <c r="K11" s="21">
        <v>0</v>
      </c>
      <c r="L11" s="22">
        <f t="shared" si="2"/>
        <v>0</v>
      </c>
      <c r="M11" s="22">
        <f t="shared" si="3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92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>
        <v>0</v>
      </c>
      <c r="L12" s="22">
        <f t="shared" si="2"/>
        <v>0</v>
      </c>
      <c r="M12" s="22">
        <f t="shared" si="3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81" t="s">
        <v>444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>
        <v>0</v>
      </c>
      <c r="L13" s="22">
        <f t="shared" si="2"/>
        <v>0</v>
      </c>
      <c r="M13" s="22">
        <f t="shared" si="3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92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>
        <v>0</v>
      </c>
      <c r="L14" s="22">
        <f t="shared" si="2"/>
        <v>0</v>
      </c>
      <c r="M14" s="22">
        <f t="shared" si="3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92">
        <v>2758151768</v>
      </c>
      <c r="F15" s="20">
        <v>15</v>
      </c>
      <c r="G15" s="21">
        <v>832</v>
      </c>
      <c r="H15" s="258">
        <f t="shared" si="0"/>
        <v>12480</v>
      </c>
      <c r="I15" s="258">
        <v>144</v>
      </c>
      <c r="J15" s="258">
        <f t="shared" si="1"/>
        <v>2160</v>
      </c>
      <c r="K15" s="259">
        <v>0</v>
      </c>
      <c r="L15" s="258">
        <f t="shared" si="2"/>
        <v>0</v>
      </c>
      <c r="M15" s="258">
        <f t="shared" si="3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4">SUM(H7:H15)</f>
        <v>112320</v>
      </c>
      <c r="I16" s="35">
        <f t="shared" si="4"/>
        <v>1296</v>
      </c>
      <c r="J16" s="34">
        <f t="shared" si="4"/>
        <v>19440</v>
      </c>
      <c r="K16" s="351">
        <f t="shared" si="4"/>
        <v>0</v>
      </c>
      <c r="L16" s="353">
        <f t="shared" si="4"/>
        <v>0</v>
      </c>
      <c r="M16" s="34">
        <f t="shared" si="4"/>
        <v>92880</v>
      </c>
      <c r="N16" s="36"/>
    </row>
    <row r="17" spans="2:13" ht="14.4" thickTop="1"/>
    <row r="18" spans="2:13" ht="22.5" customHeight="1">
      <c r="B18" s="37" t="s">
        <v>30</v>
      </c>
      <c r="C18" s="37"/>
      <c r="H18" s="24"/>
      <c r="I18" s="24"/>
      <c r="J18" s="1" t="s">
        <v>31</v>
      </c>
    </row>
    <row r="19" spans="2:13" ht="22.5" customHeight="1">
      <c r="B19" s="37"/>
      <c r="C19" s="37"/>
    </row>
    <row r="20" spans="2:13" ht="21.75" customHeight="1">
      <c r="B20" s="37"/>
      <c r="C20" s="37"/>
    </row>
    <row r="21" spans="2:13" ht="22.5" customHeight="1">
      <c r="B21" s="37" t="s">
        <v>32</v>
      </c>
      <c r="C21" s="37"/>
      <c r="J21" s="38" t="s">
        <v>33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80" zoomScaleNormal="80" workbookViewId="0">
      <selection activeCell="C13" sqref="C13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9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9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9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46" t="s">
        <v>34</v>
      </c>
      <c r="C7" s="47" t="s">
        <v>35</v>
      </c>
      <c r="D7" s="18" t="s">
        <v>36</v>
      </c>
      <c r="E7" s="49"/>
      <c r="F7" s="50">
        <v>15</v>
      </c>
      <c r="G7" s="51">
        <v>1680</v>
      </c>
      <c r="H7" s="52">
        <f t="shared" ref="H7:H13" si="0">+F7*G7</f>
        <v>25200</v>
      </c>
      <c r="I7" s="53">
        <v>383</v>
      </c>
      <c r="J7" s="52">
        <f t="shared" ref="J7:J13" si="1">+F7*I7</f>
        <v>5745</v>
      </c>
      <c r="K7" s="54">
        <v>0</v>
      </c>
      <c r="L7" s="54">
        <v>0</v>
      </c>
      <c r="M7" s="52">
        <f>+H7-J7+L7</f>
        <v>19455</v>
      </c>
      <c r="N7" s="23" t="s">
        <v>37</v>
      </c>
      <c r="P7" s="24"/>
      <c r="S7" s="24"/>
    </row>
    <row r="8" spans="1:19" ht="36" customHeight="1">
      <c r="A8" s="15" t="s">
        <v>17</v>
      </c>
      <c r="B8" s="46" t="s">
        <v>38</v>
      </c>
      <c r="C8" s="47" t="s">
        <v>35</v>
      </c>
      <c r="D8" s="18" t="s">
        <v>39</v>
      </c>
      <c r="E8" s="49">
        <v>2934317068</v>
      </c>
      <c r="F8" s="50">
        <v>15</v>
      </c>
      <c r="G8" s="55">
        <v>270</v>
      </c>
      <c r="H8" s="52">
        <f t="shared" si="0"/>
        <v>4050</v>
      </c>
      <c r="I8" s="52">
        <v>25</v>
      </c>
      <c r="J8" s="52">
        <f t="shared" si="1"/>
        <v>375</v>
      </c>
      <c r="K8" s="52">
        <v>0</v>
      </c>
      <c r="L8" s="52">
        <v>0</v>
      </c>
      <c r="M8" s="159">
        <f t="shared" ref="M8:M13" si="2">+H8-J8+L8</f>
        <v>3675</v>
      </c>
      <c r="N8" s="23" t="s">
        <v>37</v>
      </c>
      <c r="P8" s="24"/>
      <c r="S8" s="24"/>
    </row>
    <row r="9" spans="1:19" ht="36" customHeight="1">
      <c r="A9" s="15" t="s">
        <v>17</v>
      </c>
      <c r="B9" s="157" t="s">
        <v>443</v>
      </c>
      <c r="C9" s="47" t="s">
        <v>35</v>
      </c>
      <c r="D9" s="48" t="s">
        <v>51</v>
      </c>
      <c r="E9" s="134"/>
      <c r="F9" s="50">
        <v>15</v>
      </c>
      <c r="G9" s="55">
        <v>188</v>
      </c>
      <c r="H9" s="159">
        <f t="shared" si="0"/>
        <v>2820</v>
      </c>
      <c r="I9" s="159">
        <v>4</v>
      </c>
      <c r="J9" s="159">
        <f t="shared" si="1"/>
        <v>60</v>
      </c>
      <c r="K9" s="159">
        <v>0</v>
      </c>
      <c r="L9" s="159">
        <v>0</v>
      </c>
      <c r="M9" s="159">
        <f>+H9-J9+L9</f>
        <v>2760</v>
      </c>
      <c r="N9" s="23" t="s">
        <v>37</v>
      </c>
      <c r="P9" s="24"/>
      <c r="S9" s="24"/>
    </row>
    <row r="10" spans="1:19" ht="36" customHeight="1">
      <c r="A10" s="15" t="s">
        <v>17</v>
      </c>
      <c r="B10" s="46" t="s">
        <v>40</v>
      </c>
      <c r="C10" s="47" t="s">
        <v>35</v>
      </c>
      <c r="D10" s="18" t="s">
        <v>41</v>
      </c>
      <c r="E10" s="49">
        <v>2754131843</v>
      </c>
      <c r="F10" s="50">
        <v>15</v>
      </c>
      <c r="G10" s="55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v>0</v>
      </c>
      <c r="M10" s="159">
        <f t="shared" si="2"/>
        <v>2760</v>
      </c>
      <c r="N10" s="23" t="s">
        <v>37</v>
      </c>
      <c r="P10" s="24"/>
      <c r="S10" s="24"/>
    </row>
    <row r="11" spans="1:19" ht="36" customHeight="1">
      <c r="A11" s="15" t="s">
        <v>17</v>
      </c>
      <c r="B11" s="46" t="s">
        <v>42</v>
      </c>
      <c r="C11" s="47" t="s">
        <v>35</v>
      </c>
      <c r="D11" s="86" t="s">
        <v>43</v>
      </c>
      <c r="E11" s="49">
        <v>1228873933</v>
      </c>
      <c r="F11" s="50">
        <v>10</v>
      </c>
      <c r="G11" s="55">
        <v>212</v>
      </c>
      <c r="H11" s="52">
        <f t="shared" si="0"/>
        <v>2120</v>
      </c>
      <c r="I11" s="52">
        <v>8</v>
      </c>
      <c r="J11" s="52">
        <f t="shared" si="1"/>
        <v>80</v>
      </c>
      <c r="K11" s="52">
        <v>0</v>
      </c>
      <c r="L11" s="52">
        <v>0</v>
      </c>
      <c r="M11" s="159">
        <f t="shared" si="2"/>
        <v>2040</v>
      </c>
      <c r="N11" s="23" t="s">
        <v>37</v>
      </c>
      <c r="P11" s="24"/>
      <c r="Q11" s="24"/>
    </row>
    <row r="12" spans="1:19" ht="36" customHeight="1">
      <c r="A12" s="15" t="s">
        <v>17</v>
      </c>
      <c r="B12" s="46" t="s">
        <v>44</v>
      </c>
      <c r="C12" s="47" t="s">
        <v>35</v>
      </c>
      <c r="D12" s="86" t="s">
        <v>45</v>
      </c>
      <c r="E12" s="49">
        <v>1137015771</v>
      </c>
      <c r="F12" s="56">
        <v>15</v>
      </c>
      <c r="G12" s="57">
        <v>168</v>
      </c>
      <c r="H12" s="54">
        <f t="shared" si="0"/>
        <v>2520</v>
      </c>
      <c r="I12" s="54">
        <v>1</v>
      </c>
      <c r="J12" s="52">
        <f t="shared" si="1"/>
        <v>15</v>
      </c>
      <c r="K12" s="54">
        <v>0</v>
      </c>
      <c r="L12" s="54">
        <v>0</v>
      </c>
      <c r="M12" s="159">
        <f t="shared" si="2"/>
        <v>2505</v>
      </c>
      <c r="N12" s="23" t="s">
        <v>37</v>
      </c>
      <c r="P12" s="24"/>
    </row>
    <row r="13" spans="1:19" ht="36" customHeight="1" thickBot="1">
      <c r="A13" s="15" t="s">
        <v>17</v>
      </c>
      <c r="B13" s="46" t="s">
        <v>46</v>
      </c>
      <c r="C13" s="47" t="s">
        <v>35</v>
      </c>
      <c r="D13" s="86" t="s">
        <v>45</v>
      </c>
      <c r="E13" s="25">
        <v>2758136335</v>
      </c>
      <c r="F13" s="50">
        <v>15</v>
      </c>
      <c r="G13" s="51">
        <v>168</v>
      </c>
      <c r="H13" s="260">
        <f t="shared" si="0"/>
        <v>2520</v>
      </c>
      <c r="I13" s="260">
        <v>1</v>
      </c>
      <c r="J13" s="260">
        <f t="shared" si="1"/>
        <v>15</v>
      </c>
      <c r="K13" s="260">
        <v>0</v>
      </c>
      <c r="L13" s="260">
        <v>0</v>
      </c>
      <c r="M13" s="260">
        <f t="shared" si="2"/>
        <v>2505</v>
      </c>
      <c r="N13" s="23" t="s">
        <v>37</v>
      </c>
      <c r="P13" s="24"/>
    </row>
    <row r="14" spans="1:19" ht="36" customHeight="1" thickTop="1" thickBot="1">
      <c r="A14" s="27"/>
      <c r="B14" s="28" t="s">
        <v>15</v>
      </c>
      <c r="C14" s="58"/>
      <c r="D14" s="30"/>
      <c r="E14" s="59"/>
      <c r="F14" s="59"/>
      <c r="G14" s="60"/>
      <c r="H14" s="261">
        <f t="shared" ref="H14:M14" si="3">SUM(H7:H13)</f>
        <v>42050</v>
      </c>
      <c r="I14" s="261">
        <f t="shared" si="3"/>
        <v>426</v>
      </c>
      <c r="J14" s="261">
        <f t="shared" si="3"/>
        <v>6350</v>
      </c>
      <c r="K14" s="261">
        <f t="shared" si="3"/>
        <v>0</v>
      </c>
      <c r="L14" s="261">
        <f t="shared" si="3"/>
        <v>0</v>
      </c>
      <c r="M14" s="261">
        <f t="shared" si="3"/>
        <v>35700</v>
      </c>
      <c r="N14" s="61"/>
    </row>
    <row r="15" spans="1:19" ht="22.5" customHeight="1" thickTop="1">
      <c r="J15" s="24"/>
      <c r="K15" s="24"/>
      <c r="L15" s="62"/>
      <c r="M15" s="24"/>
    </row>
    <row r="16" spans="1:19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65"/>
      <c r="L19" s="65"/>
      <c r="M19" s="6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D8" sqref="D8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0.664062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7" s="2" customFormat="1" ht="25.05" customHeight="1">
      <c r="A2" s="404" t="s">
        <v>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</row>
    <row r="3" spans="1:17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</row>
    <row r="4" spans="1:17" s="2" customFormat="1" ht="25.05" customHeight="1" thickBot="1">
      <c r="A4" s="407" t="s">
        <v>469</v>
      </c>
      <c r="B4" s="407"/>
      <c r="C4" s="407"/>
      <c r="D4" s="407"/>
      <c r="E4" s="407"/>
      <c r="F4" s="407"/>
      <c r="G4" s="407"/>
      <c r="H4" s="408"/>
      <c r="I4" s="407"/>
      <c r="J4" s="407"/>
      <c r="K4" s="407"/>
      <c r="L4" s="407"/>
      <c r="M4" s="407"/>
      <c r="N4" s="407"/>
      <c r="O4" s="407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27" t="s">
        <v>10</v>
      </c>
      <c r="I5" s="366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67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380</v>
      </c>
      <c r="C7" s="98" t="s">
        <v>47</v>
      </c>
      <c r="D7" s="18" t="s">
        <v>48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68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 t="shared" ref="N7:N12" si="3">+H7-J7+L7-M7</f>
        <v>10399</v>
      </c>
      <c r="O7" s="23" t="s">
        <v>401</v>
      </c>
      <c r="Q7" s="24"/>
    </row>
    <row r="8" spans="1:17" ht="30" customHeight="1">
      <c r="A8" s="15" t="s">
        <v>17</v>
      </c>
      <c r="B8" s="69" t="s">
        <v>50</v>
      </c>
      <c r="C8" s="98" t="s">
        <v>47</v>
      </c>
      <c r="D8" s="18" t="s">
        <v>51</v>
      </c>
      <c r="E8" s="66">
        <v>2911014668</v>
      </c>
      <c r="F8" s="20">
        <v>15</v>
      </c>
      <c r="G8" s="67">
        <v>188</v>
      </c>
      <c r="H8" s="22">
        <f t="shared" si="0"/>
        <v>2820</v>
      </c>
      <c r="I8" s="368">
        <v>4</v>
      </c>
      <c r="J8" s="22">
        <f t="shared" si="1"/>
        <v>60</v>
      </c>
      <c r="K8" s="68">
        <v>0</v>
      </c>
      <c r="L8" s="68">
        <f t="shared" si="2"/>
        <v>0</v>
      </c>
      <c r="M8" s="68">
        <v>0</v>
      </c>
      <c r="N8" s="22">
        <f t="shared" si="3"/>
        <v>2760</v>
      </c>
      <c r="O8" s="23" t="s">
        <v>401</v>
      </c>
      <c r="Q8" s="24"/>
    </row>
    <row r="9" spans="1:17" ht="30" customHeight="1">
      <c r="A9" s="15" t="s">
        <v>17</v>
      </c>
      <c r="B9" s="157" t="s">
        <v>395</v>
      </c>
      <c r="C9" s="98" t="s">
        <v>47</v>
      </c>
      <c r="D9" s="18" t="s">
        <v>52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401</v>
      </c>
      <c r="Q9" s="24"/>
    </row>
    <row r="10" spans="1:17" ht="30" customHeight="1">
      <c r="A10" s="15" t="s">
        <v>17</v>
      </c>
      <c r="B10" s="46" t="s">
        <v>53</v>
      </c>
      <c r="C10" s="98" t="s">
        <v>47</v>
      </c>
      <c r="D10" s="86" t="s">
        <v>51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401</v>
      </c>
      <c r="Q10" s="24"/>
    </row>
    <row r="11" spans="1:17" ht="30" customHeight="1">
      <c r="A11" s="15" t="s">
        <v>17</v>
      </c>
      <c r="B11" s="157" t="s">
        <v>54</v>
      </c>
      <c r="C11" s="18" t="s">
        <v>47</v>
      </c>
      <c r="D11" s="18" t="s">
        <v>55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401</v>
      </c>
      <c r="Q11" s="24"/>
    </row>
    <row r="12" spans="1:17" ht="30" customHeight="1" thickBot="1">
      <c r="A12" s="15" t="s">
        <v>17</v>
      </c>
      <c r="B12" s="157" t="s">
        <v>437</v>
      </c>
      <c r="C12" s="18" t="s">
        <v>438</v>
      </c>
      <c r="D12" s="18" t="s">
        <v>439</v>
      </c>
      <c r="E12" s="66">
        <v>1128305153</v>
      </c>
      <c r="F12" s="319">
        <v>15</v>
      </c>
      <c r="G12" s="321">
        <v>432</v>
      </c>
      <c r="H12" s="349">
        <f t="shared" si="0"/>
        <v>6480</v>
      </c>
      <c r="I12" s="365">
        <v>50</v>
      </c>
      <c r="J12" s="349">
        <f t="shared" si="1"/>
        <v>750</v>
      </c>
      <c r="K12" s="365">
        <v>0</v>
      </c>
      <c r="L12" s="350">
        <f t="shared" si="2"/>
        <v>0</v>
      </c>
      <c r="M12" s="349">
        <v>0</v>
      </c>
      <c r="N12" s="258">
        <f t="shared" si="3"/>
        <v>5730</v>
      </c>
      <c r="O12" s="23" t="s">
        <v>401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3"/>
      <c r="H13" s="370">
        <f>SUM(H7:H12)</f>
        <v>41775</v>
      </c>
      <c r="I13" s="369">
        <f t="shared" ref="I13:N13" si="4">SUM(I7:I12)</f>
        <v>373</v>
      </c>
      <c r="J13" s="264">
        <f t="shared" si="4"/>
        <v>5595</v>
      </c>
      <c r="K13" s="264">
        <f t="shared" si="4"/>
        <v>0</v>
      </c>
      <c r="L13" s="264">
        <f t="shared" si="4"/>
        <v>0</v>
      </c>
      <c r="M13" s="264">
        <f t="shared" si="4"/>
        <v>761</v>
      </c>
      <c r="N13" s="264">
        <f t="shared" si="4"/>
        <v>35419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32</v>
      </c>
      <c r="C18" s="63"/>
      <c r="J18" s="65" t="s">
        <v>33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390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58</v>
      </c>
      <c r="C7" s="84" t="s">
        <v>57</v>
      </c>
      <c r="D7" s="18" t="s">
        <v>59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9">
        <f>+H7-J7+L7</f>
        <v>3510</v>
      </c>
      <c r="N7" s="267" t="s">
        <v>49</v>
      </c>
    </row>
    <row r="8" spans="1:15" s="25" customFormat="1" ht="30" customHeight="1">
      <c r="A8" s="15" t="s">
        <v>17</v>
      </c>
      <c r="B8" s="157" t="s">
        <v>413</v>
      </c>
      <c r="C8" s="84" t="s">
        <v>61</v>
      </c>
      <c r="D8" s="86" t="s">
        <v>414</v>
      </c>
      <c r="E8" s="157">
        <v>2892975106</v>
      </c>
      <c r="F8" s="20">
        <v>15</v>
      </c>
      <c r="G8" s="57">
        <v>372</v>
      </c>
      <c r="H8" s="159">
        <f>F8*G8</f>
        <v>5580</v>
      </c>
      <c r="I8" s="53">
        <v>43</v>
      </c>
      <c r="J8" s="159">
        <f>I8*F8</f>
        <v>645</v>
      </c>
      <c r="K8" s="160">
        <v>0</v>
      </c>
      <c r="L8" s="159">
        <f>+F8*K8</f>
        <v>0</v>
      </c>
      <c r="M8" s="159">
        <f>+H8-J8+L8</f>
        <v>4935</v>
      </c>
      <c r="N8" s="267" t="s">
        <v>49</v>
      </c>
    </row>
    <row r="9" spans="1:15" s="25" customFormat="1" ht="31.5" customHeight="1" thickBot="1">
      <c r="A9" s="15" t="s">
        <v>17</v>
      </c>
      <c r="B9" s="46" t="s">
        <v>62</v>
      </c>
      <c r="C9" s="84" t="s">
        <v>61</v>
      </c>
      <c r="D9" s="86" t="s">
        <v>59</v>
      </c>
      <c r="E9" s="46">
        <v>2778286248</v>
      </c>
      <c r="F9" s="20">
        <v>15</v>
      </c>
      <c r="G9" s="51">
        <v>188</v>
      </c>
      <c r="H9" s="260">
        <f>F9*G9</f>
        <v>2820</v>
      </c>
      <c r="I9" s="260">
        <v>4</v>
      </c>
      <c r="J9" s="260">
        <f>I9*F9</f>
        <v>60</v>
      </c>
      <c r="K9" s="262"/>
      <c r="L9" s="262">
        <v>0</v>
      </c>
      <c r="M9" s="260">
        <f>+H9-J9+L9</f>
        <v>2760</v>
      </c>
      <c r="N9" s="267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M10" si="0">SUM(H7:H9)</f>
        <v>12240</v>
      </c>
      <c r="I10" s="95">
        <f t="shared" si="0"/>
        <v>69</v>
      </c>
      <c r="J10" s="95">
        <f t="shared" si="0"/>
        <v>1035</v>
      </c>
      <c r="K10" s="95">
        <f t="shared" si="0"/>
        <v>0</v>
      </c>
      <c r="L10" s="95">
        <f t="shared" si="0"/>
        <v>0</v>
      </c>
      <c r="M10" s="95">
        <f t="shared" si="0"/>
        <v>11205</v>
      </c>
      <c r="N10" s="96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64</v>
      </c>
      <c r="C7" s="84" t="s">
        <v>65</v>
      </c>
      <c r="D7" s="18" t="s">
        <v>66</v>
      </c>
      <c r="E7" s="273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67" t="s">
        <v>49</v>
      </c>
    </row>
    <row r="8" spans="1:15" s="25" customFormat="1" ht="30" customHeight="1">
      <c r="A8" s="15" t="s">
        <v>17</v>
      </c>
      <c r="B8" s="46" t="s">
        <v>68</v>
      </c>
      <c r="C8" s="84" t="s">
        <v>65</v>
      </c>
      <c r="D8" s="86" t="s">
        <v>59</v>
      </c>
      <c r="E8" s="279">
        <v>1226366392</v>
      </c>
      <c r="F8" s="20">
        <v>15</v>
      </c>
      <c r="G8" s="51">
        <v>206</v>
      </c>
      <c r="H8" s="52">
        <f>F8*G8</f>
        <v>3090</v>
      </c>
      <c r="I8" s="52">
        <v>6</v>
      </c>
      <c r="J8" s="52">
        <f>I8*F8</f>
        <v>90</v>
      </c>
      <c r="K8" s="52"/>
      <c r="L8" s="52">
        <v>0</v>
      </c>
      <c r="M8" s="159">
        <f>+H8-J8+L8</f>
        <v>3000</v>
      </c>
      <c r="N8" s="267" t="s">
        <v>49</v>
      </c>
      <c r="O8" s="64"/>
    </row>
    <row r="9" spans="1:15" s="25" customFormat="1" ht="30" customHeight="1" thickBot="1">
      <c r="A9" s="15" t="s">
        <v>17</v>
      </c>
      <c r="B9" s="46" t="s">
        <v>70</v>
      </c>
      <c r="C9" s="84" t="s">
        <v>69</v>
      </c>
      <c r="D9" s="86" t="s">
        <v>59</v>
      </c>
      <c r="E9" s="279">
        <v>1215605423</v>
      </c>
      <c r="F9" s="20">
        <v>15</v>
      </c>
      <c r="G9" s="57">
        <v>256</v>
      </c>
      <c r="H9" s="260">
        <f>F9*G9</f>
        <v>3840</v>
      </c>
      <c r="I9" s="260">
        <v>22</v>
      </c>
      <c r="J9" s="260">
        <f>I9*F9</f>
        <v>330</v>
      </c>
      <c r="K9" s="262"/>
      <c r="L9" s="262">
        <v>0</v>
      </c>
      <c r="M9" s="260">
        <f>+H9-J9+L9</f>
        <v>3510</v>
      </c>
      <c r="N9" s="267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299"/>
      <c r="F10" s="94"/>
      <c r="G10" s="95"/>
      <c r="H10" s="95">
        <f t="shared" ref="H10:M10" si="0">SUM(H7:H9)</f>
        <v>12630</v>
      </c>
      <c r="I10" s="95">
        <f t="shared" si="0"/>
        <v>74</v>
      </c>
      <c r="J10" s="95">
        <f t="shared" si="0"/>
        <v>1110</v>
      </c>
      <c r="K10" s="95">
        <f t="shared" si="0"/>
        <v>0</v>
      </c>
      <c r="L10" s="95">
        <f t="shared" si="0"/>
        <v>0</v>
      </c>
      <c r="M10" s="95">
        <f t="shared" si="0"/>
        <v>11520</v>
      </c>
      <c r="N10" s="96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B7" sqref="B7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333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4" s="25" customFormat="1" ht="31.95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184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</v>
      </c>
      <c r="B7" s="46" t="s">
        <v>71</v>
      </c>
      <c r="C7" s="47" t="s">
        <v>72</v>
      </c>
      <c r="D7" s="89" t="s">
        <v>73</v>
      </c>
      <c r="E7" s="296">
        <v>2937141580</v>
      </c>
      <c r="F7" s="50">
        <v>15</v>
      </c>
      <c r="G7" s="57">
        <v>435</v>
      </c>
      <c r="H7" s="159">
        <f>+F7*G7</f>
        <v>6525</v>
      </c>
      <c r="I7" s="87">
        <v>57</v>
      </c>
      <c r="J7" s="160">
        <f>+F7*I7</f>
        <v>855</v>
      </c>
      <c r="K7" s="87">
        <v>0</v>
      </c>
      <c r="L7" s="160">
        <f>+F7*K7</f>
        <v>0</v>
      </c>
      <c r="M7" s="52">
        <f>+H7-J7+L7</f>
        <v>5670</v>
      </c>
      <c r="N7" s="267" t="s">
        <v>74</v>
      </c>
    </row>
    <row r="8" spans="1:14" s="25" customFormat="1" ht="31.95" customHeight="1">
      <c r="A8" s="15" t="s">
        <v>17</v>
      </c>
      <c r="B8" s="46" t="s">
        <v>75</v>
      </c>
      <c r="C8" s="47" t="s">
        <v>76</v>
      </c>
      <c r="D8" s="89" t="s">
        <v>73</v>
      </c>
      <c r="E8" s="292">
        <v>2758150370</v>
      </c>
      <c r="F8" s="50">
        <v>15</v>
      </c>
      <c r="G8" s="57">
        <v>274</v>
      </c>
      <c r="H8" s="159">
        <f>+F8*G8</f>
        <v>4110</v>
      </c>
      <c r="I8" s="87">
        <v>25</v>
      </c>
      <c r="J8" s="54">
        <f>+F8*I8</f>
        <v>375</v>
      </c>
      <c r="K8" s="87">
        <v>0</v>
      </c>
      <c r="L8" s="54">
        <f>+F8*K8</f>
        <v>0</v>
      </c>
      <c r="M8" s="159">
        <f>+H8-J8+L8</f>
        <v>3735</v>
      </c>
      <c r="N8" s="267" t="s">
        <v>74</v>
      </c>
    </row>
    <row r="9" spans="1:14" s="25" customFormat="1" ht="31.95" customHeight="1">
      <c r="A9" s="15" t="s">
        <v>17</v>
      </c>
      <c r="B9" s="46" t="s">
        <v>77</v>
      </c>
      <c r="C9" s="98" t="s">
        <v>78</v>
      </c>
      <c r="D9" s="18" t="s">
        <v>59</v>
      </c>
      <c r="E9" s="292">
        <v>2758150354</v>
      </c>
      <c r="F9" s="50">
        <v>15</v>
      </c>
      <c r="G9" s="51">
        <v>188</v>
      </c>
      <c r="H9" s="159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9">
        <f>+H9-J9+L9</f>
        <v>2760</v>
      </c>
      <c r="N9" s="267" t="s">
        <v>74</v>
      </c>
    </row>
    <row r="10" spans="1:14" s="25" customFormat="1" ht="31.95" customHeight="1">
      <c r="A10" s="15" t="s">
        <v>17</v>
      </c>
      <c r="B10" s="46" t="s">
        <v>80</v>
      </c>
      <c r="C10" s="47" t="s">
        <v>81</v>
      </c>
      <c r="D10" s="18" t="s">
        <v>73</v>
      </c>
      <c r="E10" s="296">
        <v>1123997014</v>
      </c>
      <c r="F10" s="50">
        <v>15</v>
      </c>
      <c r="G10" s="57">
        <v>256</v>
      </c>
      <c r="H10" s="159">
        <f>+F10*G10</f>
        <v>3840</v>
      </c>
      <c r="I10" s="87">
        <v>22</v>
      </c>
      <c r="J10" s="54">
        <f>+F10*I10</f>
        <v>330</v>
      </c>
      <c r="K10" s="87">
        <v>0</v>
      </c>
      <c r="L10" s="54">
        <f>+F10*K10</f>
        <v>0</v>
      </c>
      <c r="M10" s="159">
        <f>+H10-J10+L10</f>
        <v>3510</v>
      </c>
      <c r="N10" s="267" t="s">
        <v>74</v>
      </c>
    </row>
    <row r="11" spans="1:14" s="25" customFormat="1" ht="31.95" customHeight="1" thickBot="1">
      <c r="A11" s="15" t="s">
        <v>17</v>
      </c>
      <c r="B11" s="46" t="s">
        <v>82</v>
      </c>
      <c r="C11" s="47" t="s">
        <v>83</v>
      </c>
      <c r="D11" s="86" t="s">
        <v>59</v>
      </c>
      <c r="E11" s="296">
        <v>1427277490</v>
      </c>
      <c r="F11" s="50">
        <v>15</v>
      </c>
      <c r="G11" s="57">
        <v>256</v>
      </c>
      <c r="H11" s="260">
        <f>F11*G11</f>
        <v>3840</v>
      </c>
      <c r="I11" s="266">
        <v>22</v>
      </c>
      <c r="J11" s="262">
        <f>I11*F11</f>
        <v>330</v>
      </c>
      <c r="K11" s="266">
        <v>0</v>
      </c>
      <c r="L11" s="262">
        <f>+F11*K11</f>
        <v>0</v>
      </c>
      <c r="M11" s="260">
        <f>+H11-J11+L11</f>
        <v>3510</v>
      </c>
      <c r="N11" s="267" t="s">
        <v>74</v>
      </c>
    </row>
    <row r="12" spans="1:14" s="25" customFormat="1" ht="31.95" customHeight="1" thickTop="1">
      <c r="A12" s="15"/>
      <c r="B12" s="99" t="s">
        <v>15</v>
      </c>
      <c r="C12" s="100"/>
      <c r="D12" s="101"/>
      <c r="E12" s="102"/>
      <c r="F12" s="103"/>
      <c r="G12" s="104"/>
      <c r="H12" s="334">
        <f t="shared" ref="H12:M12" si="0">SUM(H7:H11)</f>
        <v>21135</v>
      </c>
      <c r="I12" s="104">
        <f t="shared" si="0"/>
        <v>130</v>
      </c>
      <c r="J12" s="104">
        <f t="shared" si="0"/>
        <v>1950</v>
      </c>
      <c r="K12" s="104">
        <f t="shared" si="0"/>
        <v>0</v>
      </c>
      <c r="L12" s="104">
        <f t="shared" si="0"/>
        <v>0</v>
      </c>
      <c r="M12" s="104">
        <f t="shared" si="0"/>
        <v>19185</v>
      </c>
      <c r="N12" s="269"/>
    </row>
    <row r="13" spans="1:14" s="25" customFormat="1" ht="31.95" customHeight="1" thickBot="1">
      <c r="A13" s="106"/>
      <c r="B13" s="59"/>
      <c r="C13" s="107"/>
      <c r="D13" s="108"/>
      <c r="E13" s="59"/>
      <c r="F13" s="59"/>
      <c r="G13" s="59"/>
      <c r="H13" s="335"/>
      <c r="I13" s="109"/>
      <c r="J13" s="109"/>
      <c r="K13" s="109"/>
      <c r="L13" s="109"/>
      <c r="M13" s="109"/>
      <c r="N13" s="110"/>
    </row>
    <row r="14" spans="1:14" s="25" customFormat="1" ht="22.5" customHeight="1" thickTop="1">
      <c r="E14" s="1"/>
      <c r="M14" s="64"/>
    </row>
    <row r="15" spans="1:14" s="25" customFormat="1" ht="21.7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32</v>
      </c>
      <c r="C18" s="63"/>
      <c r="D18" s="25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I6" sqref="I1:I1048576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3.2187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4" s="25" customFormat="1" ht="30.6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5" t="s">
        <v>17</v>
      </c>
      <c r="B7" s="46" t="s">
        <v>84</v>
      </c>
      <c r="C7" s="17" t="s">
        <v>85</v>
      </c>
      <c r="D7" s="111" t="s">
        <v>86</v>
      </c>
      <c r="E7" s="46">
        <v>2937145993</v>
      </c>
      <c r="F7" s="50">
        <v>15</v>
      </c>
      <c r="G7" s="51">
        <v>434</v>
      </c>
      <c r="H7" s="52">
        <f t="shared" ref="H7:H15" si="0">F7*G7</f>
        <v>6510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5670</v>
      </c>
      <c r="N7" s="267" t="s">
        <v>74</v>
      </c>
    </row>
    <row r="8" spans="1:14" s="25" customFormat="1" ht="30" customHeight="1">
      <c r="A8" s="15" t="s">
        <v>17</v>
      </c>
      <c r="B8" s="46" t="s">
        <v>87</v>
      </c>
      <c r="C8" s="17" t="s">
        <v>85</v>
      </c>
      <c r="D8" s="111" t="s">
        <v>88</v>
      </c>
      <c r="E8" s="46">
        <v>2851699415</v>
      </c>
      <c r="F8" s="50">
        <v>15</v>
      </c>
      <c r="G8" s="51">
        <v>226</v>
      </c>
      <c r="H8" s="52">
        <f t="shared" si="0"/>
        <v>3390</v>
      </c>
      <c r="I8" s="53">
        <v>9</v>
      </c>
      <c r="J8" s="52">
        <f t="shared" si="1"/>
        <v>135</v>
      </c>
      <c r="K8" s="52">
        <v>0</v>
      </c>
      <c r="L8" s="54">
        <f t="shared" si="2"/>
        <v>0</v>
      </c>
      <c r="M8" s="159">
        <f t="shared" ref="M8:M15" si="3">+H8-J8+L8</f>
        <v>3255</v>
      </c>
      <c r="N8" s="267" t="s">
        <v>74</v>
      </c>
    </row>
    <row r="9" spans="1:14" s="25" customFormat="1" ht="30" customHeight="1">
      <c r="A9" s="15" t="s">
        <v>17</v>
      </c>
      <c r="B9" s="46" t="s">
        <v>89</v>
      </c>
      <c r="C9" s="17" t="s">
        <v>85</v>
      </c>
      <c r="D9" s="111" t="s">
        <v>90</v>
      </c>
      <c r="E9" s="46">
        <v>2937148631</v>
      </c>
      <c r="F9" s="50">
        <v>15</v>
      </c>
      <c r="G9" s="51">
        <v>275</v>
      </c>
      <c r="H9" s="52">
        <f t="shared" si="0"/>
        <v>4125</v>
      </c>
      <c r="I9" s="53">
        <v>25</v>
      </c>
      <c r="J9" s="52">
        <f t="shared" si="1"/>
        <v>375</v>
      </c>
      <c r="K9" s="52">
        <v>0</v>
      </c>
      <c r="L9" s="54">
        <f t="shared" si="2"/>
        <v>0</v>
      </c>
      <c r="M9" s="159">
        <f t="shared" si="3"/>
        <v>3750</v>
      </c>
      <c r="N9" s="267" t="s">
        <v>74</v>
      </c>
    </row>
    <row r="10" spans="1:14" s="25" customFormat="1" ht="30" customHeight="1">
      <c r="A10" s="88" t="s">
        <v>166</v>
      </c>
      <c r="B10" s="157" t="s">
        <v>436</v>
      </c>
      <c r="C10" s="17" t="s">
        <v>85</v>
      </c>
      <c r="D10" s="86" t="s">
        <v>51</v>
      </c>
      <c r="E10" s="272">
        <v>2758145903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f>I10*F10</f>
        <v>135</v>
      </c>
      <c r="K10" s="159">
        <v>0</v>
      </c>
      <c r="L10" s="160">
        <f t="shared" si="2"/>
        <v>0</v>
      </c>
      <c r="M10" s="159">
        <f t="shared" si="3"/>
        <v>3255</v>
      </c>
      <c r="N10" s="267" t="s">
        <v>74</v>
      </c>
    </row>
    <row r="11" spans="1:14" s="25" customFormat="1" ht="30" customHeight="1">
      <c r="A11" s="15" t="s">
        <v>17</v>
      </c>
      <c r="B11" s="157" t="s">
        <v>418</v>
      </c>
      <c r="C11" s="17" t="s">
        <v>85</v>
      </c>
      <c r="D11" s="111" t="s">
        <v>79</v>
      </c>
      <c r="E11" s="363" t="s">
        <v>434</v>
      </c>
      <c r="F11" s="50">
        <v>16</v>
      </c>
      <c r="G11" s="51">
        <v>256</v>
      </c>
      <c r="H11" s="159">
        <f>F11*G11</f>
        <v>4096</v>
      </c>
      <c r="I11" s="53">
        <v>22</v>
      </c>
      <c r="J11" s="159">
        <f t="shared" si="1"/>
        <v>352</v>
      </c>
      <c r="K11" s="159">
        <v>0</v>
      </c>
      <c r="L11" s="160">
        <f t="shared" si="2"/>
        <v>0</v>
      </c>
      <c r="M11" s="159">
        <f t="shared" si="3"/>
        <v>3744</v>
      </c>
      <c r="N11" s="267" t="s">
        <v>74</v>
      </c>
    </row>
    <row r="12" spans="1:14" s="25" customFormat="1" ht="31.8" customHeight="1">
      <c r="A12" s="15" t="s">
        <v>17</v>
      </c>
      <c r="B12" s="157" t="s">
        <v>426</v>
      </c>
      <c r="C12" s="17" t="s">
        <v>85</v>
      </c>
      <c r="D12" s="111" t="s">
        <v>427</v>
      </c>
      <c r="E12" s="157">
        <v>1505626218</v>
      </c>
      <c r="F12" s="50">
        <v>16</v>
      </c>
      <c r="G12" s="51">
        <v>270</v>
      </c>
      <c r="H12" s="159">
        <f>F12*G12</f>
        <v>4320</v>
      </c>
      <c r="I12" s="159">
        <v>25</v>
      </c>
      <c r="J12" s="159">
        <f t="shared" si="1"/>
        <v>400</v>
      </c>
      <c r="K12" s="159">
        <v>0</v>
      </c>
      <c r="L12" s="160">
        <f t="shared" si="2"/>
        <v>0</v>
      </c>
      <c r="M12" s="159">
        <f t="shared" si="3"/>
        <v>3920</v>
      </c>
      <c r="N12" s="267" t="s">
        <v>74</v>
      </c>
    </row>
    <row r="13" spans="1:14" s="25" customFormat="1" ht="30" customHeight="1">
      <c r="A13" s="15" t="s">
        <v>17</v>
      </c>
      <c r="B13" s="46" t="s">
        <v>91</v>
      </c>
      <c r="C13" s="17" t="s">
        <v>85</v>
      </c>
      <c r="D13" s="86" t="s">
        <v>92</v>
      </c>
      <c r="E13" s="46">
        <v>2758146004</v>
      </c>
      <c r="F13" s="50">
        <v>15</v>
      </c>
      <c r="G13" s="51">
        <v>141</v>
      </c>
      <c r="H13" s="52">
        <f t="shared" si="0"/>
        <v>2115</v>
      </c>
      <c r="I13" s="53">
        <v>0</v>
      </c>
      <c r="J13" s="52">
        <f t="shared" si="1"/>
        <v>0</v>
      </c>
      <c r="K13" s="52">
        <v>4</v>
      </c>
      <c r="L13" s="54">
        <f t="shared" si="2"/>
        <v>60</v>
      </c>
      <c r="M13" s="159">
        <f t="shared" si="3"/>
        <v>2175</v>
      </c>
      <c r="N13" s="267" t="s">
        <v>74</v>
      </c>
    </row>
    <row r="14" spans="1:14" s="25" customFormat="1" ht="30" customHeight="1">
      <c r="A14" s="15" t="s">
        <v>17</v>
      </c>
      <c r="B14" s="157" t="s">
        <v>93</v>
      </c>
      <c r="C14" s="17" t="s">
        <v>85</v>
      </c>
      <c r="D14" s="86" t="s">
        <v>94</v>
      </c>
      <c r="E14" s="112">
        <v>2765530318</v>
      </c>
      <c r="F14" s="50">
        <v>15</v>
      </c>
      <c r="G14" s="51">
        <v>206</v>
      </c>
      <c r="H14" s="159">
        <f t="shared" ref="H14" si="4">F14*G14</f>
        <v>3090</v>
      </c>
      <c r="I14" s="53">
        <v>6</v>
      </c>
      <c r="J14" s="159">
        <f t="shared" ref="J14" si="5">I14*F14</f>
        <v>90</v>
      </c>
      <c r="K14" s="159">
        <v>0</v>
      </c>
      <c r="L14" s="160">
        <f t="shared" ref="L14" si="6">+F14*K14</f>
        <v>0</v>
      </c>
      <c r="M14" s="159">
        <f t="shared" ref="M14" si="7">+H14-J14+L14</f>
        <v>3000</v>
      </c>
      <c r="N14" s="267" t="s">
        <v>74</v>
      </c>
    </row>
    <row r="15" spans="1:14" s="25" customFormat="1" ht="30" customHeight="1" thickBot="1">
      <c r="A15" s="15" t="s">
        <v>17</v>
      </c>
      <c r="B15" s="157" t="s">
        <v>461</v>
      </c>
      <c r="C15" s="17" t="s">
        <v>85</v>
      </c>
      <c r="D15" s="86" t="s">
        <v>94</v>
      </c>
      <c r="E15" s="19"/>
      <c r="F15" s="50">
        <v>15</v>
      </c>
      <c r="G15" s="51">
        <v>206</v>
      </c>
      <c r="H15" s="260">
        <f t="shared" si="0"/>
        <v>3090</v>
      </c>
      <c r="I15" s="260">
        <v>6</v>
      </c>
      <c r="J15" s="260">
        <f t="shared" si="1"/>
        <v>90</v>
      </c>
      <c r="K15" s="260">
        <v>0</v>
      </c>
      <c r="L15" s="262">
        <f t="shared" si="2"/>
        <v>0</v>
      </c>
      <c r="M15" s="260">
        <f t="shared" si="3"/>
        <v>3000</v>
      </c>
      <c r="N15" s="267" t="s">
        <v>74</v>
      </c>
    </row>
    <row r="16" spans="1:14" s="25" customFormat="1" ht="30" customHeight="1" thickTop="1">
      <c r="A16" s="15"/>
      <c r="B16" s="99" t="s">
        <v>15</v>
      </c>
      <c r="C16" s="100"/>
      <c r="D16" s="101"/>
      <c r="E16" s="102"/>
      <c r="F16" s="103"/>
      <c r="G16" s="104"/>
      <c r="H16" s="104">
        <f t="shared" ref="H16:M16" si="8">SUM(H7:H15)</f>
        <v>34126</v>
      </c>
      <c r="I16" s="104">
        <f t="shared" si="8"/>
        <v>158</v>
      </c>
      <c r="J16" s="104">
        <f t="shared" si="8"/>
        <v>2417</v>
      </c>
      <c r="K16" s="104">
        <f t="shared" si="8"/>
        <v>4</v>
      </c>
      <c r="L16" s="104">
        <f t="shared" si="8"/>
        <v>60</v>
      </c>
      <c r="M16" s="104">
        <f t="shared" si="8"/>
        <v>31769</v>
      </c>
      <c r="N16" s="105"/>
    </row>
    <row r="17" spans="1:14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10"/>
    </row>
    <row r="18" spans="1:14" s="25" customFormat="1" ht="22.5" customHeight="1" thickTop="1">
      <c r="E18" s="1"/>
      <c r="M18" s="64"/>
    </row>
    <row r="19" spans="1:14" s="25" customFormat="1" ht="21.75" customHeight="1">
      <c r="B19" s="63" t="s">
        <v>30</v>
      </c>
      <c r="C19" s="63"/>
      <c r="H19" s="64"/>
      <c r="I19" s="64"/>
      <c r="J19" s="25" t="s">
        <v>31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32</v>
      </c>
      <c r="C22" s="63"/>
      <c r="D22" s="25"/>
      <c r="E22" s="25"/>
      <c r="F22" s="25"/>
      <c r="G22" s="25"/>
      <c r="H22" s="25"/>
      <c r="I22" s="25"/>
      <c r="J22" s="65" t="s">
        <v>33</v>
      </c>
      <c r="K22" s="97"/>
      <c r="L22" s="97"/>
      <c r="M22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M13" sqref="M13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97</v>
      </c>
      <c r="B8" s="46" t="s">
        <v>99</v>
      </c>
      <c r="C8" s="86" t="s">
        <v>100</v>
      </c>
      <c r="D8" s="18" t="s">
        <v>101</v>
      </c>
      <c r="E8" s="291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>+H8-J8+L8</f>
        <v>2835</v>
      </c>
      <c r="N8" s="267" t="s">
        <v>102</v>
      </c>
    </row>
    <row r="9" spans="1:14" s="25" customFormat="1" ht="30" customHeight="1">
      <c r="A9" s="88" t="s">
        <v>97</v>
      </c>
      <c r="B9" s="46" t="s">
        <v>103</v>
      </c>
      <c r="C9" s="86" t="s">
        <v>100</v>
      </c>
      <c r="D9" s="18" t="s">
        <v>104</v>
      </c>
      <c r="E9" s="292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9">
        <f t="shared" ref="M9:M14" si="3">+H9-J9+L9</f>
        <v>2835</v>
      </c>
      <c r="N9" s="267" t="s">
        <v>102</v>
      </c>
    </row>
    <row r="10" spans="1:14" s="25" customFormat="1" ht="30" customHeight="1">
      <c r="A10" s="88" t="s">
        <v>97</v>
      </c>
      <c r="B10" s="46" t="s">
        <v>105</v>
      </c>
      <c r="C10" s="86" t="s">
        <v>100</v>
      </c>
      <c r="D10" s="18" t="s">
        <v>106</v>
      </c>
      <c r="E10" s="292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9">
        <f t="shared" si="3"/>
        <v>1005</v>
      </c>
      <c r="N10" s="267" t="s">
        <v>102</v>
      </c>
    </row>
    <row r="11" spans="1:14" s="25" customFormat="1" ht="30" customHeight="1">
      <c r="A11" s="88" t="s">
        <v>97</v>
      </c>
      <c r="B11" s="157" t="s">
        <v>384</v>
      </c>
      <c r="C11" s="86" t="s">
        <v>385</v>
      </c>
      <c r="D11" s="18" t="s">
        <v>386</v>
      </c>
      <c r="E11" s="292">
        <v>2960472700</v>
      </c>
      <c r="F11" s="50">
        <v>15</v>
      </c>
      <c r="G11" s="57">
        <v>38</v>
      </c>
      <c r="H11" s="159">
        <f t="shared" si="0"/>
        <v>570</v>
      </c>
      <c r="I11" s="53">
        <v>0</v>
      </c>
      <c r="J11" s="159">
        <f t="shared" si="1"/>
        <v>0</v>
      </c>
      <c r="K11" s="159">
        <v>12</v>
      </c>
      <c r="L11" s="159">
        <f t="shared" si="2"/>
        <v>180</v>
      </c>
      <c r="M11" s="159">
        <f t="shared" si="3"/>
        <v>750</v>
      </c>
      <c r="N11" s="267" t="s">
        <v>102</v>
      </c>
    </row>
    <row r="12" spans="1:14" s="25" customFormat="1" ht="30" customHeight="1">
      <c r="A12" s="88" t="s">
        <v>97</v>
      </c>
      <c r="B12" s="46" t="s">
        <v>107</v>
      </c>
      <c r="C12" s="86" t="s">
        <v>100</v>
      </c>
      <c r="D12" s="18" t="s">
        <v>108</v>
      </c>
      <c r="E12" s="291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9">
        <f t="shared" si="3"/>
        <v>2760</v>
      </c>
      <c r="N12" s="267" t="s">
        <v>102</v>
      </c>
    </row>
    <row r="13" spans="1:14" s="25" customFormat="1" ht="30" customHeight="1">
      <c r="A13" s="88" t="s">
        <v>97</v>
      </c>
      <c r="B13" s="46" t="s">
        <v>109</v>
      </c>
      <c r="C13" s="125" t="s">
        <v>100</v>
      </c>
      <c r="D13" s="18" t="s">
        <v>110</v>
      </c>
      <c r="E13" s="291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9">
        <f t="shared" si="3"/>
        <v>1410</v>
      </c>
      <c r="N13" s="267" t="s">
        <v>102</v>
      </c>
    </row>
    <row r="14" spans="1:14" s="25" customFormat="1" ht="30" customHeight="1" thickBot="1">
      <c r="A14" s="88" t="s">
        <v>97</v>
      </c>
      <c r="B14" s="126" t="s">
        <v>111</v>
      </c>
      <c r="C14" s="125" t="s">
        <v>100</v>
      </c>
      <c r="D14" s="89" t="s">
        <v>112</v>
      </c>
      <c r="E14" s="297">
        <v>2758148775</v>
      </c>
      <c r="F14" s="50">
        <v>15</v>
      </c>
      <c r="G14" s="57">
        <v>72</v>
      </c>
      <c r="H14" s="260">
        <f>+F14*G14</f>
        <v>1080</v>
      </c>
      <c r="I14" s="260">
        <v>0</v>
      </c>
      <c r="J14" s="260">
        <f>+F14*I14</f>
        <v>0</v>
      </c>
      <c r="K14" s="263">
        <v>10</v>
      </c>
      <c r="L14" s="262">
        <f t="shared" si="2"/>
        <v>150</v>
      </c>
      <c r="M14" s="260">
        <f t="shared" si="3"/>
        <v>1230</v>
      </c>
      <c r="N14" s="267" t="s">
        <v>102</v>
      </c>
    </row>
    <row r="15" spans="1:14" s="25" customFormat="1" ht="30" customHeight="1" thickTop="1" thickBot="1">
      <c r="A15" s="127"/>
      <c r="B15" s="90" t="s">
        <v>15</v>
      </c>
      <c r="C15" s="90"/>
      <c r="D15" s="128"/>
      <c r="E15" s="129"/>
      <c r="F15" s="130"/>
      <c r="G15" s="131"/>
      <c r="H15" s="131">
        <f>SUM(H8:H14)</f>
        <v>12435</v>
      </c>
      <c r="I15" s="131">
        <f>SUM(I12:I14)</f>
        <v>4</v>
      </c>
      <c r="J15" s="131">
        <f>SUM(J8:J14)</f>
        <v>210</v>
      </c>
      <c r="K15" s="131">
        <f>SUM(K8:K14)</f>
        <v>40</v>
      </c>
      <c r="L15" s="131">
        <f>SUM(L8:L14)</f>
        <v>600</v>
      </c>
      <c r="M15" s="131">
        <f>SUM(M8:M14)</f>
        <v>12825</v>
      </c>
      <c r="N15" s="110"/>
    </row>
    <row r="16" spans="1:14" s="25" customFormat="1" ht="22.5" customHeight="1" thickTop="1">
      <c r="D16" s="97"/>
    </row>
    <row r="17" spans="1:13" s="25" customFormat="1" ht="22.5" customHeight="1">
      <c r="B17" s="63" t="s">
        <v>30</v>
      </c>
      <c r="C17" s="63"/>
      <c r="D17" s="97"/>
      <c r="H17" s="64"/>
      <c r="I17" s="64"/>
      <c r="J17" s="25" t="s">
        <v>31</v>
      </c>
    </row>
    <row r="18" spans="1:13" s="25" customFormat="1" ht="21.75" customHeight="1">
      <c r="B18" s="63"/>
      <c r="C18" s="63"/>
      <c r="D18" s="97"/>
    </row>
    <row r="19" spans="1:13" s="25" customFormat="1" ht="22.5" customHeight="1">
      <c r="B19" s="63"/>
      <c r="C19" s="63"/>
      <c r="D19" s="97"/>
    </row>
    <row r="20" spans="1:13" ht="14.4" customHeight="1">
      <c r="A20" s="25"/>
      <c r="B20" s="63" t="s">
        <v>32</v>
      </c>
      <c r="C20" s="63"/>
      <c r="D20" s="97"/>
      <c r="E20" s="25"/>
      <c r="F20" s="25"/>
      <c r="G20" s="25"/>
      <c r="H20" s="25"/>
      <c r="I20" s="25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1.2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2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2" customHeight="1">
      <c r="A8" s="88" t="s">
        <v>97</v>
      </c>
      <c r="B8" s="46" t="s">
        <v>113</v>
      </c>
      <c r="C8" s="86" t="s">
        <v>100</v>
      </c>
      <c r="D8" s="18" t="s">
        <v>114</v>
      </c>
      <c r="E8" s="86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67" t="s">
        <v>102</v>
      </c>
    </row>
    <row r="9" spans="1:14" s="25" customFormat="1" ht="31.2" customHeight="1">
      <c r="A9" s="88" t="s">
        <v>97</v>
      </c>
      <c r="B9" s="46" t="s">
        <v>115</v>
      </c>
      <c r="C9" s="86" t="s">
        <v>100</v>
      </c>
      <c r="D9" s="18" t="s">
        <v>114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9">
        <f>+H9-J9+L9</f>
        <v>915</v>
      </c>
      <c r="N9" s="267" t="s">
        <v>102</v>
      </c>
    </row>
    <row r="10" spans="1:14" s="25" customFormat="1" ht="31.2" customHeight="1">
      <c r="A10" s="88" t="s">
        <v>97</v>
      </c>
      <c r="B10" s="46" t="s">
        <v>116</v>
      </c>
      <c r="C10" s="86" t="s">
        <v>100</v>
      </c>
      <c r="D10" s="18" t="s">
        <v>117</v>
      </c>
      <c r="E10" s="157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9">
        <f>+H10-J10+L10</f>
        <v>915</v>
      </c>
      <c r="N10" s="267" t="s">
        <v>102</v>
      </c>
    </row>
    <row r="11" spans="1:14" s="25" customFormat="1" ht="31.2" customHeight="1">
      <c r="A11" s="88" t="s">
        <v>97</v>
      </c>
      <c r="B11" s="46" t="s">
        <v>118</v>
      </c>
      <c r="C11" s="18" t="s">
        <v>100</v>
      </c>
      <c r="D11" s="18" t="s">
        <v>119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9">
        <f>+H11-J11+L11</f>
        <v>915</v>
      </c>
      <c r="N11" s="267" t="s">
        <v>102</v>
      </c>
    </row>
    <row r="12" spans="1:14" s="132" customFormat="1" ht="31.2" customHeight="1" thickBot="1">
      <c r="A12" s="88" t="s">
        <v>97</v>
      </c>
      <c r="B12" s="16" t="s">
        <v>120</v>
      </c>
      <c r="C12" s="18" t="s">
        <v>100</v>
      </c>
      <c r="D12" s="18" t="s">
        <v>121</v>
      </c>
      <c r="E12" s="46">
        <v>455263050</v>
      </c>
      <c r="F12" s="50">
        <v>15</v>
      </c>
      <c r="G12" s="51">
        <v>50</v>
      </c>
      <c r="H12" s="260">
        <f>F12*G12</f>
        <v>750</v>
      </c>
      <c r="I12" s="260">
        <v>0</v>
      </c>
      <c r="J12" s="260">
        <f>F12*I12</f>
        <v>0</v>
      </c>
      <c r="K12" s="265">
        <v>11</v>
      </c>
      <c r="L12" s="260">
        <f>+F12*K12</f>
        <v>165</v>
      </c>
      <c r="M12" s="260">
        <f>+H12-J12+L12</f>
        <v>915</v>
      </c>
      <c r="N12" s="267" t="s">
        <v>102</v>
      </c>
    </row>
    <row r="13" spans="1:14" s="25" customFormat="1" ht="31.2" customHeight="1" thickTop="1" thickBot="1">
      <c r="A13" s="127"/>
      <c r="B13" s="90" t="s">
        <v>15</v>
      </c>
      <c r="C13" s="90"/>
      <c r="D13" s="128"/>
      <c r="E13" s="129"/>
      <c r="F13" s="130"/>
      <c r="G13" s="131"/>
      <c r="H13" s="131">
        <f t="shared" ref="H13:M13" si="0">SUM(H8:H12)</f>
        <v>3750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825</v>
      </c>
      <c r="M13" s="131">
        <f t="shared" si="0"/>
        <v>4575</v>
      </c>
      <c r="N13" s="110"/>
    </row>
    <row r="14" spans="1:14" s="25" customFormat="1" ht="22.5" customHeight="1" thickTop="1">
      <c r="D14" s="97"/>
    </row>
    <row r="15" spans="1:14" s="25" customFormat="1" ht="22.5" customHeight="1">
      <c r="B15" s="63" t="s">
        <v>30</v>
      </c>
      <c r="C15" s="63"/>
      <c r="D15" s="97"/>
      <c r="H15" s="64"/>
      <c r="I15" s="64"/>
      <c r="J15" s="25" t="s">
        <v>31</v>
      </c>
    </row>
    <row r="16" spans="1:14" s="25" customFormat="1" ht="21.75" customHeight="1">
      <c r="B16" s="63"/>
      <c r="C16" s="63"/>
      <c r="D16" s="97"/>
    </row>
    <row r="17" spans="1:13" s="25" customFormat="1" ht="22.5" customHeight="1">
      <c r="B17" s="63"/>
      <c r="C17" s="63"/>
      <c r="D17" s="97"/>
    </row>
    <row r="18" spans="1:13" ht="14.4" customHeight="1">
      <c r="A18" s="25"/>
      <c r="B18" s="63" t="s">
        <v>32</v>
      </c>
      <c r="C18" s="63"/>
      <c r="D18" s="97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A4" sqref="A4:N4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53.2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12</v>
      </c>
      <c r="K5" s="77" t="s">
        <v>95</v>
      </c>
      <c r="L5" s="77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33" t="s">
        <v>97</v>
      </c>
      <c r="B6" s="121" t="s">
        <v>98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33" t="s">
        <v>97</v>
      </c>
      <c r="B7" s="123" t="s">
        <v>123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5" s="25" customFormat="1" ht="30" customHeight="1">
      <c r="A8" s="88" t="s">
        <v>124</v>
      </c>
      <c r="B8" s="134" t="s">
        <v>404</v>
      </c>
      <c r="C8" s="18" t="s">
        <v>126</v>
      </c>
      <c r="D8" s="18" t="s">
        <v>127</v>
      </c>
      <c r="E8" s="291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 t="shared" ref="M8:M13" si="1">+H8-J8+L8</f>
        <v>1320</v>
      </c>
      <c r="N8" s="267" t="s">
        <v>128</v>
      </c>
      <c r="O8" s="64"/>
    </row>
    <row r="9" spans="1:15" s="25" customFormat="1" ht="30" customHeight="1">
      <c r="A9" s="88" t="s">
        <v>129</v>
      </c>
      <c r="B9" s="49" t="s">
        <v>130</v>
      </c>
      <c r="C9" s="18" t="s">
        <v>126</v>
      </c>
      <c r="D9" s="18" t="s">
        <v>131</v>
      </c>
      <c r="E9" s="291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9">
        <f t="shared" si="1"/>
        <v>2265</v>
      </c>
      <c r="N9" s="267" t="s">
        <v>128</v>
      </c>
      <c r="O9" s="64"/>
    </row>
    <row r="10" spans="1:15" s="25" customFormat="1" ht="30" customHeight="1">
      <c r="A10" s="88" t="s">
        <v>132</v>
      </c>
      <c r="B10" s="49" t="s">
        <v>133</v>
      </c>
      <c r="C10" s="18" t="s">
        <v>126</v>
      </c>
      <c r="D10" s="18" t="s">
        <v>134</v>
      </c>
      <c r="E10" s="292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9">
        <f t="shared" si="1"/>
        <v>2265</v>
      </c>
      <c r="N10" s="267" t="s">
        <v>128</v>
      </c>
    </row>
    <row r="11" spans="1:15" s="25" customFormat="1" ht="30" customHeight="1">
      <c r="A11" s="88" t="s">
        <v>135</v>
      </c>
      <c r="B11" s="49" t="s">
        <v>136</v>
      </c>
      <c r="C11" s="18" t="s">
        <v>126</v>
      </c>
      <c r="D11" s="18" t="s">
        <v>137</v>
      </c>
      <c r="E11" s="291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9">
        <f t="shared" si="1"/>
        <v>2265</v>
      </c>
      <c r="N11" s="267" t="s">
        <v>128</v>
      </c>
    </row>
    <row r="12" spans="1:15" s="25" customFormat="1" ht="30" customHeight="1">
      <c r="A12" s="88" t="s">
        <v>138</v>
      </c>
      <c r="B12" s="134" t="s">
        <v>139</v>
      </c>
      <c r="C12" s="18" t="s">
        <v>126</v>
      </c>
      <c r="D12" s="47" t="s">
        <v>140</v>
      </c>
      <c r="E12" s="292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9">
        <f t="shared" si="1"/>
        <v>1005</v>
      </c>
      <c r="N12" s="267" t="s">
        <v>128</v>
      </c>
    </row>
    <row r="13" spans="1:15" s="25" customFormat="1" ht="30" customHeight="1" thickBot="1">
      <c r="A13" s="88" t="s">
        <v>135</v>
      </c>
      <c r="B13" s="46" t="s">
        <v>141</v>
      </c>
      <c r="C13" s="18" t="s">
        <v>126</v>
      </c>
      <c r="D13" s="18" t="s">
        <v>142</v>
      </c>
      <c r="E13" s="292">
        <v>2758149070</v>
      </c>
      <c r="F13" s="50">
        <v>15</v>
      </c>
      <c r="G13" s="51">
        <v>148</v>
      </c>
      <c r="H13" s="260">
        <f>F13*G13</f>
        <v>2220</v>
      </c>
      <c r="I13" s="260">
        <v>0</v>
      </c>
      <c r="J13" s="260">
        <f>F13*I13</f>
        <v>0</v>
      </c>
      <c r="K13" s="265">
        <v>3</v>
      </c>
      <c r="L13" s="260">
        <f t="shared" si="0"/>
        <v>45</v>
      </c>
      <c r="M13" s="260">
        <f t="shared" si="1"/>
        <v>2265</v>
      </c>
      <c r="N13" s="267" t="s">
        <v>128</v>
      </c>
    </row>
    <row r="14" spans="1:15" s="25" customFormat="1" ht="30" customHeight="1" thickTop="1" thickBot="1">
      <c r="A14" s="127"/>
      <c r="B14" s="90" t="s">
        <v>15</v>
      </c>
      <c r="C14" s="90"/>
      <c r="D14" s="90"/>
      <c r="E14" s="298"/>
      <c r="F14" s="90"/>
      <c r="G14" s="131"/>
      <c r="H14" s="131">
        <f t="shared" ref="H14:M14" si="2">SUM(H8:H13)</f>
        <v>10905</v>
      </c>
      <c r="I14" s="131">
        <f t="shared" si="2"/>
        <v>0</v>
      </c>
      <c r="J14" s="131">
        <f t="shared" si="2"/>
        <v>0</v>
      </c>
      <c r="K14" s="131">
        <f t="shared" si="2"/>
        <v>32</v>
      </c>
      <c r="L14" s="131">
        <f t="shared" si="2"/>
        <v>480</v>
      </c>
      <c r="M14" s="131">
        <f t="shared" si="2"/>
        <v>11385</v>
      </c>
      <c r="N14" s="96"/>
    </row>
    <row r="15" spans="1:15" s="25" customFormat="1" ht="22.5" customHeight="1" thickTop="1">
      <c r="M15" s="64"/>
    </row>
    <row r="16" spans="1:15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A4" sqref="A4:N4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36.75" customHeight="1" thickTop="1" thickBot="1">
      <c r="A5" s="274" t="s">
        <v>3</v>
      </c>
      <c r="B5" s="274" t="s">
        <v>4</v>
      </c>
      <c r="C5" s="305" t="s">
        <v>5</v>
      </c>
      <c r="D5" s="274" t="s">
        <v>6</v>
      </c>
      <c r="E5" s="300" t="s">
        <v>7</v>
      </c>
      <c r="F5" s="275" t="s">
        <v>8</v>
      </c>
      <c r="G5" s="275" t="s">
        <v>9</v>
      </c>
      <c r="H5" s="275" t="s">
        <v>10</v>
      </c>
      <c r="I5" s="275" t="s">
        <v>11</v>
      </c>
      <c r="J5" s="275" t="s">
        <v>12</v>
      </c>
      <c r="K5" s="327" t="s">
        <v>95</v>
      </c>
      <c r="L5" s="327" t="s">
        <v>122</v>
      </c>
      <c r="M5" s="275" t="s">
        <v>15</v>
      </c>
      <c r="N5" s="275" t="s">
        <v>16</v>
      </c>
    </row>
    <row r="6" spans="1:15" s="25" customFormat="1" ht="33" customHeight="1" thickTop="1">
      <c r="A6" s="133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324"/>
    </row>
    <row r="7" spans="1:15" s="25" customFormat="1" ht="33" customHeight="1">
      <c r="A7" s="157" t="s">
        <v>143</v>
      </c>
      <c r="B7" s="157" t="s">
        <v>145</v>
      </c>
      <c r="C7" s="18" t="s">
        <v>146</v>
      </c>
      <c r="D7" s="18" t="s">
        <v>147</v>
      </c>
      <c r="E7" s="157">
        <v>2937003056</v>
      </c>
      <c r="F7" s="50">
        <v>15</v>
      </c>
      <c r="G7" s="51">
        <v>665</v>
      </c>
      <c r="H7" s="159">
        <f t="shared" ref="H7:H12" si="0">F7*G7</f>
        <v>9975</v>
      </c>
      <c r="I7" s="159">
        <v>105</v>
      </c>
      <c r="J7" s="159">
        <f>F7*I7</f>
        <v>1575</v>
      </c>
      <c r="K7" s="159">
        <v>0</v>
      </c>
      <c r="L7" s="159">
        <v>0</v>
      </c>
      <c r="M7" s="159">
        <f t="shared" ref="M7:M12" si="1">+H7-J7+L7</f>
        <v>8400</v>
      </c>
      <c r="N7" s="50" t="s">
        <v>37</v>
      </c>
    </row>
    <row r="8" spans="1:15" s="25" customFormat="1" ht="33" customHeight="1">
      <c r="A8" s="157" t="s">
        <v>143</v>
      </c>
      <c r="B8" s="157" t="s">
        <v>148</v>
      </c>
      <c r="C8" s="18" t="s">
        <v>146</v>
      </c>
      <c r="D8" s="18" t="s">
        <v>149</v>
      </c>
      <c r="E8" s="157">
        <v>1256239919</v>
      </c>
      <c r="F8" s="50">
        <v>15</v>
      </c>
      <c r="G8" s="51">
        <v>380</v>
      </c>
      <c r="H8" s="159">
        <f t="shared" si="0"/>
        <v>5700</v>
      </c>
      <c r="I8" s="53">
        <v>45</v>
      </c>
      <c r="J8" s="159">
        <f>F8*I8</f>
        <v>675</v>
      </c>
      <c r="K8" s="159">
        <v>0</v>
      </c>
      <c r="L8" s="159">
        <v>0</v>
      </c>
      <c r="M8" s="159">
        <f t="shared" si="1"/>
        <v>5025</v>
      </c>
      <c r="N8" s="50" t="s">
        <v>37</v>
      </c>
    </row>
    <row r="9" spans="1:15" s="25" customFormat="1" ht="33" customHeight="1">
      <c r="A9" s="157" t="s">
        <v>143</v>
      </c>
      <c r="B9" s="157" t="s">
        <v>462</v>
      </c>
      <c r="C9" s="18" t="s">
        <v>146</v>
      </c>
      <c r="D9" s="18" t="s">
        <v>463</v>
      </c>
      <c r="E9" s="157">
        <v>1188597863</v>
      </c>
      <c r="F9" s="50">
        <v>15</v>
      </c>
      <c r="G9" s="51">
        <v>316</v>
      </c>
      <c r="H9" s="159">
        <f t="shared" si="0"/>
        <v>4740</v>
      </c>
      <c r="I9" s="159">
        <v>32</v>
      </c>
      <c r="J9" s="159">
        <f>F9*I9</f>
        <v>480</v>
      </c>
      <c r="K9" s="159">
        <v>0</v>
      </c>
      <c r="L9" s="159">
        <v>0</v>
      </c>
      <c r="M9" s="159">
        <f t="shared" ref="M9" si="2">+H9-J9+L9</f>
        <v>4260</v>
      </c>
      <c r="N9" s="50" t="s">
        <v>37</v>
      </c>
    </row>
    <row r="10" spans="1:15" s="25" customFormat="1" ht="33" customHeight="1">
      <c r="A10" s="157" t="s">
        <v>143</v>
      </c>
      <c r="B10" s="157" t="s">
        <v>150</v>
      </c>
      <c r="C10" s="18" t="s">
        <v>146</v>
      </c>
      <c r="D10" s="18" t="s">
        <v>151</v>
      </c>
      <c r="E10" s="157">
        <v>2909291156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f>F10*I10</f>
        <v>135</v>
      </c>
      <c r="K10" s="159">
        <v>0</v>
      </c>
      <c r="L10" s="159">
        <v>0</v>
      </c>
      <c r="M10" s="159">
        <f t="shared" si="1"/>
        <v>3255</v>
      </c>
      <c r="N10" s="50" t="s">
        <v>37</v>
      </c>
      <c r="O10" s="64"/>
    </row>
    <row r="11" spans="1:15" s="25" customFormat="1" ht="33" customHeight="1">
      <c r="A11" s="157" t="s">
        <v>143</v>
      </c>
      <c r="B11" s="157" t="s">
        <v>152</v>
      </c>
      <c r="C11" s="18" t="s">
        <v>146</v>
      </c>
      <c r="D11" s="18" t="s">
        <v>153</v>
      </c>
      <c r="E11" s="157">
        <v>1186640435</v>
      </c>
      <c r="F11" s="50">
        <v>15</v>
      </c>
      <c r="G11" s="51">
        <v>401</v>
      </c>
      <c r="H11" s="159">
        <f t="shared" si="0"/>
        <v>6015</v>
      </c>
      <c r="I11" s="53">
        <v>46</v>
      </c>
      <c r="J11" s="159">
        <f>F11*I11</f>
        <v>690</v>
      </c>
      <c r="K11" s="159">
        <v>0</v>
      </c>
      <c r="L11" s="159">
        <v>0</v>
      </c>
      <c r="M11" s="159">
        <f t="shared" si="1"/>
        <v>5325</v>
      </c>
      <c r="N11" s="50" t="s">
        <v>37</v>
      </c>
    </row>
    <row r="12" spans="1:15" s="25" customFormat="1" ht="33" customHeight="1" thickBot="1">
      <c r="A12" s="157" t="s">
        <v>143</v>
      </c>
      <c r="B12" s="113" t="s">
        <v>154</v>
      </c>
      <c r="C12" s="138" t="s">
        <v>146</v>
      </c>
      <c r="D12" s="139" t="s">
        <v>59</v>
      </c>
      <c r="E12" s="140">
        <v>2944674650</v>
      </c>
      <c r="F12" s="50">
        <v>15</v>
      </c>
      <c r="G12" s="57">
        <v>206</v>
      </c>
      <c r="H12" s="260">
        <f t="shared" si="0"/>
        <v>3090</v>
      </c>
      <c r="I12" s="260">
        <v>6</v>
      </c>
      <c r="J12" s="260">
        <f>I12*F12</f>
        <v>90</v>
      </c>
      <c r="K12" s="262">
        <v>0</v>
      </c>
      <c r="L12" s="262">
        <f>+F12*K12</f>
        <v>0</v>
      </c>
      <c r="M12" s="260">
        <f t="shared" si="1"/>
        <v>3000</v>
      </c>
      <c r="N12" s="50" t="s">
        <v>74</v>
      </c>
    </row>
    <row r="13" spans="1:15" s="25" customFormat="1" ht="33" customHeight="1" thickTop="1" thickBot="1">
      <c r="A13" s="277"/>
      <c r="B13" s="169" t="s">
        <v>15</v>
      </c>
      <c r="C13" s="169"/>
      <c r="D13" s="169"/>
      <c r="E13" s="169"/>
      <c r="F13" s="169"/>
      <c r="G13" s="171"/>
      <c r="H13" s="171">
        <f>SUM(H7:H12)</f>
        <v>32910</v>
      </c>
      <c r="I13" s="171">
        <f>SUM(I10:I12)</f>
        <v>61</v>
      </c>
      <c r="J13" s="171">
        <f>SUM(J7:J12)</f>
        <v>3645</v>
      </c>
      <c r="K13" s="171">
        <f>SUM(K7:K12)</f>
        <v>0</v>
      </c>
      <c r="L13" s="171">
        <f>SUM(L7:L12)</f>
        <v>0</v>
      </c>
      <c r="M13" s="171">
        <f>SUM(M7:M12)</f>
        <v>29265</v>
      </c>
      <c r="N13" s="311"/>
    </row>
    <row r="14" spans="1:15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32</v>
      </c>
      <c r="C17" s="63"/>
      <c r="D17" s="25"/>
      <c r="E17" s="25"/>
      <c r="F17" s="25"/>
      <c r="G17" s="25"/>
      <c r="H17" s="25"/>
      <c r="I17" s="25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4" sqref="A4:N4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36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3" customHeight="1" thickTop="1">
      <c r="A6" s="120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7"/>
    </row>
    <row r="7" spans="1:15" s="25" customFormat="1" ht="33" customHeight="1">
      <c r="A7" s="120"/>
      <c r="B7" s="147" t="s">
        <v>406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60"/>
      <c r="N7" s="85"/>
    </row>
    <row r="8" spans="1:15" s="25" customFormat="1" ht="33" customHeight="1">
      <c r="A8" s="88" t="s">
        <v>143</v>
      </c>
      <c r="B8" s="157" t="s">
        <v>396</v>
      </c>
      <c r="C8" s="18" t="s">
        <v>146</v>
      </c>
      <c r="D8" s="86" t="s">
        <v>405</v>
      </c>
      <c r="E8" s="157"/>
      <c r="F8" s="50">
        <v>15</v>
      </c>
      <c r="G8" s="51">
        <v>144</v>
      </c>
      <c r="H8" s="159">
        <f>F8*G8</f>
        <v>2160</v>
      </c>
      <c r="I8" s="159">
        <v>0</v>
      </c>
      <c r="J8" s="159">
        <f>F8*I8</f>
        <v>0</v>
      </c>
      <c r="K8" s="53">
        <v>4</v>
      </c>
      <c r="L8" s="159">
        <f>+F8*K8</f>
        <v>60</v>
      </c>
      <c r="M8" s="159">
        <f>+H8-J8+L8</f>
        <v>2220</v>
      </c>
      <c r="N8" s="267" t="s">
        <v>37</v>
      </c>
      <c r="O8" s="64"/>
    </row>
    <row r="9" spans="1:15" s="25" customFormat="1" ht="33" customHeight="1" thickBot="1">
      <c r="A9" s="88" t="s">
        <v>143</v>
      </c>
      <c r="B9" s="157" t="s">
        <v>397</v>
      </c>
      <c r="C9" s="18" t="s">
        <v>146</v>
      </c>
      <c r="D9" s="86" t="s">
        <v>405</v>
      </c>
      <c r="E9" s="1">
        <v>455063787</v>
      </c>
      <c r="F9" s="50">
        <v>15</v>
      </c>
      <c r="G9" s="51">
        <v>144</v>
      </c>
      <c r="H9" s="260">
        <f>F9*G9</f>
        <v>2160</v>
      </c>
      <c r="I9" s="260">
        <v>0</v>
      </c>
      <c r="J9" s="260">
        <f>F9*I9</f>
        <v>0</v>
      </c>
      <c r="K9" s="265">
        <v>4</v>
      </c>
      <c r="L9" s="260">
        <f>+F9*K9</f>
        <v>60</v>
      </c>
      <c r="M9" s="260">
        <f>+H9-J9+L9</f>
        <v>2220</v>
      </c>
      <c r="N9" s="267" t="s">
        <v>37</v>
      </c>
    </row>
    <row r="10" spans="1:15" s="25" customFormat="1" ht="33" customHeight="1" thickTop="1" thickBot="1">
      <c r="A10" s="141"/>
      <c r="B10" s="90" t="s">
        <v>15</v>
      </c>
      <c r="C10" s="90"/>
      <c r="D10" s="90"/>
      <c r="E10" s="90"/>
      <c r="F10" s="90"/>
      <c r="G10" s="131"/>
      <c r="H10" s="131">
        <f t="shared" ref="H10:M10" si="0">SUM(H8:H9)</f>
        <v>4320</v>
      </c>
      <c r="I10" s="131">
        <f t="shared" si="0"/>
        <v>0</v>
      </c>
      <c r="J10" s="131">
        <f t="shared" si="0"/>
        <v>0</v>
      </c>
      <c r="K10" s="131">
        <f t="shared" si="0"/>
        <v>8</v>
      </c>
      <c r="L10" s="131">
        <f t="shared" si="0"/>
        <v>120</v>
      </c>
      <c r="M10" s="131">
        <f t="shared" si="0"/>
        <v>4440</v>
      </c>
      <c r="N10" s="268"/>
    </row>
    <row r="11" spans="1:15" s="25" customFormat="1" ht="22.5" customHeight="1" thickTop="1">
      <c r="B11" s="63" t="s">
        <v>30</v>
      </c>
      <c r="C11" s="63"/>
      <c r="H11" s="64"/>
      <c r="I11" s="64"/>
      <c r="J11" s="25" t="s">
        <v>31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32</v>
      </c>
      <c r="C14" s="63"/>
      <c r="D14" s="25"/>
      <c r="E14" s="25"/>
      <c r="F14" s="25"/>
      <c r="G14" s="25"/>
      <c r="H14" s="25"/>
      <c r="I14" s="25"/>
      <c r="J14" s="65" t="s">
        <v>33</v>
      </c>
      <c r="K14" s="97"/>
      <c r="L14" s="97"/>
      <c r="M14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A4" sqref="A4:N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1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.6" customHeight="1" thickTop="1">
      <c r="A6" s="142" t="s">
        <v>143</v>
      </c>
      <c r="B6" s="121" t="s">
        <v>144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.6" customHeight="1">
      <c r="A7" s="88" t="s">
        <v>143</v>
      </c>
      <c r="B7" s="46" t="s">
        <v>155</v>
      </c>
      <c r="C7" s="18" t="s">
        <v>156</v>
      </c>
      <c r="D7" s="86" t="s">
        <v>157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9" t="s">
        <v>347</v>
      </c>
    </row>
    <row r="8" spans="1:14" s="25" customFormat="1" ht="30" customHeight="1">
      <c r="A8" s="88" t="s">
        <v>143</v>
      </c>
      <c r="B8" s="46" t="s">
        <v>158</v>
      </c>
      <c r="C8" s="18" t="s">
        <v>156</v>
      </c>
      <c r="D8" s="86" t="s">
        <v>151</v>
      </c>
      <c r="E8" s="272">
        <v>2758146144</v>
      </c>
      <c r="F8" s="50">
        <v>15</v>
      </c>
      <c r="G8" s="51">
        <v>243</v>
      </c>
      <c r="H8" s="52">
        <f t="shared" si="0"/>
        <v>3645</v>
      </c>
      <c r="I8" s="53">
        <v>13</v>
      </c>
      <c r="J8" s="52">
        <f>F8*I8</f>
        <v>195</v>
      </c>
      <c r="K8" s="54"/>
      <c r="L8" s="54">
        <v>0</v>
      </c>
      <c r="M8" s="159">
        <f t="shared" ref="M8:M13" si="1">+H8-J8+L8</f>
        <v>3450</v>
      </c>
      <c r="N8" s="269" t="s">
        <v>347</v>
      </c>
    </row>
    <row r="9" spans="1:14" s="25" customFormat="1" ht="30" customHeight="1">
      <c r="A9" s="88" t="s">
        <v>143</v>
      </c>
      <c r="B9" s="46" t="s">
        <v>159</v>
      </c>
      <c r="C9" s="86" t="s">
        <v>160</v>
      </c>
      <c r="D9" s="86" t="s">
        <v>157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9">
        <f t="shared" si="1"/>
        <v>5730</v>
      </c>
      <c r="N9" s="269" t="s">
        <v>347</v>
      </c>
    </row>
    <row r="10" spans="1:14" s="25" customFormat="1" ht="30" customHeight="1">
      <c r="A10" s="88" t="s">
        <v>161</v>
      </c>
      <c r="B10" s="143" t="s">
        <v>162</v>
      </c>
      <c r="C10" s="18" t="s">
        <v>160</v>
      </c>
      <c r="D10" s="111" t="s">
        <v>163</v>
      </c>
      <c r="E10" s="140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4">
        <v>0</v>
      </c>
      <c r="M10" s="159">
        <f t="shared" si="1"/>
        <v>3450</v>
      </c>
      <c r="N10" s="269" t="s">
        <v>347</v>
      </c>
    </row>
    <row r="11" spans="1:14" s="25" customFormat="1" ht="30" customHeight="1">
      <c r="A11" s="15" t="s">
        <v>17</v>
      </c>
      <c r="B11" s="134" t="s">
        <v>60</v>
      </c>
      <c r="C11" s="18" t="s">
        <v>160</v>
      </c>
      <c r="D11" s="86" t="s">
        <v>51</v>
      </c>
      <c r="E11" s="157">
        <v>1226365981</v>
      </c>
      <c r="F11" s="20">
        <v>15</v>
      </c>
      <c r="G11" s="57">
        <v>256</v>
      </c>
      <c r="H11" s="159">
        <f>F11*G11</f>
        <v>3840</v>
      </c>
      <c r="I11" s="53">
        <v>22</v>
      </c>
      <c r="J11" s="159">
        <f>I11*F11</f>
        <v>330</v>
      </c>
      <c r="K11" s="160"/>
      <c r="L11" s="160">
        <v>0</v>
      </c>
      <c r="M11" s="159">
        <f t="shared" si="1"/>
        <v>3510</v>
      </c>
      <c r="N11" s="269" t="s">
        <v>347</v>
      </c>
    </row>
    <row r="12" spans="1:14" s="25" customFormat="1" ht="30" customHeight="1">
      <c r="A12" s="88" t="s">
        <v>143</v>
      </c>
      <c r="B12" s="46" t="s">
        <v>164</v>
      </c>
      <c r="C12" s="86" t="s">
        <v>160</v>
      </c>
      <c r="D12" s="86" t="s">
        <v>59</v>
      </c>
      <c r="E12" s="272">
        <v>2758134278</v>
      </c>
      <c r="F12" s="50">
        <v>15</v>
      </c>
      <c r="G12" s="57">
        <v>188</v>
      </c>
      <c r="H12" s="159">
        <f t="shared" si="0"/>
        <v>2820</v>
      </c>
      <c r="I12" s="87">
        <v>4</v>
      </c>
      <c r="J12" s="54">
        <f>+F12*I12</f>
        <v>60</v>
      </c>
      <c r="K12" s="87">
        <v>0</v>
      </c>
      <c r="L12" s="54">
        <f>+F12*K12</f>
        <v>0</v>
      </c>
      <c r="M12" s="159">
        <f t="shared" si="1"/>
        <v>2760</v>
      </c>
      <c r="N12" s="269" t="s">
        <v>347</v>
      </c>
    </row>
    <row r="13" spans="1:14" s="25" customFormat="1" ht="30" customHeight="1" thickBot="1">
      <c r="A13" s="88" t="s">
        <v>143</v>
      </c>
      <c r="B13" s="46" t="s">
        <v>165</v>
      </c>
      <c r="C13" s="86" t="s">
        <v>160</v>
      </c>
      <c r="D13" s="86" t="s">
        <v>92</v>
      </c>
      <c r="E13" s="1">
        <v>2758151245</v>
      </c>
      <c r="F13" s="50">
        <v>15</v>
      </c>
      <c r="G13" s="51">
        <v>180</v>
      </c>
      <c r="H13" s="260">
        <f>F13*G13</f>
        <v>2700</v>
      </c>
      <c r="I13" s="260">
        <v>3</v>
      </c>
      <c r="J13" s="260">
        <f>F13*I13</f>
        <v>45</v>
      </c>
      <c r="K13" s="265">
        <v>0</v>
      </c>
      <c r="L13" s="260">
        <f>+F13*K13</f>
        <v>0</v>
      </c>
      <c r="M13" s="260">
        <f t="shared" si="1"/>
        <v>2655</v>
      </c>
      <c r="N13" s="269" t="s">
        <v>347</v>
      </c>
    </row>
    <row r="14" spans="1:14" s="25" customFormat="1" ht="30" customHeight="1" thickTop="1" thickBot="1">
      <c r="A14" s="127"/>
      <c r="B14" s="90" t="s">
        <v>15</v>
      </c>
      <c r="C14" s="90"/>
      <c r="D14" s="90"/>
      <c r="E14" s="145"/>
      <c r="F14" s="90"/>
      <c r="G14" s="131"/>
      <c r="H14" s="131">
        <f t="shared" ref="H14:M14" si="2">SUM(H7:H13)</f>
        <v>28170</v>
      </c>
      <c r="I14" s="131">
        <f t="shared" si="2"/>
        <v>147</v>
      </c>
      <c r="J14" s="131">
        <f t="shared" si="2"/>
        <v>2205</v>
      </c>
      <c r="K14" s="131">
        <f t="shared" si="2"/>
        <v>0</v>
      </c>
      <c r="L14" s="131">
        <f t="shared" si="2"/>
        <v>0</v>
      </c>
      <c r="M14" s="131">
        <f t="shared" si="2"/>
        <v>25965</v>
      </c>
      <c r="N14" s="96"/>
    </row>
    <row r="15" spans="1:14" s="25" customFormat="1" ht="22.5" customHeight="1" thickTop="1">
      <c r="A15" s="1"/>
    </row>
    <row r="16" spans="1:14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146"/>
      <c r="L19" s="146"/>
      <c r="M19" s="14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B9" sqref="B9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33" t="s">
        <v>166</v>
      </c>
      <c r="B7" s="147" t="s">
        <v>168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166</v>
      </c>
      <c r="B8" s="157" t="s">
        <v>383</v>
      </c>
      <c r="C8" s="86" t="s">
        <v>167</v>
      </c>
      <c r="D8" s="86" t="s">
        <v>170</v>
      </c>
      <c r="E8" s="46"/>
      <c r="F8" s="50">
        <v>15</v>
      </c>
      <c r="G8" s="51">
        <v>389</v>
      </c>
      <c r="H8" s="52">
        <f t="shared" ref="H8:H12" si="0">F8*G8</f>
        <v>5835</v>
      </c>
      <c r="I8" s="52">
        <v>47</v>
      </c>
      <c r="J8" s="52">
        <f t="shared" ref="J8:J12" si="1">F8*I8</f>
        <v>705</v>
      </c>
      <c r="K8" s="52"/>
      <c r="L8" s="144">
        <v>0</v>
      </c>
      <c r="M8" s="159">
        <f>+H8-J8+L8</f>
        <v>5130</v>
      </c>
      <c r="N8" s="267" t="s">
        <v>330</v>
      </c>
    </row>
    <row r="9" spans="1:14" s="25" customFormat="1" ht="30" customHeight="1">
      <c r="A9" s="88" t="s">
        <v>166</v>
      </c>
      <c r="B9" s="46" t="s">
        <v>171</v>
      </c>
      <c r="C9" s="86" t="s">
        <v>167</v>
      </c>
      <c r="D9" s="18" t="s">
        <v>172</v>
      </c>
      <c r="E9" s="272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4">
        <v>0</v>
      </c>
      <c r="M9" s="159">
        <f t="shared" ref="M9:M12" si="2">+H9-J9+L9</f>
        <v>4005</v>
      </c>
      <c r="N9" s="267" t="s">
        <v>330</v>
      </c>
    </row>
    <row r="10" spans="1:14" s="25" customFormat="1" ht="30" customHeight="1">
      <c r="A10" s="88" t="s">
        <v>166</v>
      </c>
      <c r="B10" s="46" t="s">
        <v>174</v>
      </c>
      <c r="C10" s="86" t="s">
        <v>167</v>
      </c>
      <c r="D10" s="86" t="s">
        <v>173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4">
        <v>0</v>
      </c>
      <c r="M10" s="159">
        <f t="shared" si="2"/>
        <v>4005</v>
      </c>
      <c r="N10" s="267" t="s">
        <v>330</v>
      </c>
    </row>
    <row r="11" spans="1:14" s="25" customFormat="1" ht="30" customHeight="1">
      <c r="A11" s="88" t="s">
        <v>166</v>
      </c>
      <c r="B11" s="46" t="s">
        <v>175</v>
      </c>
      <c r="C11" s="86" t="s">
        <v>167</v>
      </c>
      <c r="D11" s="86" t="s">
        <v>173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4">
        <v>0</v>
      </c>
      <c r="M11" s="159">
        <f t="shared" si="2"/>
        <v>4005</v>
      </c>
      <c r="N11" s="267" t="s">
        <v>330</v>
      </c>
    </row>
    <row r="12" spans="1:14" s="25" customFormat="1" ht="30" customHeight="1" thickBot="1">
      <c r="A12" s="88" t="s">
        <v>166</v>
      </c>
      <c r="B12" s="46" t="s">
        <v>176</v>
      </c>
      <c r="C12" s="86" t="s">
        <v>167</v>
      </c>
      <c r="D12" s="86" t="s">
        <v>173</v>
      </c>
      <c r="E12" s="1">
        <v>2758145881</v>
      </c>
      <c r="F12" s="50">
        <v>15</v>
      </c>
      <c r="G12" s="57">
        <v>295</v>
      </c>
      <c r="H12" s="262">
        <f t="shared" si="0"/>
        <v>4425</v>
      </c>
      <c r="I12" s="266">
        <v>28</v>
      </c>
      <c r="J12" s="262">
        <f t="shared" si="1"/>
        <v>420</v>
      </c>
      <c r="K12" s="262"/>
      <c r="L12" s="395">
        <v>0</v>
      </c>
      <c r="M12" s="260">
        <f t="shared" si="2"/>
        <v>4005</v>
      </c>
      <c r="N12" s="267" t="s">
        <v>330</v>
      </c>
    </row>
    <row r="13" spans="1:14" s="25" customFormat="1" ht="30" customHeight="1" thickTop="1" thickBot="1">
      <c r="A13" s="127"/>
      <c r="B13" s="28" t="s">
        <v>15</v>
      </c>
      <c r="C13" s="28"/>
      <c r="D13" s="90"/>
      <c r="E13" s="28"/>
      <c r="F13" s="90"/>
      <c r="G13" s="131"/>
      <c r="H13" s="131">
        <f t="shared" ref="H13:M13" si="3">SUM(H8:H12)</f>
        <v>23535</v>
      </c>
      <c r="I13" s="131">
        <f t="shared" si="3"/>
        <v>159</v>
      </c>
      <c r="J13" s="131">
        <f t="shared" si="3"/>
        <v>2385</v>
      </c>
      <c r="K13" s="131">
        <f t="shared" si="3"/>
        <v>0</v>
      </c>
      <c r="L13" s="131">
        <f t="shared" si="3"/>
        <v>0</v>
      </c>
      <c r="M13" s="131">
        <f t="shared" si="3"/>
        <v>21150</v>
      </c>
      <c r="N13" s="96"/>
    </row>
    <row r="14" spans="1:14" s="25" customFormat="1" ht="22.5" customHeight="1" thickTop="1"/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7"/>
  <sheetViews>
    <sheetView workbookViewId="0">
      <selection activeCell="A4" sqref="A4:N4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184"/>
      <c r="I6" s="82"/>
      <c r="J6" s="82"/>
      <c r="K6" s="82"/>
      <c r="L6" s="82"/>
      <c r="M6" s="82"/>
      <c r="N6" s="83"/>
    </row>
    <row r="7" spans="1:14" s="25" customFormat="1" ht="30" customHeight="1">
      <c r="A7" s="133" t="s">
        <v>166</v>
      </c>
      <c r="B7" s="147" t="s">
        <v>168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85"/>
    </row>
    <row r="8" spans="1:14" s="25" customFormat="1" ht="30" customHeight="1">
      <c r="A8" s="88" t="s">
        <v>166</v>
      </c>
      <c r="B8" s="157" t="s">
        <v>382</v>
      </c>
      <c r="C8" s="86" t="s">
        <v>167</v>
      </c>
      <c r="D8" s="86" t="s">
        <v>375</v>
      </c>
      <c r="E8" s="157">
        <v>2959827994</v>
      </c>
      <c r="F8" s="50">
        <v>15</v>
      </c>
      <c r="G8" s="51">
        <v>540</v>
      </c>
      <c r="H8" s="159">
        <f>F8*G8</f>
        <v>8100</v>
      </c>
      <c r="I8" s="159">
        <v>81</v>
      </c>
      <c r="J8" s="159">
        <f>F8*I8</f>
        <v>1215</v>
      </c>
      <c r="K8" s="159"/>
      <c r="L8" s="144">
        <v>0</v>
      </c>
      <c r="M8" s="159">
        <f>+H8-J8+L8</f>
        <v>6885</v>
      </c>
      <c r="N8" s="267" t="s">
        <v>198</v>
      </c>
    </row>
    <row r="9" spans="1:14" s="25" customFormat="1" ht="30" customHeight="1">
      <c r="A9" s="88" t="s">
        <v>166</v>
      </c>
      <c r="B9" s="157" t="s">
        <v>56</v>
      </c>
      <c r="C9" s="86" t="s">
        <v>167</v>
      </c>
      <c r="D9" s="18" t="s">
        <v>428</v>
      </c>
      <c r="E9" s="157">
        <v>2931395645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>F9*I9</f>
        <v>690</v>
      </c>
      <c r="K9" s="159"/>
      <c r="L9" s="144">
        <v>0</v>
      </c>
      <c r="M9" s="159">
        <f>+H9-J9+L9</f>
        <v>5010</v>
      </c>
      <c r="N9" s="267" t="s">
        <v>198</v>
      </c>
    </row>
    <row r="10" spans="1:14" s="25" customFormat="1" ht="30" customHeight="1">
      <c r="A10" s="88" t="s">
        <v>166</v>
      </c>
      <c r="B10" s="157" t="s">
        <v>453</v>
      </c>
      <c r="C10" s="86" t="s">
        <v>167</v>
      </c>
      <c r="D10" s="18" t="s">
        <v>450</v>
      </c>
      <c r="E10" s="157">
        <v>2993947270</v>
      </c>
      <c r="F10" s="50">
        <v>15</v>
      </c>
      <c r="G10" s="51">
        <v>336</v>
      </c>
      <c r="H10" s="159">
        <f>F10*G10</f>
        <v>5040</v>
      </c>
      <c r="I10" s="159">
        <v>36</v>
      </c>
      <c r="J10" s="159">
        <f>F10*I10</f>
        <v>540</v>
      </c>
      <c r="K10" s="159"/>
      <c r="L10" s="144">
        <v>0</v>
      </c>
      <c r="M10" s="159">
        <f>+H10-J10+L10</f>
        <v>4500</v>
      </c>
      <c r="N10" s="267" t="s">
        <v>198</v>
      </c>
    </row>
    <row r="11" spans="1:14" s="25" customFormat="1" ht="30" customHeight="1" thickBot="1">
      <c r="A11" s="88"/>
      <c r="B11" s="167"/>
      <c r="C11" s="86"/>
      <c r="D11" s="86"/>
      <c r="E11" s="48"/>
      <c r="F11" s="50"/>
      <c r="G11" s="57"/>
      <c r="H11" s="336"/>
      <c r="I11" s="270"/>
      <c r="J11" s="270"/>
      <c r="K11" s="262"/>
      <c r="L11" s="260"/>
      <c r="M11" s="260"/>
      <c r="N11" s="267"/>
    </row>
    <row r="12" spans="1:14" s="25" customFormat="1" ht="30" customHeight="1" thickBot="1">
      <c r="A12" s="127"/>
      <c r="B12" s="28" t="s">
        <v>15</v>
      </c>
      <c r="C12" s="28"/>
      <c r="D12" s="90"/>
      <c r="E12" s="28"/>
      <c r="F12" s="90"/>
      <c r="G12" s="131"/>
      <c r="H12" s="131">
        <f t="shared" ref="H12:L12" si="0">SUM(H8:H11)</f>
        <v>18840</v>
      </c>
      <c r="I12" s="131">
        <f t="shared" si="0"/>
        <v>163</v>
      </c>
      <c r="J12" s="131">
        <f t="shared" si="0"/>
        <v>2445</v>
      </c>
      <c r="K12" s="131">
        <f t="shared" si="0"/>
        <v>0</v>
      </c>
      <c r="L12" s="131">
        <f t="shared" si="0"/>
        <v>0</v>
      </c>
      <c r="M12" s="131">
        <f>SUM(M8:M11)</f>
        <v>16395</v>
      </c>
      <c r="N12" s="96"/>
    </row>
    <row r="13" spans="1:14" s="25" customFormat="1" ht="22.5" customHeight="1" thickTop="1"/>
    <row r="14" spans="1:14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G13" sqref="G13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1.777343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42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.6" customHeight="1">
      <c r="A7" s="88" t="s">
        <v>177</v>
      </c>
      <c r="B7" s="149" t="s">
        <v>179</v>
      </c>
      <c r="C7" s="150" t="s">
        <v>180</v>
      </c>
      <c r="D7" s="18" t="s">
        <v>181</v>
      </c>
      <c r="E7" s="46">
        <v>2910053791</v>
      </c>
      <c r="F7" s="50">
        <v>15</v>
      </c>
      <c r="G7" s="51">
        <v>188</v>
      </c>
      <c r="H7" s="52">
        <f>F7*G7</f>
        <v>2820</v>
      </c>
      <c r="I7" s="52">
        <v>4</v>
      </c>
      <c r="J7" s="52">
        <f>F7*I7</f>
        <v>60</v>
      </c>
      <c r="K7" s="53">
        <v>0</v>
      </c>
      <c r="L7" s="52">
        <f t="shared" ref="L7:L13" si="0">+F7*K7</f>
        <v>0</v>
      </c>
      <c r="M7" s="52">
        <f>+H7-J7+L7</f>
        <v>2760</v>
      </c>
      <c r="N7" s="267" t="s">
        <v>198</v>
      </c>
    </row>
    <row r="8" spans="1:15" s="25" customFormat="1" ht="30" customHeight="1">
      <c r="A8" s="88" t="s">
        <v>177</v>
      </c>
      <c r="B8" s="149" t="s">
        <v>182</v>
      </c>
      <c r="C8" s="150" t="s">
        <v>180</v>
      </c>
      <c r="D8" s="86" t="s">
        <v>183</v>
      </c>
      <c r="E8" s="25">
        <v>2758145806</v>
      </c>
      <c r="F8" s="50">
        <v>15</v>
      </c>
      <c r="G8" s="51">
        <v>148</v>
      </c>
      <c r="H8" s="52">
        <f>F8*G8</f>
        <v>2220</v>
      </c>
      <c r="I8" s="52">
        <v>0</v>
      </c>
      <c r="J8" s="52">
        <f>F8*I8</f>
        <v>0</v>
      </c>
      <c r="K8" s="53">
        <v>3</v>
      </c>
      <c r="L8" s="52">
        <f t="shared" si="0"/>
        <v>45</v>
      </c>
      <c r="M8" s="159">
        <f t="shared" ref="M8:M14" si="1">+H8-J8+L8</f>
        <v>2265</v>
      </c>
      <c r="N8" s="267" t="s">
        <v>198</v>
      </c>
    </row>
    <row r="9" spans="1:15" s="25" customFormat="1" ht="30" customHeight="1">
      <c r="A9" s="88" t="s">
        <v>177</v>
      </c>
      <c r="B9" s="149" t="s">
        <v>184</v>
      </c>
      <c r="C9" s="150" t="s">
        <v>180</v>
      </c>
      <c r="D9" s="86" t="s">
        <v>183</v>
      </c>
      <c r="E9" s="46">
        <v>2758145792</v>
      </c>
      <c r="F9" s="50">
        <v>15</v>
      </c>
      <c r="G9" s="51">
        <v>145</v>
      </c>
      <c r="H9" s="52">
        <f>+F9*G9</f>
        <v>2175</v>
      </c>
      <c r="I9" s="52">
        <v>0</v>
      </c>
      <c r="J9" s="52">
        <v>0</v>
      </c>
      <c r="K9" s="52">
        <v>2</v>
      </c>
      <c r="L9" s="52">
        <f t="shared" si="0"/>
        <v>30</v>
      </c>
      <c r="M9" s="159">
        <f>+H9-J9+L9</f>
        <v>2205</v>
      </c>
      <c r="N9" s="267" t="s">
        <v>198</v>
      </c>
    </row>
    <row r="10" spans="1:15" s="25" customFormat="1" ht="30" customHeight="1">
      <c r="A10" s="88" t="s">
        <v>177</v>
      </c>
      <c r="B10" s="157" t="s">
        <v>435</v>
      </c>
      <c r="C10" s="86" t="s">
        <v>185</v>
      </c>
      <c r="D10" s="86" t="s">
        <v>407</v>
      </c>
      <c r="E10" s="157"/>
      <c r="F10" s="50">
        <v>15</v>
      </c>
      <c r="G10" s="51">
        <v>168</v>
      </c>
      <c r="H10" s="159">
        <f>F10*G10</f>
        <v>2520</v>
      </c>
      <c r="I10" s="159">
        <v>1</v>
      </c>
      <c r="J10" s="159">
        <f>F10*I10</f>
        <v>15</v>
      </c>
      <c r="K10" s="53">
        <v>0</v>
      </c>
      <c r="L10" s="159">
        <f t="shared" si="0"/>
        <v>0</v>
      </c>
      <c r="M10" s="159">
        <f t="shared" si="1"/>
        <v>2505</v>
      </c>
      <c r="N10" s="267" t="s">
        <v>198</v>
      </c>
    </row>
    <row r="11" spans="1:15" s="25" customFormat="1" ht="30" customHeight="1">
      <c r="A11" s="88" t="s">
        <v>177</v>
      </c>
      <c r="B11" s="157" t="s">
        <v>393</v>
      </c>
      <c r="C11" s="86" t="s">
        <v>185</v>
      </c>
      <c r="D11" s="86" t="s">
        <v>92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9">
        <f t="shared" si="1"/>
        <v>1710</v>
      </c>
      <c r="N11" s="267" t="s">
        <v>198</v>
      </c>
    </row>
    <row r="12" spans="1:15" s="25" customFormat="1" ht="30" customHeight="1">
      <c r="A12" s="88" t="s">
        <v>177</v>
      </c>
      <c r="B12" s="149" t="s">
        <v>186</v>
      </c>
      <c r="C12" s="150" t="s">
        <v>185</v>
      </c>
      <c r="D12" s="18" t="s">
        <v>187</v>
      </c>
      <c r="E12" s="272">
        <v>2758145733</v>
      </c>
      <c r="F12" s="50">
        <v>15</v>
      </c>
      <c r="G12" s="57">
        <v>192</v>
      </c>
      <c r="H12" s="52">
        <f>+F12*G12</f>
        <v>2880</v>
      </c>
      <c r="I12" s="52">
        <v>5</v>
      </c>
      <c r="J12" s="52">
        <f>+F12*I12</f>
        <v>75</v>
      </c>
      <c r="K12" s="54">
        <v>0</v>
      </c>
      <c r="L12" s="54">
        <f t="shared" si="0"/>
        <v>0</v>
      </c>
      <c r="M12" s="159">
        <f t="shared" si="1"/>
        <v>2805</v>
      </c>
      <c r="N12" s="267" t="s">
        <v>198</v>
      </c>
    </row>
    <row r="13" spans="1:15" s="25" customFormat="1" ht="30" customHeight="1">
      <c r="A13" s="88" t="s">
        <v>177</v>
      </c>
      <c r="B13" s="157" t="s">
        <v>188</v>
      </c>
      <c r="C13" s="86" t="s">
        <v>185</v>
      </c>
      <c r="D13" s="86" t="s">
        <v>189</v>
      </c>
      <c r="E13" s="46">
        <v>2758130434</v>
      </c>
      <c r="F13" s="50">
        <v>15</v>
      </c>
      <c r="G13" s="51">
        <v>210</v>
      </c>
      <c r="H13" s="52">
        <f>F13*G13</f>
        <v>3150</v>
      </c>
      <c r="I13" s="52">
        <v>8</v>
      </c>
      <c r="J13" s="52">
        <f>F13*I13</f>
        <v>120</v>
      </c>
      <c r="K13" s="53">
        <v>0</v>
      </c>
      <c r="L13" s="52">
        <f t="shared" si="0"/>
        <v>0</v>
      </c>
      <c r="M13" s="159">
        <f t="shared" si="1"/>
        <v>3030</v>
      </c>
      <c r="N13" s="267" t="s">
        <v>198</v>
      </c>
    </row>
    <row r="14" spans="1:15" s="25" customFormat="1" ht="30" customHeight="1" thickBot="1">
      <c r="A14" s="88" t="s">
        <v>177</v>
      </c>
      <c r="B14" s="157" t="s">
        <v>190</v>
      </c>
      <c r="C14" s="18" t="s">
        <v>191</v>
      </c>
      <c r="D14" s="86" t="s">
        <v>192</v>
      </c>
      <c r="E14" s="272">
        <v>2758145725</v>
      </c>
      <c r="F14" s="50">
        <v>15</v>
      </c>
      <c r="G14" s="57">
        <v>380</v>
      </c>
      <c r="H14" s="260">
        <f>+F14*G14</f>
        <v>5700</v>
      </c>
      <c r="I14" s="354">
        <v>46</v>
      </c>
      <c r="J14" s="260">
        <f>+F14*I14</f>
        <v>690</v>
      </c>
      <c r="K14" s="266">
        <v>0</v>
      </c>
      <c r="L14" s="262">
        <f>K14*F14</f>
        <v>0</v>
      </c>
      <c r="M14" s="260">
        <f t="shared" si="1"/>
        <v>5010</v>
      </c>
      <c r="N14" s="267" t="s">
        <v>198</v>
      </c>
    </row>
    <row r="15" spans="1:15" s="25" customFormat="1" ht="30" customHeight="1" thickTop="1" thickBot="1">
      <c r="A15" s="127"/>
      <c r="B15" s="90" t="s">
        <v>15</v>
      </c>
      <c r="C15" s="90"/>
      <c r="D15" s="90"/>
      <c r="E15" s="145"/>
      <c r="F15" s="90"/>
      <c r="G15" s="131"/>
      <c r="H15" s="131">
        <f t="shared" ref="H15:M15" si="2">SUM(H7:H14)</f>
        <v>23115</v>
      </c>
      <c r="I15" s="131">
        <f t="shared" si="2"/>
        <v>64</v>
      </c>
      <c r="J15" s="131">
        <f t="shared" si="2"/>
        <v>960</v>
      </c>
      <c r="K15" s="131">
        <f t="shared" si="2"/>
        <v>9</v>
      </c>
      <c r="L15" s="131">
        <f t="shared" si="2"/>
        <v>135</v>
      </c>
      <c r="M15" s="131">
        <f t="shared" si="2"/>
        <v>22290</v>
      </c>
      <c r="N15" s="96"/>
      <c r="O15" s="64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F13" sqref="F13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7.5" customHeight="1" thickTop="1" thickBot="1">
      <c r="A5" s="115" t="s">
        <v>3</v>
      </c>
      <c r="B5" s="152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22.5" customHeight="1" thickTop="1">
      <c r="A6" s="80" t="s">
        <v>177</v>
      </c>
      <c r="B6" s="123" t="s">
        <v>178</v>
      </c>
      <c r="C6" s="153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22.5" customHeight="1">
      <c r="A7" s="80" t="s">
        <v>177</v>
      </c>
      <c r="B7" s="123" t="s">
        <v>193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15" t="s">
        <v>194</v>
      </c>
      <c r="B8" s="46" t="s">
        <v>195</v>
      </c>
      <c r="C8" s="47" t="s">
        <v>196</v>
      </c>
      <c r="D8" s="86" t="s">
        <v>197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67" t="s">
        <v>377</v>
      </c>
    </row>
    <row r="9" spans="1:14" s="25" customFormat="1" ht="30" customHeight="1">
      <c r="A9" s="15" t="s">
        <v>199</v>
      </c>
      <c r="B9" s="46" t="s">
        <v>200</v>
      </c>
      <c r="C9" s="47" t="s">
        <v>196</v>
      </c>
      <c r="D9" s="86" t="s">
        <v>197</v>
      </c>
      <c r="E9" s="46">
        <v>2959302905</v>
      </c>
      <c r="F9" s="50">
        <v>15</v>
      </c>
      <c r="G9" s="51">
        <v>206</v>
      </c>
      <c r="H9" s="159">
        <f t="shared" ref="H9:H12" si="2">F9*G9</f>
        <v>3090</v>
      </c>
      <c r="I9" s="159">
        <v>6</v>
      </c>
      <c r="J9" s="159">
        <f t="shared" ref="J9:J12" si="3">F9*I9</f>
        <v>90</v>
      </c>
      <c r="K9" s="159"/>
      <c r="L9" s="159">
        <v>0</v>
      </c>
      <c r="M9" s="159">
        <f t="shared" ref="M9:M12" si="4">+H9-J9+L9</f>
        <v>3000</v>
      </c>
      <c r="N9" s="267" t="s">
        <v>377</v>
      </c>
    </row>
    <row r="10" spans="1:14" s="25" customFormat="1" ht="30" customHeight="1">
      <c r="A10" s="155" t="s">
        <v>203</v>
      </c>
      <c r="B10" s="46" t="s">
        <v>204</v>
      </c>
      <c r="C10" s="47" t="s">
        <v>196</v>
      </c>
      <c r="D10" s="86" t="s">
        <v>197</v>
      </c>
      <c r="E10" s="25">
        <v>2758144249</v>
      </c>
      <c r="F10" s="50">
        <v>15</v>
      </c>
      <c r="G10" s="51">
        <v>206</v>
      </c>
      <c r="H10" s="159">
        <f t="shared" si="2"/>
        <v>3090</v>
      </c>
      <c r="I10" s="159">
        <v>6</v>
      </c>
      <c r="J10" s="159">
        <f t="shared" si="3"/>
        <v>90</v>
      </c>
      <c r="K10" s="159"/>
      <c r="L10" s="159">
        <v>0</v>
      </c>
      <c r="M10" s="159">
        <f t="shared" si="4"/>
        <v>3000</v>
      </c>
      <c r="N10" s="267" t="s">
        <v>377</v>
      </c>
    </row>
    <row r="11" spans="1:14" s="25" customFormat="1" ht="30" customHeight="1">
      <c r="A11" s="15" t="s">
        <v>205</v>
      </c>
      <c r="B11" s="46" t="s">
        <v>206</v>
      </c>
      <c r="C11" s="47" t="s">
        <v>196</v>
      </c>
      <c r="D11" s="86" t="s">
        <v>197</v>
      </c>
      <c r="E11" s="46">
        <v>2758144214</v>
      </c>
      <c r="F11" s="50">
        <v>15</v>
      </c>
      <c r="G11" s="51">
        <v>206</v>
      </c>
      <c r="H11" s="159">
        <f t="shared" si="2"/>
        <v>3090</v>
      </c>
      <c r="I11" s="159">
        <v>6</v>
      </c>
      <c r="J11" s="159">
        <f t="shared" si="3"/>
        <v>90</v>
      </c>
      <c r="K11" s="159"/>
      <c r="L11" s="159">
        <v>0</v>
      </c>
      <c r="M11" s="159">
        <f t="shared" si="4"/>
        <v>3000</v>
      </c>
      <c r="N11" s="267" t="s">
        <v>377</v>
      </c>
    </row>
    <row r="12" spans="1:14" s="25" customFormat="1" ht="30" customHeight="1">
      <c r="A12" s="155" t="s">
        <v>207</v>
      </c>
      <c r="B12" s="46" t="s">
        <v>208</v>
      </c>
      <c r="C12" s="47" t="s">
        <v>196</v>
      </c>
      <c r="D12" s="86" t="s">
        <v>197</v>
      </c>
      <c r="E12" s="46">
        <v>455219787</v>
      </c>
      <c r="F12" s="50">
        <v>15</v>
      </c>
      <c r="G12" s="51">
        <v>206</v>
      </c>
      <c r="H12" s="159">
        <f t="shared" si="2"/>
        <v>3090</v>
      </c>
      <c r="I12" s="159">
        <v>6</v>
      </c>
      <c r="J12" s="159">
        <f t="shared" si="3"/>
        <v>90</v>
      </c>
      <c r="K12" s="159"/>
      <c r="L12" s="159">
        <v>0</v>
      </c>
      <c r="M12" s="159">
        <f t="shared" si="4"/>
        <v>3000</v>
      </c>
      <c r="N12" s="267" t="s">
        <v>377</v>
      </c>
    </row>
    <row r="13" spans="1:14" s="25" customFormat="1" ht="30" customHeight="1">
      <c r="A13" s="15" t="s">
        <v>201</v>
      </c>
      <c r="B13" s="157" t="s">
        <v>202</v>
      </c>
      <c r="C13" s="47" t="s">
        <v>196</v>
      </c>
      <c r="D13" s="86" t="s">
        <v>210</v>
      </c>
      <c r="E13" s="25">
        <v>2758144273</v>
      </c>
      <c r="F13" s="50">
        <v>15</v>
      </c>
      <c r="G13" s="51">
        <v>263</v>
      </c>
      <c r="H13" s="159">
        <f t="shared" ref="H13" si="5">F13*G13</f>
        <v>3945</v>
      </c>
      <c r="I13" s="159">
        <v>23</v>
      </c>
      <c r="J13" s="159">
        <f t="shared" ref="J13" si="6">F13*I13</f>
        <v>345</v>
      </c>
      <c r="K13" s="159"/>
      <c r="L13" s="159">
        <v>0</v>
      </c>
      <c r="M13" s="159">
        <f t="shared" ref="M13" si="7">+H13-J13+L13</f>
        <v>3600</v>
      </c>
      <c r="N13" s="267" t="s">
        <v>377</v>
      </c>
    </row>
    <row r="14" spans="1:14" s="25" customFormat="1" ht="30" customHeight="1">
      <c r="A14" s="15" t="s">
        <v>177</v>
      </c>
      <c r="B14" s="157" t="s">
        <v>209</v>
      </c>
      <c r="C14" s="47" t="s">
        <v>196</v>
      </c>
      <c r="D14" s="86" t="s">
        <v>210</v>
      </c>
      <c r="E14" s="25">
        <v>2758130736</v>
      </c>
      <c r="F14" s="50">
        <v>15</v>
      </c>
      <c r="G14" s="51">
        <v>263</v>
      </c>
      <c r="H14" s="159">
        <f t="shared" ref="H14:H16" si="8">F14*G14</f>
        <v>3945</v>
      </c>
      <c r="I14" s="159">
        <v>23</v>
      </c>
      <c r="J14" s="159">
        <f t="shared" ref="J14:J16" si="9">F14*I14</f>
        <v>345</v>
      </c>
      <c r="K14" s="159"/>
      <c r="L14" s="159">
        <v>0</v>
      </c>
      <c r="M14" s="159">
        <f t="shared" ref="M14:M16" si="10">+H14-J14+L14</f>
        <v>3600</v>
      </c>
      <c r="N14" s="267" t="s">
        <v>377</v>
      </c>
    </row>
    <row r="15" spans="1:14" s="25" customFormat="1" ht="30" customHeight="1">
      <c r="A15" s="155" t="s">
        <v>211</v>
      </c>
      <c r="B15" s="46" t="s">
        <v>212</v>
      </c>
      <c r="C15" s="47" t="s">
        <v>196</v>
      </c>
      <c r="D15" s="86" t="s">
        <v>210</v>
      </c>
      <c r="E15" s="1">
        <v>2758143382</v>
      </c>
      <c r="F15" s="50">
        <v>15</v>
      </c>
      <c r="G15" s="51">
        <v>263</v>
      </c>
      <c r="H15" s="159">
        <f t="shared" si="8"/>
        <v>3945</v>
      </c>
      <c r="I15" s="159">
        <v>23</v>
      </c>
      <c r="J15" s="159">
        <f t="shared" si="9"/>
        <v>345</v>
      </c>
      <c r="K15" s="159"/>
      <c r="L15" s="159">
        <v>0</v>
      </c>
      <c r="M15" s="159">
        <f t="shared" si="10"/>
        <v>3600</v>
      </c>
      <c r="N15" s="267" t="s">
        <v>377</v>
      </c>
    </row>
    <row r="16" spans="1:14" s="25" customFormat="1" ht="30" customHeight="1" thickBot="1">
      <c r="A16" s="15" t="s">
        <v>213</v>
      </c>
      <c r="B16" s="46" t="s">
        <v>214</v>
      </c>
      <c r="C16" s="47" t="s">
        <v>196</v>
      </c>
      <c r="D16" s="86" t="s">
        <v>210</v>
      </c>
      <c r="E16" s="46">
        <v>1226365302</v>
      </c>
      <c r="F16" s="50">
        <v>15</v>
      </c>
      <c r="G16" s="51">
        <v>263</v>
      </c>
      <c r="H16" s="260">
        <f t="shared" si="8"/>
        <v>3945</v>
      </c>
      <c r="I16" s="260">
        <v>23</v>
      </c>
      <c r="J16" s="260">
        <f t="shared" si="9"/>
        <v>345</v>
      </c>
      <c r="K16" s="260"/>
      <c r="L16" s="260">
        <v>0</v>
      </c>
      <c r="M16" s="260">
        <f t="shared" si="10"/>
        <v>3600</v>
      </c>
      <c r="N16" s="267" t="s">
        <v>377</v>
      </c>
    </row>
    <row r="17" spans="1:14" s="25" customFormat="1" ht="30" customHeight="1" thickTop="1" thickBot="1">
      <c r="A17" s="106"/>
      <c r="B17" s="90" t="s">
        <v>15</v>
      </c>
      <c r="C17" s="158"/>
      <c r="D17" s="90"/>
      <c r="E17" s="145"/>
      <c r="F17" s="90"/>
      <c r="G17" s="131"/>
      <c r="H17" s="131">
        <f t="shared" ref="H17:M17" si="11">SUM(H8:H16)</f>
        <v>31230</v>
      </c>
      <c r="I17" s="131">
        <f t="shared" si="11"/>
        <v>122</v>
      </c>
      <c r="J17" s="131">
        <f t="shared" si="11"/>
        <v>1830</v>
      </c>
      <c r="K17" s="131">
        <f t="shared" si="11"/>
        <v>0</v>
      </c>
      <c r="L17" s="131">
        <f t="shared" si="11"/>
        <v>0</v>
      </c>
      <c r="M17" s="131">
        <f t="shared" si="11"/>
        <v>29400</v>
      </c>
      <c r="N17" s="96"/>
    </row>
    <row r="18" spans="1:14" s="25" customFormat="1" ht="22.5" customHeight="1" thickTop="1">
      <c r="B18" s="63" t="s">
        <v>30</v>
      </c>
      <c r="C18" s="63"/>
      <c r="H18" s="64"/>
      <c r="I18" s="64"/>
      <c r="J18" s="25" t="s">
        <v>31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G9" sqref="G9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39" customHeight="1" thickTop="1" thickBot="1">
      <c r="A5" s="274" t="s">
        <v>3</v>
      </c>
      <c r="B5" s="274" t="s">
        <v>4</v>
      </c>
      <c r="C5" s="304" t="s">
        <v>5</v>
      </c>
      <c r="D5" s="305" t="s">
        <v>6</v>
      </c>
      <c r="E5" s="306" t="s">
        <v>7</v>
      </c>
      <c r="F5" s="304" t="s">
        <v>8</v>
      </c>
      <c r="G5" s="304" t="s">
        <v>9</v>
      </c>
      <c r="H5" s="304" t="s">
        <v>10</v>
      </c>
      <c r="I5" s="304" t="s">
        <v>11</v>
      </c>
      <c r="J5" s="304" t="s">
        <v>12</v>
      </c>
      <c r="K5" s="304" t="s">
        <v>95</v>
      </c>
      <c r="L5" s="304" t="s">
        <v>122</v>
      </c>
      <c r="M5" s="304" t="s">
        <v>15</v>
      </c>
      <c r="N5" s="275" t="s">
        <v>16</v>
      </c>
    </row>
    <row r="6" spans="1:15" s="25" customFormat="1" ht="22.5" customHeight="1" thickTop="1">
      <c r="A6" s="133" t="s">
        <v>177</v>
      </c>
      <c r="B6" s="8" t="s">
        <v>215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1"/>
    </row>
    <row r="7" spans="1:15" s="25" customFormat="1" ht="22.5" customHeight="1">
      <c r="A7" s="133" t="s">
        <v>177</v>
      </c>
      <c r="B7" s="147" t="s">
        <v>216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34"/>
    </row>
    <row r="8" spans="1:15" s="25" customFormat="1" ht="30" customHeight="1">
      <c r="A8" s="307" t="s">
        <v>177</v>
      </c>
      <c r="B8" s="157" t="s">
        <v>217</v>
      </c>
      <c r="C8" s="47" t="s">
        <v>196</v>
      </c>
      <c r="D8" s="86" t="s">
        <v>210</v>
      </c>
      <c r="E8" s="19">
        <v>2758143013</v>
      </c>
      <c r="F8" s="50">
        <v>15</v>
      </c>
      <c r="G8" s="51">
        <v>206</v>
      </c>
      <c r="H8" s="159">
        <f t="shared" ref="H8:H13" si="0">F8*G8</f>
        <v>3090</v>
      </c>
      <c r="I8" s="159">
        <v>6</v>
      </c>
      <c r="J8" s="159">
        <f t="shared" ref="J8:J13" si="1">F8*I8</f>
        <v>90</v>
      </c>
      <c r="K8" s="159"/>
      <c r="L8" s="159">
        <v>0</v>
      </c>
      <c r="M8" s="159">
        <f>+H8-J8+L8</f>
        <v>3000</v>
      </c>
      <c r="N8" s="50" t="s">
        <v>330</v>
      </c>
    </row>
    <row r="9" spans="1:15" s="25" customFormat="1" ht="30" customHeight="1">
      <c r="A9" s="307" t="s">
        <v>177</v>
      </c>
      <c r="B9" s="157" t="s">
        <v>218</v>
      </c>
      <c r="C9" s="18" t="s">
        <v>219</v>
      </c>
      <c r="D9" s="18" t="s">
        <v>183</v>
      </c>
      <c r="E9" s="157">
        <v>1228376379</v>
      </c>
      <c r="F9" s="50">
        <v>15</v>
      </c>
      <c r="G9" s="51">
        <v>110</v>
      </c>
      <c r="H9" s="159">
        <f t="shared" si="0"/>
        <v>1650</v>
      </c>
      <c r="I9" s="159">
        <v>0</v>
      </c>
      <c r="J9" s="159">
        <f t="shared" si="1"/>
        <v>0</v>
      </c>
      <c r="K9" s="159">
        <v>7</v>
      </c>
      <c r="L9" s="159">
        <f>+F9*K9</f>
        <v>105</v>
      </c>
      <c r="M9" s="159">
        <f t="shared" ref="M9:M15" si="2">+H9-J9+L9</f>
        <v>1755</v>
      </c>
      <c r="N9" s="50" t="s">
        <v>330</v>
      </c>
    </row>
    <row r="10" spans="1:15" s="25" customFormat="1" ht="30" customHeight="1">
      <c r="A10" s="307" t="s">
        <v>177</v>
      </c>
      <c r="B10" s="157" t="s">
        <v>220</v>
      </c>
      <c r="C10" s="18" t="s">
        <v>219</v>
      </c>
      <c r="D10" s="18" t="s">
        <v>221</v>
      </c>
      <c r="E10" s="157">
        <v>2981949179</v>
      </c>
      <c r="F10" s="50">
        <v>15</v>
      </c>
      <c r="G10" s="51">
        <v>176</v>
      </c>
      <c r="H10" s="159">
        <f t="shared" si="0"/>
        <v>2640</v>
      </c>
      <c r="I10" s="159">
        <v>2</v>
      </c>
      <c r="J10" s="159">
        <f t="shared" si="1"/>
        <v>30</v>
      </c>
      <c r="K10" s="159">
        <v>0</v>
      </c>
      <c r="L10" s="159">
        <f>+F10*K10</f>
        <v>0</v>
      </c>
      <c r="M10" s="159">
        <f t="shared" si="2"/>
        <v>2610</v>
      </c>
      <c r="N10" s="50" t="s">
        <v>330</v>
      </c>
    </row>
    <row r="11" spans="1:15" s="25" customFormat="1" ht="30" customHeight="1">
      <c r="A11" s="307" t="s">
        <v>177</v>
      </c>
      <c r="B11" s="157" t="s">
        <v>222</v>
      </c>
      <c r="C11" s="47" t="s">
        <v>196</v>
      </c>
      <c r="D11" s="86" t="s">
        <v>223</v>
      </c>
      <c r="E11" s="157">
        <v>2911837060</v>
      </c>
      <c r="F11" s="50">
        <v>15</v>
      </c>
      <c r="G11" s="51">
        <v>168</v>
      </c>
      <c r="H11" s="159">
        <f t="shared" si="0"/>
        <v>2520</v>
      </c>
      <c r="I11" s="159">
        <v>1</v>
      </c>
      <c r="J11" s="159">
        <f t="shared" si="1"/>
        <v>15</v>
      </c>
      <c r="K11" s="159">
        <v>0</v>
      </c>
      <c r="L11" s="159">
        <v>0</v>
      </c>
      <c r="M11" s="159">
        <f t="shared" si="2"/>
        <v>2505</v>
      </c>
      <c r="N11" s="50" t="s">
        <v>330</v>
      </c>
    </row>
    <row r="12" spans="1:15" s="25" customFormat="1" ht="30" customHeight="1">
      <c r="A12" s="307" t="s">
        <v>177</v>
      </c>
      <c r="B12" s="157" t="s">
        <v>224</v>
      </c>
      <c r="C12" s="47" t="s">
        <v>196</v>
      </c>
      <c r="D12" s="86" t="s">
        <v>223</v>
      </c>
      <c r="E12" s="157">
        <v>2775184983</v>
      </c>
      <c r="F12" s="50">
        <v>15</v>
      </c>
      <c r="G12" s="51">
        <v>206</v>
      </c>
      <c r="H12" s="159">
        <f t="shared" si="0"/>
        <v>3090</v>
      </c>
      <c r="I12" s="159">
        <v>6</v>
      </c>
      <c r="J12" s="159">
        <f t="shared" si="1"/>
        <v>90</v>
      </c>
      <c r="K12" s="159">
        <v>0</v>
      </c>
      <c r="L12" s="159">
        <v>0</v>
      </c>
      <c r="M12" s="159">
        <f t="shared" si="2"/>
        <v>3000</v>
      </c>
      <c r="N12" s="50" t="s">
        <v>330</v>
      </c>
      <c r="O12" s="64"/>
    </row>
    <row r="13" spans="1:15" s="25" customFormat="1" ht="30" customHeight="1">
      <c r="A13" s="307" t="s">
        <v>177</v>
      </c>
      <c r="B13" s="113" t="s">
        <v>225</v>
      </c>
      <c r="C13" s="47" t="s">
        <v>196</v>
      </c>
      <c r="D13" s="18" t="s">
        <v>223</v>
      </c>
      <c r="E13" s="19">
        <v>2758142726</v>
      </c>
      <c r="F13" s="50">
        <v>15</v>
      </c>
      <c r="G13" s="51">
        <v>168</v>
      </c>
      <c r="H13" s="159">
        <f t="shared" si="0"/>
        <v>2520</v>
      </c>
      <c r="I13" s="159">
        <v>1</v>
      </c>
      <c r="J13" s="159">
        <f t="shared" si="1"/>
        <v>15</v>
      </c>
      <c r="K13" s="159">
        <v>0</v>
      </c>
      <c r="L13" s="159">
        <v>0</v>
      </c>
      <c r="M13" s="159">
        <f t="shared" si="2"/>
        <v>2505</v>
      </c>
      <c r="N13" s="50" t="s">
        <v>330</v>
      </c>
      <c r="O13" s="64"/>
    </row>
    <row r="14" spans="1:15" s="25" customFormat="1" ht="30" customHeight="1">
      <c r="A14" s="307" t="s">
        <v>177</v>
      </c>
      <c r="B14" s="157" t="s">
        <v>226</v>
      </c>
      <c r="C14" s="18" t="s">
        <v>196</v>
      </c>
      <c r="D14" s="86" t="s">
        <v>223</v>
      </c>
      <c r="E14" s="111"/>
      <c r="F14" s="50">
        <v>15</v>
      </c>
      <c r="G14" s="57">
        <v>148</v>
      </c>
      <c r="H14" s="159">
        <f>+F14*G14</f>
        <v>2220</v>
      </c>
      <c r="I14" s="159">
        <v>0</v>
      </c>
      <c r="J14" s="159">
        <f>+F14*I14</f>
        <v>0</v>
      </c>
      <c r="K14" s="160">
        <v>3</v>
      </c>
      <c r="L14" s="160">
        <f>+F14*K14</f>
        <v>45</v>
      </c>
      <c r="M14" s="159">
        <f t="shared" si="2"/>
        <v>2265</v>
      </c>
      <c r="N14" s="50" t="s">
        <v>330</v>
      </c>
    </row>
    <row r="15" spans="1:15" s="25" customFormat="1" ht="30" customHeight="1" thickBot="1">
      <c r="A15" s="307" t="s">
        <v>177</v>
      </c>
      <c r="B15" s="157" t="s">
        <v>398</v>
      </c>
      <c r="C15" s="47" t="s">
        <v>196</v>
      </c>
      <c r="D15" s="18" t="s">
        <v>227</v>
      </c>
      <c r="E15" s="25">
        <v>1112273896</v>
      </c>
      <c r="F15" s="50">
        <v>15</v>
      </c>
      <c r="G15" s="51">
        <v>50</v>
      </c>
      <c r="H15" s="260">
        <f>F15*G15</f>
        <v>750</v>
      </c>
      <c r="I15" s="260">
        <v>0</v>
      </c>
      <c r="J15" s="260">
        <f>+F15*I15</f>
        <v>0</v>
      </c>
      <c r="K15" s="260">
        <v>11</v>
      </c>
      <c r="L15" s="260">
        <f>+F15*K15</f>
        <v>165</v>
      </c>
      <c r="M15" s="260">
        <f t="shared" si="2"/>
        <v>915</v>
      </c>
      <c r="N15" s="50" t="s">
        <v>330</v>
      </c>
    </row>
    <row r="16" spans="1:15" s="25" customFormat="1" ht="30" customHeight="1" thickTop="1" thickBot="1">
      <c r="A16" s="308"/>
      <c r="B16" s="276" t="s">
        <v>15</v>
      </c>
      <c r="C16" s="309"/>
      <c r="D16" s="309"/>
      <c r="E16" s="310"/>
      <c r="F16" s="169"/>
      <c r="G16" s="171"/>
      <c r="H16" s="171">
        <f t="shared" ref="H16:M16" si="3">SUM(H8:H15)</f>
        <v>18480</v>
      </c>
      <c r="I16" s="171">
        <f t="shared" si="3"/>
        <v>16</v>
      </c>
      <c r="J16" s="171">
        <f t="shared" si="3"/>
        <v>240</v>
      </c>
      <c r="K16" s="171">
        <f t="shared" si="3"/>
        <v>21</v>
      </c>
      <c r="L16" s="171">
        <f t="shared" si="3"/>
        <v>315</v>
      </c>
      <c r="M16" s="171">
        <f t="shared" si="3"/>
        <v>18555</v>
      </c>
      <c r="N16" s="311"/>
    </row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  <c r="K17" s="182"/>
      <c r="L17" s="182"/>
      <c r="M17" s="182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B4" zoomScale="90" zoomScaleNormal="90" workbookViewId="0">
      <selection activeCell="P14" sqref="P1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8867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6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6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6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6" ht="52.5" customHeight="1" thickTop="1" thickBot="1">
      <c r="A5" s="115" t="s">
        <v>3</v>
      </c>
      <c r="B5" s="116" t="s">
        <v>4</v>
      </c>
      <c r="C5" s="41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6" s="25" customFormat="1" ht="22.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 t="s">
        <v>177</v>
      </c>
      <c r="B7" s="147" t="s">
        <v>228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25" customFormat="1" ht="29.25" customHeight="1">
      <c r="A8" s="88" t="s">
        <v>229</v>
      </c>
      <c r="B8" s="46" t="s">
        <v>230</v>
      </c>
      <c r="C8" s="18" t="s">
        <v>160</v>
      </c>
      <c r="D8" s="89" t="s">
        <v>231</v>
      </c>
      <c r="E8" s="46">
        <v>1110224618</v>
      </c>
      <c r="F8" s="50">
        <v>15</v>
      </c>
      <c r="G8" s="51">
        <v>271</v>
      </c>
      <c r="H8" s="52">
        <f t="shared" ref="H8:H14" si="0">F8*G8</f>
        <v>4065</v>
      </c>
      <c r="I8" s="52">
        <v>24</v>
      </c>
      <c r="J8" s="52">
        <f t="shared" ref="J8:J14" si="1">F8*I8</f>
        <v>360</v>
      </c>
      <c r="K8" s="52"/>
      <c r="L8" s="52">
        <v>0</v>
      </c>
      <c r="M8" s="52">
        <f>+H8-J8+L8</f>
        <v>3705</v>
      </c>
      <c r="N8" s="267" t="s">
        <v>37</v>
      </c>
      <c r="O8" s="64"/>
    </row>
    <row r="9" spans="1:16" s="25" customFormat="1" ht="30" customHeight="1">
      <c r="A9" s="88" t="s">
        <v>232</v>
      </c>
      <c r="B9" s="46" t="s">
        <v>233</v>
      </c>
      <c r="C9" s="18" t="s">
        <v>160</v>
      </c>
      <c r="D9" s="18" t="s">
        <v>231</v>
      </c>
      <c r="E9" s="46">
        <v>1228190046</v>
      </c>
      <c r="F9" s="50">
        <v>15</v>
      </c>
      <c r="G9" s="51">
        <v>271</v>
      </c>
      <c r="H9" s="52">
        <f t="shared" si="0"/>
        <v>4065</v>
      </c>
      <c r="I9" s="52">
        <v>24</v>
      </c>
      <c r="J9" s="52">
        <f t="shared" si="1"/>
        <v>360</v>
      </c>
      <c r="K9" s="52"/>
      <c r="L9" s="52">
        <v>0</v>
      </c>
      <c r="M9" s="159">
        <f t="shared" ref="M9:M14" si="2">+H9-J9+L9</f>
        <v>3705</v>
      </c>
      <c r="N9" s="267" t="s">
        <v>37</v>
      </c>
    </row>
    <row r="10" spans="1:16" s="25" customFormat="1" ht="30" customHeight="1">
      <c r="A10" s="88" t="s">
        <v>234</v>
      </c>
      <c r="B10" s="46" t="s">
        <v>235</v>
      </c>
      <c r="C10" s="18" t="s">
        <v>160</v>
      </c>
      <c r="D10" s="86" t="s">
        <v>236</v>
      </c>
      <c r="E10" s="46">
        <v>1226366015</v>
      </c>
      <c r="F10" s="50">
        <v>15</v>
      </c>
      <c r="G10" s="51">
        <v>271</v>
      </c>
      <c r="H10" s="52">
        <f t="shared" si="0"/>
        <v>4065</v>
      </c>
      <c r="I10" s="52">
        <v>24</v>
      </c>
      <c r="J10" s="52">
        <f t="shared" si="1"/>
        <v>360</v>
      </c>
      <c r="K10" s="52"/>
      <c r="L10" s="52">
        <v>0</v>
      </c>
      <c r="M10" s="159">
        <f t="shared" si="2"/>
        <v>3705</v>
      </c>
      <c r="N10" s="267" t="s">
        <v>37</v>
      </c>
    </row>
    <row r="11" spans="1:16" s="25" customFormat="1" ht="30" customHeight="1">
      <c r="A11" s="88" t="s">
        <v>237</v>
      </c>
      <c r="B11" s="46" t="s">
        <v>238</v>
      </c>
      <c r="C11" s="18" t="s">
        <v>160</v>
      </c>
      <c r="D11" s="86" t="s">
        <v>236</v>
      </c>
      <c r="E11" s="46">
        <v>1228195722</v>
      </c>
      <c r="F11" s="50">
        <v>15</v>
      </c>
      <c r="G11" s="51">
        <v>271</v>
      </c>
      <c r="H11" s="52">
        <f t="shared" si="0"/>
        <v>4065</v>
      </c>
      <c r="I11" s="52">
        <v>24</v>
      </c>
      <c r="J11" s="52">
        <f t="shared" si="1"/>
        <v>360</v>
      </c>
      <c r="K11" s="52"/>
      <c r="L11" s="52">
        <v>0</v>
      </c>
      <c r="M11" s="159">
        <f t="shared" si="2"/>
        <v>3705</v>
      </c>
      <c r="N11" s="267" t="s">
        <v>37</v>
      </c>
      <c r="P11" s="64"/>
    </row>
    <row r="12" spans="1:16" s="25" customFormat="1" ht="30" customHeight="1">
      <c r="A12" s="88" t="s">
        <v>239</v>
      </c>
      <c r="B12" s="46" t="s">
        <v>240</v>
      </c>
      <c r="C12" s="18" t="s">
        <v>160</v>
      </c>
      <c r="D12" s="86" t="s">
        <v>236</v>
      </c>
      <c r="E12" s="46">
        <v>1226365590</v>
      </c>
      <c r="F12" s="50">
        <v>15</v>
      </c>
      <c r="G12" s="51">
        <v>271</v>
      </c>
      <c r="H12" s="52">
        <f t="shared" si="0"/>
        <v>4065</v>
      </c>
      <c r="I12" s="52">
        <v>24</v>
      </c>
      <c r="J12" s="52">
        <f t="shared" si="1"/>
        <v>360</v>
      </c>
      <c r="K12" s="54"/>
      <c r="L12" s="54">
        <v>0</v>
      </c>
      <c r="M12" s="159">
        <f t="shared" si="2"/>
        <v>3705</v>
      </c>
      <c r="N12" s="267" t="s">
        <v>37</v>
      </c>
    </row>
    <row r="13" spans="1:16" s="25" customFormat="1" ht="30" customHeight="1">
      <c r="A13" s="88" t="s">
        <v>241</v>
      </c>
      <c r="B13" s="157" t="s">
        <v>242</v>
      </c>
      <c r="C13" s="18" t="s">
        <v>160</v>
      </c>
      <c r="D13" s="18" t="s">
        <v>243</v>
      </c>
      <c r="E13" s="157">
        <v>2745582660</v>
      </c>
      <c r="F13" s="50">
        <v>15</v>
      </c>
      <c r="G13" s="57">
        <v>224</v>
      </c>
      <c r="H13" s="159">
        <f>F13*G13</f>
        <v>3360</v>
      </c>
      <c r="I13" s="159">
        <v>9</v>
      </c>
      <c r="J13" s="159">
        <f t="shared" si="1"/>
        <v>135</v>
      </c>
      <c r="K13" s="160"/>
      <c r="L13" s="160">
        <v>0</v>
      </c>
      <c r="M13" s="159">
        <f t="shared" si="2"/>
        <v>3225</v>
      </c>
      <c r="N13" s="267" t="s">
        <v>37</v>
      </c>
      <c r="P13" s="64">
        <f>+M13+750</f>
        <v>3975</v>
      </c>
    </row>
    <row r="14" spans="1:16" s="25" customFormat="1" ht="30" customHeight="1" thickBot="1">
      <c r="A14" s="88" t="s">
        <v>409</v>
      </c>
      <c r="B14" s="157" t="s">
        <v>411</v>
      </c>
      <c r="C14" s="18" t="s">
        <v>160</v>
      </c>
      <c r="D14" s="18" t="s">
        <v>410</v>
      </c>
      <c r="E14" s="157">
        <v>1146295355</v>
      </c>
      <c r="F14" s="50">
        <v>15</v>
      </c>
      <c r="G14" s="57">
        <v>224</v>
      </c>
      <c r="H14" s="260">
        <f t="shared" si="0"/>
        <v>3360</v>
      </c>
      <c r="I14" s="265">
        <v>9</v>
      </c>
      <c r="J14" s="260">
        <f t="shared" si="1"/>
        <v>135</v>
      </c>
      <c r="K14" s="262"/>
      <c r="L14" s="262">
        <v>0</v>
      </c>
      <c r="M14" s="260">
        <f t="shared" si="2"/>
        <v>3225</v>
      </c>
      <c r="N14" s="267" t="s">
        <v>37</v>
      </c>
    </row>
    <row r="15" spans="1:16" s="25" customFormat="1" ht="30" customHeight="1" thickTop="1" thickBot="1">
      <c r="A15" s="141"/>
      <c r="B15" s="145" t="s">
        <v>15</v>
      </c>
      <c r="C15" s="145"/>
      <c r="D15" s="108"/>
      <c r="E15" s="108"/>
      <c r="F15" s="162"/>
      <c r="G15" s="131"/>
      <c r="H15" s="131">
        <f t="shared" ref="H15:M15" si="3">SUM(H8:H14)</f>
        <v>27045</v>
      </c>
      <c r="I15" s="131">
        <f t="shared" si="3"/>
        <v>138</v>
      </c>
      <c r="J15" s="131">
        <f t="shared" si="3"/>
        <v>2070</v>
      </c>
      <c r="K15" s="131">
        <f t="shared" si="3"/>
        <v>0</v>
      </c>
      <c r="L15" s="131">
        <f t="shared" si="3"/>
        <v>0</v>
      </c>
      <c r="M15" s="131">
        <f t="shared" si="3"/>
        <v>24975</v>
      </c>
      <c r="N15" s="96"/>
      <c r="O15" s="64"/>
    </row>
    <row r="16" spans="1:16" s="25" customFormat="1" ht="22.5" customHeight="1" thickTop="1"/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9"/>
  <sheetViews>
    <sheetView topLeftCell="B3" workbookViewId="0">
      <selection activeCell="P7" sqref="P7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1.886718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6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6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6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6" ht="52.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118"/>
      <c r="L5" s="41" t="s">
        <v>13</v>
      </c>
      <c r="M5" s="118" t="s">
        <v>15</v>
      </c>
      <c r="N5" s="119" t="s">
        <v>16</v>
      </c>
    </row>
    <row r="6" spans="1:16" s="25" customFormat="1" ht="22.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 t="s">
        <v>177</v>
      </c>
      <c r="B7" s="147" t="s">
        <v>228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25" customFormat="1" ht="30" customHeight="1">
      <c r="A8" s="88" t="s">
        <v>244</v>
      </c>
      <c r="B8" s="46" t="s">
        <v>245</v>
      </c>
      <c r="C8" s="18" t="s">
        <v>160</v>
      </c>
      <c r="D8" s="47" t="s">
        <v>246</v>
      </c>
      <c r="E8" s="273">
        <v>2758142602</v>
      </c>
      <c r="F8" s="56">
        <v>15</v>
      </c>
      <c r="G8" s="57">
        <v>200</v>
      </c>
      <c r="H8" s="52">
        <f t="shared" ref="H8:H13" si="0">+F8*G8</f>
        <v>3000</v>
      </c>
      <c r="I8" s="52">
        <v>5</v>
      </c>
      <c r="J8" s="52">
        <f t="shared" ref="J8:J13" si="1">+F8*I8</f>
        <v>75</v>
      </c>
      <c r="K8" s="54">
        <v>0</v>
      </c>
      <c r="L8" s="54">
        <f>+F8*K8</f>
        <v>0</v>
      </c>
      <c r="M8" s="52">
        <f t="shared" ref="M8:M13" si="2">+H8-J8+L8</f>
        <v>2925</v>
      </c>
      <c r="N8" s="267" t="s">
        <v>102</v>
      </c>
      <c r="P8" s="64"/>
    </row>
    <row r="9" spans="1:16" s="25" customFormat="1" ht="30" customHeight="1">
      <c r="A9" s="88" t="s">
        <v>247</v>
      </c>
      <c r="B9" s="149" t="s">
        <v>248</v>
      </c>
      <c r="C9" s="47" t="s">
        <v>160</v>
      </c>
      <c r="D9" s="47" t="s">
        <v>246</v>
      </c>
      <c r="E9" s="70">
        <v>2758142572</v>
      </c>
      <c r="F9" s="56">
        <v>15</v>
      </c>
      <c r="G9" s="57">
        <v>200</v>
      </c>
      <c r="H9" s="54">
        <f t="shared" si="0"/>
        <v>3000</v>
      </c>
      <c r="I9" s="54">
        <v>5</v>
      </c>
      <c r="J9" s="54">
        <f t="shared" si="1"/>
        <v>75</v>
      </c>
      <c r="K9" s="54">
        <v>0</v>
      </c>
      <c r="L9" s="54">
        <f>K9*F9</f>
        <v>0</v>
      </c>
      <c r="M9" s="159">
        <f t="shared" si="2"/>
        <v>2925</v>
      </c>
      <c r="N9" s="267" t="s">
        <v>102</v>
      </c>
    </row>
    <row r="10" spans="1:16" s="25" customFormat="1" ht="30" customHeight="1">
      <c r="A10" s="88" t="s">
        <v>247</v>
      </c>
      <c r="B10" s="149" t="s">
        <v>458</v>
      </c>
      <c r="C10" s="47" t="s">
        <v>160</v>
      </c>
      <c r="D10" s="47" t="s">
        <v>246</v>
      </c>
      <c r="E10" s="273">
        <v>2758142386</v>
      </c>
      <c r="F10" s="56">
        <v>15</v>
      </c>
      <c r="G10" s="57">
        <v>200</v>
      </c>
      <c r="H10" s="160">
        <f t="shared" si="0"/>
        <v>3000</v>
      </c>
      <c r="I10" s="160">
        <v>5</v>
      </c>
      <c r="J10" s="160">
        <f t="shared" si="1"/>
        <v>75</v>
      </c>
      <c r="K10" s="87"/>
      <c r="L10" s="160">
        <f>K10*F10</f>
        <v>0</v>
      </c>
      <c r="M10" s="159">
        <f t="shared" ref="M10" si="3">+H10-J10+L10</f>
        <v>2925</v>
      </c>
      <c r="N10" s="267" t="s">
        <v>102</v>
      </c>
    </row>
    <row r="11" spans="1:16" s="25" customFormat="1" ht="30" customHeight="1">
      <c r="A11" s="88" t="s">
        <v>249</v>
      </c>
      <c r="B11" s="149" t="s">
        <v>250</v>
      </c>
      <c r="C11" s="47" t="s">
        <v>160</v>
      </c>
      <c r="D11" s="47" t="s">
        <v>246</v>
      </c>
      <c r="E11" s="273">
        <v>2758140634</v>
      </c>
      <c r="F11" s="56">
        <v>15</v>
      </c>
      <c r="G11" s="57">
        <v>200</v>
      </c>
      <c r="H11" s="54">
        <f t="shared" si="0"/>
        <v>3000</v>
      </c>
      <c r="I11" s="54">
        <v>5</v>
      </c>
      <c r="J11" s="54">
        <f t="shared" si="1"/>
        <v>75</v>
      </c>
      <c r="K11" s="87">
        <v>0</v>
      </c>
      <c r="L11" s="54">
        <f>K11*F11</f>
        <v>0</v>
      </c>
      <c r="M11" s="159">
        <f t="shared" si="2"/>
        <v>2925</v>
      </c>
      <c r="N11" s="267" t="s">
        <v>102</v>
      </c>
    </row>
    <row r="12" spans="1:16" s="25" customFormat="1" ht="30" customHeight="1">
      <c r="A12" s="88" t="s">
        <v>251</v>
      </c>
      <c r="B12" s="157" t="s">
        <v>252</v>
      </c>
      <c r="C12" s="47" t="s">
        <v>160</v>
      </c>
      <c r="D12" s="47" t="s">
        <v>246</v>
      </c>
      <c r="E12" s="273">
        <v>2758140197</v>
      </c>
      <c r="F12" s="56">
        <v>15</v>
      </c>
      <c r="G12" s="57">
        <v>200</v>
      </c>
      <c r="H12" s="54">
        <f t="shared" si="0"/>
        <v>3000</v>
      </c>
      <c r="I12" s="54">
        <v>5</v>
      </c>
      <c r="J12" s="54">
        <f t="shared" si="1"/>
        <v>75</v>
      </c>
      <c r="K12" s="54">
        <v>0</v>
      </c>
      <c r="L12" s="54">
        <f>K12*F12</f>
        <v>0</v>
      </c>
      <c r="M12" s="159">
        <f t="shared" si="2"/>
        <v>2925</v>
      </c>
      <c r="N12" s="267" t="s">
        <v>102</v>
      </c>
    </row>
    <row r="13" spans="1:16" s="25" customFormat="1" ht="30" customHeight="1" thickBot="1">
      <c r="A13" s="88" t="s">
        <v>253</v>
      </c>
      <c r="B13" s="149" t="s">
        <v>254</v>
      </c>
      <c r="C13" s="47" t="s">
        <v>160</v>
      </c>
      <c r="D13" s="47" t="s">
        <v>246</v>
      </c>
      <c r="E13" s="273">
        <v>2758140146</v>
      </c>
      <c r="F13" s="56">
        <v>15</v>
      </c>
      <c r="G13" s="57">
        <v>200</v>
      </c>
      <c r="H13" s="262">
        <f t="shared" si="0"/>
        <v>3000</v>
      </c>
      <c r="I13" s="262">
        <v>5</v>
      </c>
      <c r="J13" s="262">
        <f t="shared" si="1"/>
        <v>75</v>
      </c>
      <c r="K13" s="266">
        <v>0</v>
      </c>
      <c r="L13" s="262">
        <f>K13*F13</f>
        <v>0</v>
      </c>
      <c r="M13" s="260">
        <f t="shared" si="2"/>
        <v>2925</v>
      </c>
      <c r="N13" s="267" t="s">
        <v>102</v>
      </c>
    </row>
    <row r="14" spans="1:16" s="25" customFormat="1" ht="30" customHeight="1" thickTop="1" thickBot="1">
      <c r="A14" s="141"/>
      <c r="B14" s="145" t="s">
        <v>15</v>
      </c>
      <c r="C14" s="145"/>
      <c r="D14" s="108"/>
      <c r="E14" s="108"/>
      <c r="F14" s="162"/>
      <c r="G14" s="131"/>
      <c r="H14" s="131">
        <f t="shared" ref="H14:M14" si="4">SUM(H8:H13)</f>
        <v>18000</v>
      </c>
      <c r="I14" s="131">
        <f t="shared" si="4"/>
        <v>30</v>
      </c>
      <c r="J14" s="131">
        <f t="shared" si="4"/>
        <v>450</v>
      </c>
      <c r="K14" s="131">
        <f t="shared" si="4"/>
        <v>0</v>
      </c>
      <c r="L14" s="131">
        <f t="shared" si="4"/>
        <v>0</v>
      </c>
      <c r="M14" s="131">
        <f t="shared" si="4"/>
        <v>17550</v>
      </c>
      <c r="N14" s="96"/>
    </row>
    <row r="15" spans="1:16" s="25" customFormat="1" ht="22.5" customHeight="1" thickTop="1"/>
    <row r="16" spans="1:16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4" sqref="A4:N4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177</v>
      </c>
      <c r="B7" s="157" t="s">
        <v>255</v>
      </c>
      <c r="C7" s="84" t="s">
        <v>256</v>
      </c>
      <c r="D7" s="18" t="s">
        <v>157</v>
      </c>
      <c r="E7">
        <v>2758140138</v>
      </c>
      <c r="F7" s="50">
        <v>15</v>
      </c>
      <c r="G7" s="51">
        <v>380</v>
      </c>
      <c r="H7" s="52">
        <f t="shared" ref="H7:H11" si="0">F7*G7</f>
        <v>5700</v>
      </c>
      <c r="I7" s="52">
        <v>46</v>
      </c>
      <c r="J7" s="52">
        <f t="shared" ref="J7:J11" si="1">F7*I7</f>
        <v>690</v>
      </c>
      <c r="K7" s="52">
        <v>0</v>
      </c>
      <c r="L7" s="52">
        <f t="shared" ref="L7:L11" si="2">+F7*K7</f>
        <v>0</v>
      </c>
      <c r="M7" s="52">
        <f>+H7-J7+L7</f>
        <v>5010</v>
      </c>
      <c r="N7" s="267" t="s">
        <v>37</v>
      </c>
    </row>
    <row r="8" spans="1:14" s="25" customFormat="1" ht="31.95" customHeight="1">
      <c r="A8" s="15" t="s">
        <v>177</v>
      </c>
      <c r="B8" s="157" t="s">
        <v>257</v>
      </c>
      <c r="C8" s="84" t="s">
        <v>256</v>
      </c>
      <c r="D8" s="18" t="s">
        <v>258</v>
      </c>
      <c r="E8">
        <v>2758140111</v>
      </c>
      <c r="F8" s="50">
        <v>15</v>
      </c>
      <c r="G8" s="51">
        <v>297</v>
      </c>
      <c r="H8" s="52">
        <f t="shared" si="0"/>
        <v>4455</v>
      </c>
      <c r="I8" s="52">
        <v>30</v>
      </c>
      <c r="J8" s="52">
        <f t="shared" si="1"/>
        <v>450</v>
      </c>
      <c r="K8" s="52">
        <v>0</v>
      </c>
      <c r="L8" s="52">
        <f t="shared" si="2"/>
        <v>0</v>
      </c>
      <c r="M8" s="159">
        <f t="shared" ref="M8:M12" si="3">+H8-J8+L8</f>
        <v>4005</v>
      </c>
      <c r="N8" s="267" t="s">
        <v>37</v>
      </c>
    </row>
    <row r="9" spans="1:14" s="25" customFormat="1" ht="31.95" customHeight="1">
      <c r="A9" s="15" t="s">
        <v>177</v>
      </c>
      <c r="B9" s="157" t="s">
        <v>259</v>
      </c>
      <c r="C9" s="47" t="s">
        <v>260</v>
      </c>
      <c r="D9" s="18" t="s">
        <v>261</v>
      </c>
      <c r="E9" s="25">
        <v>2758139954</v>
      </c>
      <c r="F9" s="50">
        <v>15</v>
      </c>
      <c r="G9" s="51">
        <v>297</v>
      </c>
      <c r="H9" s="159">
        <f t="shared" si="0"/>
        <v>4455</v>
      </c>
      <c r="I9" s="159">
        <v>30</v>
      </c>
      <c r="J9" s="159">
        <f t="shared" si="1"/>
        <v>450</v>
      </c>
      <c r="K9" s="52">
        <v>0</v>
      </c>
      <c r="L9" s="52">
        <f t="shared" si="2"/>
        <v>0</v>
      </c>
      <c r="M9" s="159">
        <f t="shared" si="3"/>
        <v>4005</v>
      </c>
      <c r="N9" s="267" t="s">
        <v>37</v>
      </c>
    </row>
    <row r="10" spans="1:14" s="25" customFormat="1" ht="31.95" customHeight="1">
      <c r="A10" s="15" t="s">
        <v>177</v>
      </c>
      <c r="B10" s="157" t="s">
        <v>388</v>
      </c>
      <c r="C10" s="47" t="s">
        <v>260</v>
      </c>
      <c r="D10" s="18" t="s">
        <v>262</v>
      </c>
      <c r="E10" s="25">
        <v>2758130620</v>
      </c>
      <c r="F10" s="50">
        <v>15</v>
      </c>
      <c r="G10" s="51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f t="shared" si="2"/>
        <v>0</v>
      </c>
      <c r="M10" s="159">
        <f t="shared" si="3"/>
        <v>2760</v>
      </c>
      <c r="N10" s="267" t="s">
        <v>37</v>
      </c>
    </row>
    <row r="11" spans="1:14" s="25" customFormat="1" ht="31.95" customHeight="1">
      <c r="A11" s="88" t="s">
        <v>177</v>
      </c>
      <c r="B11" s="156" t="s">
        <v>263</v>
      </c>
      <c r="C11" s="47" t="s">
        <v>260</v>
      </c>
      <c r="D11" s="18" t="s">
        <v>227</v>
      </c>
      <c r="E11" s="273">
        <v>2758136807</v>
      </c>
      <c r="F11" s="50">
        <v>15</v>
      </c>
      <c r="G11" s="51">
        <v>140</v>
      </c>
      <c r="H11" s="52">
        <f t="shared" si="0"/>
        <v>2100</v>
      </c>
      <c r="I11" s="52">
        <v>0</v>
      </c>
      <c r="J11" s="52">
        <f t="shared" si="1"/>
        <v>0</v>
      </c>
      <c r="K11" s="53">
        <v>4</v>
      </c>
      <c r="L11" s="52">
        <f t="shared" si="2"/>
        <v>60</v>
      </c>
      <c r="M11" s="159">
        <f t="shared" si="3"/>
        <v>2160</v>
      </c>
      <c r="N11" s="267" t="s">
        <v>37</v>
      </c>
    </row>
    <row r="12" spans="1:14" s="25" customFormat="1" ht="31.95" customHeight="1" thickBot="1">
      <c r="A12" s="15" t="s">
        <v>177</v>
      </c>
      <c r="B12" s="113" t="s">
        <v>265</v>
      </c>
      <c r="C12" s="111" t="s">
        <v>260</v>
      </c>
      <c r="D12" s="18" t="s">
        <v>268</v>
      </c>
      <c r="E12" s="70">
        <v>2758130450</v>
      </c>
      <c r="F12" s="50">
        <v>15</v>
      </c>
      <c r="G12" s="57">
        <v>148</v>
      </c>
      <c r="H12" s="262">
        <f>+F12*G12</f>
        <v>2220</v>
      </c>
      <c r="I12" s="262">
        <v>0</v>
      </c>
      <c r="J12" s="262">
        <f>+F12*I12</f>
        <v>0</v>
      </c>
      <c r="K12" s="263">
        <v>3</v>
      </c>
      <c r="L12" s="262">
        <f>K12*F12</f>
        <v>45</v>
      </c>
      <c r="M12" s="260">
        <f t="shared" si="3"/>
        <v>2265</v>
      </c>
      <c r="N12" s="267" t="s">
        <v>102</v>
      </c>
    </row>
    <row r="13" spans="1:14" s="25" customFormat="1" ht="31.95" customHeight="1" thickTop="1">
      <c r="A13" s="164"/>
      <c r="B13" s="99" t="s">
        <v>15</v>
      </c>
      <c r="C13" s="99"/>
      <c r="D13" s="99"/>
      <c r="E13" s="99"/>
      <c r="F13" s="99"/>
      <c r="G13" s="165"/>
      <c r="H13" s="165">
        <f>SUM(H7:H12)</f>
        <v>21750</v>
      </c>
      <c r="I13" s="165">
        <f>SUM(I10:I12)</f>
        <v>4</v>
      </c>
      <c r="J13" s="165">
        <f>SUM(J7:J12)</f>
        <v>1650</v>
      </c>
      <c r="K13" s="165">
        <f>SUM(K7:K12)</f>
        <v>7</v>
      </c>
      <c r="L13" s="165">
        <f>SUM(L7:L12)</f>
        <v>105</v>
      </c>
      <c r="M13" s="165">
        <f>SUM(M7:M12)</f>
        <v>20205</v>
      </c>
      <c r="N13" s="85"/>
    </row>
    <row r="14" spans="1:14" s="25" customFormat="1" ht="31.95" customHeight="1" thickBot="1">
      <c r="A14" s="141"/>
      <c r="B14" s="59"/>
      <c r="C14" s="59"/>
      <c r="D14" s="108"/>
      <c r="E14" s="108"/>
      <c r="F14" s="162"/>
      <c r="G14" s="162"/>
      <c r="H14" s="109"/>
      <c r="I14" s="109"/>
      <c r="J14" s="109"/>
      <c r="K14" s="109"/>
      <c r="L14" s="131"/>
      <c r="M14" s="166"/>
      <c r="N14" s="96"/>
    </row>
    <row r="15" spans="1:14" s="25" customFormat="1" ht="22.5" customHeight="1" thickTop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109375" style="1" hidden="1" customWidth="1"/>
    <col min="10" max="10" width="9.33203125" style="1"/>
    <col min="11" max="11" width="0" style="1" hidden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5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37.200000000000003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29.4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88" t="s">
        <v>177</v>
      </c>
      <c r="B7" s="46" t="s">
        <v>269</v>
      </c>
      <c r="C7" s="18" t="s">
        <v>270</v>
      </c>
      <c r="D7" s="18" t="s">
        <v>271</v>
      </c>
      <c r="E7" s="291">
        <v>2790087858</v>
      </c>
      <c r="F7" s="50">
        <v>15</v>
      </c>
      <c r="G7" s="51">
        <v>275</v>
      </c>
      <c r="H7" s="52">
        <f>F7*G7</f>
        <v>4125</v>
      </c>
      <c r="I7" s="52">
        <v>25</v>
      </c>
      <c r="J7" s="52">
        <f>F7*I7</f>
        <v>375</v>
      </c>
      <c r="K7" s="52">
        <v>0</v>
      </c>
      <c r="L7" s="52">
        <v>0</v>
      </c>
      <c r="M7" s="52">
        <f>+H7-J7+L7</f>
        <v>3750</v>
      </c>
      <c r="N7" s="269" t="s">
        <v>37</v>
      </c>
      <c r="O7" s="64"/>
    </row>
    <row r="8" spans="1:15" s="25" customFormat="1" ht="30" customHeight="1">
      <c r="A8" s="88" t="s">
        <v>177</v>
      </c>
      <c r="B8" s="156" t="s">
        <v>272</v>
      </c>
      <c r="C8" s="18" t="s">
        <v>270</v>
      </c>
      <c r="D8" s="18" t="s">
        <v>273</v>
      </c>
      <c r="E8" s="292">
        <v>2758139253</v>
      </c>
      <c r="F8" s="50">
        <v>15</v>
      </c>
      <c r="G8" s="57">
        <v>190</v>
      </c>
      <c r="H8" s="52">
        <f>+F8*G8</f>
        <v>2850</v>
      </c>
      <c r="I8" s="53">
        <v>3</v>
      </c>
      <c r="J8" s="52">
        <f>+F8*I8</f>
        <v>45</v>
      </c>
      <c r="K8" s="54">
        <v>0</v>
      </c>
      <c r="L8" s="54">
        <f>+F8*K8</f>
        <v>0</v>
      </c>
      <c r="M8" s="159">
        <f t="shared" ref="M8:M14" si="0">+H8-J8+L8</f>
        <v>2805</v>
      </c>
      <c r="N8" s="269" t="s">
        <v>37</v>
      </c>
    </row>
    <row r="9" spans="1:15" s="25" customFormat="1" ht="30" customHeight="1">
      <c r="A9" s="88" t="s">
        <v>177</v>
      </c>
      <c r="B9" s="46" t="s">
        <v>274</v>
      </c>
      <c r="C9" s="18" t="s">
        <v>275</v>
      </c>
      <c r="D9" s="18" t="s">
        <v>210</v>
      </c>
      <c r="E9" s="292">
        <v>2758138672</v>
      </c>
      <c r="F9" s="50">
        <v>15</v>
      </c>
      <c r="G9" s="51">
        <v>188</v>
      </c>
      <c r="H9" s="52">
        <f t="shared" ref="H9:H14" si="1">F9*G9</f>
        <v>2820</v>
      </c>
      <c r="I9" s="53">
        <v>5</v>
      </c>
      <c r="J9" s="52">
        <f>F9*I9</f>
        <v>75</v>
      </c>
      <c r="K9" s="52">
        <v>0</v>
      </c>
      <c r="L9" s="144">
        <v>0</v>
      </c>
      <c r="M9" s="159">
        <f t="shared" si="0"/>
        <v>2745</v>
      </c>
      <c r="N9" s="269" t="s">
        <v>37</v>
      </c>
      <c r="O9" s="64"/>
    </row>
    <row r="10" spans="1:15" s="25" customFormat="1" ht="30" customHeight="1">
      <c r="A10" s="88" t="s">
        <v>177</v>
      </c>
      <c r="B10" s="46" t="s">
        <v>276</v>
      </c>
      <c r="C10" s="18" t="s">
        <v>275</v>
      </c>
      <c r="D10" s="18" t="s">
        <v>210</v>
      </c>
      <c r="E10" s="292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4">
        <v>0</v>
      </c>
      <c r="M10" s="159">
        <f t="shared" si="0"/>
        <v>3570</v>
      </c>
      <c r="N10" s="269" t="s">
        <v>37</v>
      </c>
    </row>
    <row r="11" spans="1:15" s="25" customFormat="1" ht="30" customHeight="1">
      <c r="A11" s="88" t="s">
        <v>177</v>
      </c>
      <c r="B11" s="156" t="s">
        <v>277</v>
      </c>
      <c r="C11" s="18" t="s">
        <v>275</v>
      </c>
      <c r="D11" s="18" t="s">
        <v>210</v>
      </c>
      <c r="E11" s="355" t="s">
        <v>430</v>
      </c>
      <c r="F11" s="50">
        <v>15</v>
      </c>
      <c r="G11" s="57">
        <v>226</v>
      </c>
      <c r="H11" s="52">
        <f t="shared" si="1"/>
        <v>3390</v>
      </c>
      <c r="I11" s="53">
        <v>9</v>
      </c>
      <c r="J11" s="52">
        <f>F11*I11</f>
        <v>135</v>
      </c>
      <c r="K11" s="54">
        <v>0</v>
      </c>
      <c r="L11" s="54">
        <f>+F11*K11</f>
        <v>0</v>
      </c>
      <c r="M11" s="159">
        <f t="shared" si="0"/>
        <v>3255</v>
      </c>
      <c r="N11" s="269" t="s">
        <v>37</v>
      </c>
    </row>
    <row r="12" spans="1:15" s="25" customFormat="1" ht="30" customHeight="1">
      <c r="A12" s="88" t="s">
        <v>177</v>
      </c>
      <c r="B12" s="156" t="s">
        <v>417</v>
      </c>
      <c r="C12" s="18" t="s">
        <v>275</v>
      </c>
      <c r="D12" s="18" t="s">
        <v>210</v>
      </c>
      <c r="E12" s="295">
        <v>2972380935</v>
      </c>
      <c r="F12" s="56">
        <v>15</v>
      </c>
      <c r="G12" s="57">
        <v>192</v>
      </c>
      <c r="H12" s="159">
        <f t="shared" si="1"/>
        <v>2880</v>
      </c>
      <c r="I12" s="53">
        <v>5</v>
      </c>
      <c r="J12" s="159">
        <f>F12*I12</f>
        <v>75</v>
      </c>
      <c r="K12" s="160">
        <v>0</v>
      </c>
      <c r="L12" s="160">
        <f>+F12*K12</f>
        <v>0</v>
      </c>
      <c r="M12" s="159">
        <f t="shared" si="0"/>
        <v>2805</v>
      </c>
      <c r="N12" s="269" t="s">
        <v>37</v>
      </c>
    </row>
    <row r="13" spans="1:15" s="25" customFormat="1" ht="30" customHeight="1">
      <c r="A13" s="15" t="s">
        <v>17</v>
      </c>
      <c r="B13" s="157" t="s">
        <v>419</v>
      </c>
      <c r="C13" s="18" t="s">
        <v>275</v>
      </c>
      <c r="D13" s="86" t="s">
        <v>420</v>
      </c>
      <c r="E13" s="382" t="s">
        <v>445</v>
      </c>
      <c r="F13" s="50">
        <v>15</v>
      </c>
      <c r="G13" s="57">
        <v>380</v>
      </c>
      <c r="H13" s="159">
        <f t="shared" si="1"/>
        <v>5700</v>
      </c>
      <c r="I13" s="328">
        <v>46</v>
      </c>
      <c r="J13" s="159">
        <f>I13*F13</f>
        <v>690</v>
      </c>
      <c r="K13" s="160">
        <v>0</v>
      </c>
      <c r="L13" s="160">
        <f>+F13*K13</f>
        <v>0</v>
      </c>
      <c r="M13" s="159">
        <f t="shared" si="0"/>
        <v>5010</v>
      </c>
      <c r="N13" s="269" t="s">
        <v>37</v>
      </c>
    </row>
    <row r="14" spans="1:15" s="25" customFormat="1" ht="30" customHeight="1" thickBot="1">
      <c r="A14" s="88" t="s">
        <v>177</v>
      </c>
      <c r="B14" s="46" t="s">
        <v>278</v>
      </c>
      <c r="C14" s="18" t="s">
        <v>279</v>
      </c>
      <c r="D14" s="18" t="s">
        <v>280</v>
      </c>
      <c r="E14" s="291">
        <v>2775964474</v>
      </c>
      <c r="F14" s="50">
        <v>15</v>
      </c>
      <c r="G14" s="51">
        <v>185</v>
      </c>
      <c r="H14" s="260">
        <f t="shared" si="1"/>
        <v>2775</v>
      </c>
      <c r="I14" s="265">
        <v>4</v>
      </c>
      <c r="J14" s="260">
        <f>F14*I14</f>
        <v>60</v>
      </c>
      <c r="K14" s="260">
        <v>0</v>
      </c>
      <c r="L14" s="260">
        <v>0</v>
      </c>
      <c r="M14" s="260">
        <f t="shared" si="0"/>
        <v>2715</v>
      </c>
      <c r="N14" s="269" t="s">
        <v>37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M15" si="2">SUM(H7:H14)</f>
        <v>28440</v>
      </c>
      <c r="I15" s="131">
        <f t="shared" si="2"/>
        <v>119</v>
      </c>
      <c r="J15" s="131">
        <f t="shared" si="2"/>
        <v>1785</v>
      </c>
      <c r="K15" s="131">
        <f t="shared" si="2"/>
        <v>0</v>
      </c>
      <c r="L15" s="131">
        <f t="shared" si="2"/>
        <v>0</v>
      </c>
      <c r="M15" s="131">
        <f t="shared" si="2"/>
        <v>26655</v>
      </c>
      <c r="N15" s="96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F9" sqref="F9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177</v>
      </c>
      <c r="B7" s="156" t="s">
        <v>285</v>
      </c>
      <c r="C7" s="84" t="s">
        <v>281</v>
      </c>
      <c r="D7" s="86" t="s">
        <v>271</v>
      </c>
      <c r="E7" s="292">
        <v>2758137099</v>
      </c>
      <c r="F7" s="56">
        <v>15</v>
      </c>
      <c r="G7" s="57">
        <v>295</v>
      </c>
      <c r="H7" s="159">
        <f>F7*G7</f>
        <v>4425</v>
      </c>
      <c r="I7" s="159">
        <v>30</v>
      </c>
      <c r="J7" s="159">
        <f t="shared" ref="J7:J14" si="0">F7*I7</f>
        <v>450</v>
      </c>
      <c r="K7" s="160">
        <v>0</v>
      </c>
      <c r="L7" s="160">
        <f t="shared" ref="L7:L14" si="1">+F7*K7</f>
        <v>0</v>
      </c>
      <c r="M7" s="159">
        <f>+H7-J7+L7</f>
        <v>3975</v>
      </c>
      <c r="N7" s="267" t="s">
        <v>378</v>
      </c>
    </row>
    <row r="8" spans="1:14" s="25" customFormat="1" ht="30" customHeight="1">
      <c r="A8" s="281" t="s">
        <v>177</v>
      </c>
      <c r="B8" s="391" t="s">
        <v>467</v>
      </c>
      <c r="C8" s="392" t="s">
        <v>281</v>
      </c>
      <c r="D8" s="393" t="s">
        <v>271</v>
      </c>
      <c r="E8" s="292">
        <v>2758137773</v>
      </c>
      <c r="F8" s="56">
        <v>15</v>
      </c>
      <c r="G8" s="57">
        <v>190</v>
      </c>
      <c r="H8" s="159">
        <f t="shared" ref="H8" si="2">F8*G8</f>
        <v>2850</v>
      </c>
      <c r="I8" s="159">
        <v>3</v>
      </c>
      <c r="J8" s="159">
        <f>F8*I8</f>
        <v>45</v>
      </c>
      <c r="K8" s="160">
        <v>0</v>
      </c>
      <c r="L8" s="160">
        <f>+F8*K8</f>
        <v>0</v>
      </c>
      <c r="M8" s="159">
        <f>+H8-J8+L8</f>
        <v>2805</v>
      </c>
      <c r="N8" s="267" t="s">
        <v>378</v>
      </c>
    </row>
    <row r="9" spans="1:14" s="25" customFormat="1" ht="30" customHeight="1">
      <c r="A9" s="88" t="s">
        <v>177</v>
      </c>
      <c r="B9" s="156" t="s">
        <v>282</v>
      </c>
      <c r="C9" s="84" t="s">
        <v>281</v>
      </c>
      <c r="D9" s="86" t="s">
        <v>271</v>
      </c>
      <c r="E9" s="292">
        <v>2758137706</v>
      </c>
      <c r="F9" s="56">
        <v>15</v>
      </c>
      <c r="G9" s="57">
        <v>190</v>
      </c>
      <c r="H9" s="52">
        <f t="shared" ref="H9:H14" si="3">F9*G9</f>
        <v>2850</v>
      </c>
      <c r="I9" s="52">
        <v>3</v>
      </c>
      <c r="J9" s="52">
        <f t="shared" si="0"/>
        <v>45</v>
      </c>
      <c r="K9" s="54">
        <v>0</v>
      </c>
      <c r="L9" s="54">
        <f t="shared" si="1"/>
        <v>0</v>
      </c>
      <c r="M9" s="159">
        <f t="shared" ref="M9:M14" si="4">+H9-J9+L9</f>
        <v>2805</v>
      </c>
      <c r="N9" s="267" t="s">
        <v>378</v>
      </c>
    </row>
    <row r="10" spans="1:14" s="25" customFormat="1" ht="30" customHeight="1">
      <c r="A10" s="88" t="s">
        <v>177</v>
      </c>
      <c r="B10" s="156" t="s">
        <v>283</v>
      </c>
      <c r="C10" s="84" t="s">
        <v>281</v>
      </c>
      <c r="D10" s="86" t="s">
        <v>271</v>
      </c>
      <c r="E10" s="292">
        <v>2758137617</v>
      </c>
      <c r="F10" s="56">
        <v>15</v>
      </c>
      <c r="G10" s="57">
        <v>190</v>
      </c>
      <c r="H10" s="52">
        <f t="shared" si="3"/>
        <v>2850</v>
      </c>
      <c r="I10" s="52">
        <v>3</v>
      </c>
      <c r="J10" s="52">
        <f t="shared" si="0"/>
        <v>45</v>
      </c>
      <c r="K10" s="54">
        <v>0</v>
      </c>
      <c r="L10" s="54">
        <f t="shared" si="1"/>
        <v>0</v>
      </c>
      <c r="M10" s="159">
        <f t="shared" si="4"/>
        <v>2805</v>
      </c>
      <c r="N10" s="267" t="s">
        <v>378</v>
      </c>
    </row>
    <row r="11" spans="1:14" s="25" customFormat="1" ht="30" customHeight="1">
      <c r="A11" s="88" t="s">
        <v>177</v>
      </c>
      <c r="B11" s="156" t="s">
        <v>284</v>
      </c>
      <c r="C11" s="84" t="s">
        <v>281</v>
      </c>
      <c r="D11" s="86" t="s">
        <v>271</v>
      </c>
      <c r="E11" s="292">
        <v>2758137463</v>
      </c>
      <c r="F11" s="56">
        <v>15</v>
      </c>
      <c r="G11" s="57">
        <v>190</v>
      </c>
      <c r="H11" s="52">
        <f t="shared" si="3"/>
        <v>2850</v>
      </c>
      <c r="I11" s="52">
        <v>3</v>
      </c>
      <c r="J11" s="52">
        <f t="shared" si="0"/>
        <v>45</v>
      </c>
      <c r="K11" s="54">
        <v>0</v>
      </c>
      <c r="L11" s="54">
        <f t="shared" si="1"/>
        <v>0</v>
      </c>
      <c r="M11" s="159">
        <f t="shared" si="4"/>
        <v>2805</v>
      </c>
      <c r="N11" s="267" t="s">
        <v>378</v>
      </c>
    </row>
    <row r="12" spans="1:14" s="25" customFormat="1" ht="30" customHeight="1">
      <c r="A12" s="88" t="s">
        <v>177</v>
      </c>
      <c r="B12" s="156" t="s">
        <v>286</v>
      </c>
      <c r="C12" s="84" t="s">
        <v>281</v>
      </c>
      <c r="D12" s="86" t="s">
        <v>271</v>
      </c>
      <c r="E12" s="295">
        <v>2981701673</v>
      </c>
      <c r="F12" s="56">
        <v>15</v>
      </c>
      <c r="G12" s="57">
        <v>190</v>
      </c>
      <c r="H12" s="52">
        <f t="shared" si="3"/>
        <v>2850</v>
      </c>
      <c r="I12" s="52">
        <v>3</v>
      </c>
      <c r="J12" s="52">
        <f t="shared" si="0"/>
        <v>45</v>
      </c>
      <c r="K12" s="54">
        <v>0</v>
      </c>
      <c r="L12" s="54">
        <f t="shared" si="1"/>
        <v>0</v>
      </c>
      <c r="M12" s="159">
        <f t="shared" si="4"/>
        <v>2805</v>
      </c>
      <c r="N12" s="267" t="s">
        <v>378</v>
      </c>
    </row>
    <row r="13" spans="1:14" s="25" customFormat="1" ht="30" customHeight="1">
      <c r="A13" s="88" t="s">
        <v>177</v>
      </c>
      <c r="B13" s="156" t="s">
        <v>287</v>
      </c>
      <c r="C13" s="84" t="s">
        <v>281</v>
      </c>
      <c r="D13" s="86" t="s">
        <v>271</v>
      </c>
      <c r="E13" s="295"/>
      <c r="F13" s="56">
        <v>15</v>
      </c>
      <c r="G13" s="57">
        <v>226</v>
      </c>
      <c r="H13" s="159">
        <f>F13*G13</f>
        <v>3390</v>
      </c>
      <c r="I13" s="159">
        <v>9</v>
      </c>
      <c r="J13" s="159">
        <f t="shared" si="0"/>
        <v>135</v>
      </c>
      <c r="K13" s="160">
        <v>0</v>
      </c>
      <c r="L13" s="160">
        <f t="shared" si="1"/>
        <v>0</v>
      </c>
      <c r="M13" s="159">
        <f t="shared" si="4"/>
        <v>3255</v>
      </c>
      <c r="N13" s="267" t="s">
        <v>378</v>
      </c>
    </row>
    <row r="14" spans="1:14" s="25" customFormat="1" ht="30" customHeight="1" thickBot="1">
      <c r="A14" s="88" t="s">
        <v>177</v>
      </c>
      <c r="B14" s="156" t="s">
        <v>125</v>
      </c>
      <c r="C14" s="84" t="s">
        <v>281</v>
      </c>
      <c r="D14" s="86" t="s">
        <v>271</v>
      </c>
      <c r="E14" s="295">
        <v>1197798296</v>
      </c>
      <c r="F14" s="56">
        <v>15</v>
      </c>
      <c r="G14" s="57">
        <v>190</v>
      </c>
      <c r="H14" s="260">
        <f t="shared" si="3"/>
        <v>2850</v>
      </c>
      <c r="I14" s="260">
        <v>3</v>
      </c>
      <c r="J14" s="260">
        <f t="shared" si="0"/>
        <v>45</v>
      </c>
      <c r="K14" s="262">
        <v>0</v>
      </c>
      <c r="L14" s="262">
        <f t="shared" si="1"/>
        <v>0</v>
      </c>
      <c r="M14" s="260">
        <f t="shared" si="4"/>
        <v>2805</v>
      </c>
      <c r="N14" s="267" t="s">
        <v>378</v>
      </c>
    </row>
    <row r="15" spans="1:14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M15" si="5">SUM(H7:H14)</f>
        <v>24915</v>
      </c>
      <c r="I15" s="131">
        <f t="shared" si="5"/>
        <v>57</v>
      </c>
      <c r="J15" s="131">
        <f t="shared" si="5"/>
        <v>855</v>
      </c>
      <c r="K15" s="131">
        <f t="shared" si="5"/>
        <v>0</v>
      </c>
      <c r="L15" s="131">
        <f t="shared" si="5"/>
        <v>0</v>
      </c>
      <c r="M15" s="131">
        <f t="shared" si="5"/>
        <v>24060</v>
      </c>
      <c r="N15" s="96"/>
    </row>
    <row r="16" spans="1:14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177</v>
      </c>
      <c r="B7" s="156" t="s">
        <v>288</v>
      </c>
      <c r="C7" s="84" t="s">
        <v>290</v>
      </c>
      <c r="D7" s="86" t="s">
        <v>221</v>
      </c>
      <c r="E7" s="295">
        <v>2794113055</v>
      </c>
      <c r="F7" s="56">
        <v>15</v>
      </c>
      <c r="G7" s="57">
        <v>190</v>
      </c>
      <c r="H7" s="52">
        <f>F7*G7</f>
        <v>2850</v>
      </c>
      <c r="I7" s="52">
        <v>3</v>
      </c>
      <c r="J7" s="52">
        <f>F7*I7</f>
        <v>45</v>
      </c>
      <c r="K7" s="54">
        <v>0</v>
      </c>
      <c r="L7" s="54">
        <f t="shared" ref="L7:L12" si="0">+F7*K7</f>
        <v>0</v>
      </c>
      <c r="M7" s="52">
        <f t="shared" ref="M7:M12" si="1">+H7-J7+L7</f>
        <v>2805</v>
      </c>
      <c r="N7" s="267" t="s">
        <v>37</v>
      </c>
    </row>
    <row r="8" spans="1:14" s="25" customFormat="1" ht="30" customHeight="1">
      <c r="A8" s="88" t="s">
        <v>177</v>
      </c>
      <c r="B8" s="157" t="s">
        <v>289</v>
      </c>
      <c r="C8" s="84" t="s">
        <v>290</v>
      </c>
      <c r="D8" s="18" t="s">
        <v>291</v>
      </c>
      <c r="E8" s="355" t="s">
        <v>431</v>
      </c>
      <c r="F8" s="56">
        <v>15</v>
      </c>
      <c r="G8" s="57">
        <v>105</v>
      </c>
      <c r="H8" s="54">
        <f>F8*G8</f>
        <v>1575</v>
      </c>
      <c r="I8" s="151">
        <v>0</v>
      </c>
      <c r="J8" s="54">
        <f>F8*I8</f>
        <v>0</v>
      </c>
      <c r="K8" s="54">
        <v>3</v>
      </c>
      <c r="L8" s="54">
        <f t="shared" si="0"/>
        <v>45</v>
      </c>
      <c r="M8" s="159">
        <f t="shared" si="1"/>
        <v>1620</v>
      </c>
      <c r="N8" s="267" t="s">
        <v>37</v>
      </c>
    </row>
    <row r="9" spans="1:14" s="25" customFormat="1" ht="30" customHeight="1">
      <c r="A9" s="88" t="s">
        <v>266</v>
      </c>
      <c r="B9" s="149" t="s">
        <v>298</v>
      </c>
      <c r="C9" s="150" t="s">
        <v>299</v>
      </c>
      <c r="D9" s="18" t="s">
        <v>271</v>
      </c>
      <c r="E9" s="292">
        <v>2758136114</v>
      </c>
      <c r="F9" s="56">
        <v>15</v>
      </c>
      <c r="G9" s="57">
        <v>204</v>
      </c>
      <c r="H9" s="159">
        <f>+F9*G9</f>
        <v>3060</v>
      </c>
      <c r="I9" s="53">
        <v>6</v>
      </c>
      <c r="J9" s="159">
        <f>+F9*I9</f>
        <v>90</v>
      </c>
      <c r="K9" s="160">
        <v>0</v>
      </c>
      <c r="L9" s="160">
        <f t="shared" si="0"/>
        <v>0</v>
      </c>
      <c r="M9" s="159">
        <f t="shared" si="1"/>
        <v>2970</v>
      </c>
      <c r="N9" s="267" t="s">
        <v>37</v>
      </c>
    </row>
    <row r="10" spans="1:14" s="25" customFormat="1" ht="30" customHeight="1">
      <c r="A10" s="88" t="s">
        <v>177</v>
      </c>
      <c r="B10" s="156" t="s">
        <v>292</v>
      </c>
      <c r="C10" s="84" t="s">
        <v>293</v>
      </c>
      <c r="D10" s="86" t="s">
        <v>59</v>
      </c>
      <c r="E10" s="292"/>
      <c r="F10" s="56">
        <v>15</v>
      </c>
      <c r="G10" s="57">
        <v>188</v>
      </c>
      <c r="H10" s="52">
        <f>F10*G10</f>
        <v>2820</v>
      </c>
      <c r="I10" s="52">
        <v>3</v>
      </c>
      <c r="J10" s="52">
        <f>F10*I10</f>
        <v>45</v>
      </c>
      <c r="K10" s="54">
        <v>0</v>
      </c>
      <c r="L10" s="54">
        <f t="shared" si="0"/>
        <v>0</v>
      </c>
      <c r="M10" s="159">
        <f t="shared" si="1"/>
        <v>2775</v>
      </c>
      <c r="N10" s="267" t="s">
        <v>37</v>
      </c>
    </row>
    <row r="11" spans="1:14" s="25" customFormat="1" ht="30" customHeight="1">
      <c r="A11" s="15" t="s">
        <v>177</v>
      </c>
      <c r="B11" s="157" t="s">
        <v>294</v>
      </c>
      <c r="C11" s="86" t="s">
        <v>293</v>
      </c>
      <c r="D11" s="18" t="s">
        <v>295</v>
      </c>
      <c r="E11" s="292"/>
      <c r="F11" s="50">
        <v>15</v>
      </c>
      <c r="G11" s="51">
        <v>164</v>
      </c>
      <c r="H11" s="159">
        <f>F11*G11</f>
        <v>2460</v>
      </c>
      <c r="I11" s="159">
        <v>1</v>
      </c>
      <c r="J11" s="159">
        <f>F11*I11</f>
        <v>15</v>
      </c>
      <c r="K11" s="160">
        <v>0</v>
      </c>
      <c r="L11" s="160">
        <f t="shared" si="0"/>
        <v>0</v>
      </c>
      <c r="M11" s="159">
        <f t="shared" si="1"/>
        <v>2445</v>
      </c>
      <c r="N11" s="267" t="s">
        <v>37</v>
      </c>
    </row>
    <row r="12" spans="1:14" s="25" customFormat="1" ht="30" customHeight="1" thickBot="1">
      <c r="A12" s="15" t="s">
        <v>177</v>
      </c>
      <c r="B12" s="157" t="s">
        <v>264</v>
      </c>
      <c r="C12" s="47" t="s">
        <v>260</v>
      </c>
      <c r="D12" s="18" t="s">
        <v>227</v>
      </c>
      <c r="E12">
        <v>2758139350</v>
      </c>
      <c r="F12" s="50">
        <v>15</v>
      </c>
      <c r="G12" s="51">
        <v>114</v>
      </c>
      <c r="H12" s="260">
        <f>F12*G12</f>
        <v>1710</v>
      </c>
      <c r="I12" s="260">
        <v>0</v>
      </c>
      <c r="J12" s="260">
        <f>+F12*I12</f>
        <v>0</v>
      </c>
      <c r="K12" s="260">
        <v>6</v>
      </c>
      <c r="L12" s="260">
        <f t="shared" si="0"/>
        <v>90</v>
      </c>
      <c r="M12" s="260">
        <f t="shared" si="1"/>
        <v>1800</v>
      </c>
      <c r="N12" s="267" t="s">
        <v>37</v>
      </c>
    </row>
    <row r="13" spans="1:14" s="25" customFormat="1" ht="30" customHeight="1" thickTop="1" thickBot="1">
      <c r="A13" s="141"/>
      <c r="B13" s="90" t="s">
        <v>15</v>
      </c>
      <c r="C13" s="90"/>
      <c r="D13" s="90"/>
      <c r="E13" s="90"/>
      <c r="F13" s="90"/>
      <c r="G13" s="131"/>
      <c r="H13" s="131">
        <f>SUM(H7:H12)</f>
        <v>14475</v>
      </c>
      <c r="I13" s="131">
        <f>SUM(I10:I12)</f>
        <v>4</v>
      </c>
      <c r="J13" s="131">
        <f>SUM(J7:J12)</f>
        <v>195</v>
      </c>
      <c r="K13" s="131">
        <f>SUM(K7:K12)</f>
        <v>9</v>
      </c>
      <c r="L13" s="131">
        <f>SUM(L7:L12)</f>
        <v>135</v>
      </c>
      <c r="M13" s="131">
        <f>SUM(M7:M12)</f>
        <v>14415</v>
      </c>
      <c r="N13" s="96"/>
    </row>
    <row r="14" spans="1:14" s="25" customFormat="1" ht="22.5" customHeight="1" thickTop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A4" sqref="A4:N4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4" s="2" customFormat="1" ht="25.05" customHeight="1">
      <c r="A1" s="405" t="s">
        <v>296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266</v>
      </c>
      <c r="B6" s="147" t="s">
        <v>297</v>
      </c>
      <c r="C6" s="147"/>
      <c r="D6" s="49"/>
      <c r="E6" s="49"/>
      <c r="F6" s="49"/>
      <c r="G6" s="49"/>
      <c r="H6" s="184"/>
      <c r="I6" s="188"/>
      <c r="J6" s="52"/>
      <c r="K6" s="52"/>
      <c r="L6" s="52"/>
      <c r="M6" s="52"/>
      <c r="N6" s="85"/>
    </row>
    <row r="7" spans="1:14" s="25" customFormat="1" ht="32.25" customHeight="1">
      <c r="A7" s="88" t="s">
        <v>266</v>
      </c>
      <c r="B7" s="157" t="s">
        <v>300</v>
      </c>
      <c r="C7" s="84" t="s">
        <v>160</v>
      </c>
      <c r="D7" s="18" t="s">
        <v>301</v>
      </c>
      <c r="E7" s="280">
        <v>2891373900</v>
      </c>
      <c r="F7" s="56">
        <v>15</v>
      </c>
      <c r="G7" s="148">
        <v>188</v>
      </c>
      <c r="H7" s="159">
        <f>+F7*G7</f>
        <v>2820</v>
      </c>
      <c r="I7" s="151">
        <v>4</v>
      </c>
      <c r="J7" s="52">
        <f>+F7*I7</f>
        <v>60</v>
      </c>
      <c r="K7" s="54">
        <v>0</v>
      </c>
      <c r="L7" s="54">
        <f>+F7*K7</f>
        <v>0</v>
      </c>
      <c r="M7" s="159">
        <f t="shared" ref="M7:M13" si="0">+H7-J7+L7</f>
        <v>2760</v>
      </c>
      <c r="N7" s="267" t="s">
        <v>347</v>
      </c>
    </row>
    <row r="8" spans="1:14" s="25" customFormat="1" ht="32.25" customHeight="1">
      <c r="A8" s="15" t="s">
        <v>17</v>
      </c>
      <c r="B8" s="157" t="s">
        <v>399</v>
      </c>
      <c r="C8" s="47" t="s">
        <v>400</v>
      </c>
      <c r="D8" s="89" t="s">
        <v>51</v>
      </c>
      <c r="E8" s="347">
        <v>1402625474</v>
      </c>
      <c r="F8" s="50">
        <v>15</v>
      </c>
      <c r="G8" s="148">
        <v>188</v>
      </c>
      <c r="H8" s="159">
        <f>+F8*G8</f>
        <v>2820</v>
      </c>
      <c r="I8" s="87">
        <v>4</v>
      </c>
      <c r="J8" s="159">
        <f>+F8*I8</f>
        <v>60</v>
      </c>
      <c r="K8" s="87">
        <v>0</v>
      </c>
      <c r="L8" s="160">
        <f>+F8*K8</f>
        <v>0</v>
      </c>
      <c r="M8" s="159">
        <f t="shared" si="0"/>
        <v>2760</v>
      </c>
      <c r="N8" s="267" t="s">
        <v>347</v>
      </c>
    </row>
    <row r="9" spans="1:14" s="25" customFormat="1" ht="32.25" customHeight="1">
      <c r="A9" s="88" t="s">
        <v>266</v>
      </c>
      <c r="B9" s="157" t="s">
        <v>403</v>
      </c>
      <c r="C9" s="84" t="s">
        <v>57</v>
      </c>
      <c r="D9" s="18" t="s">
        <v>51</v>
      </c>
      <c r="E9" s="356" t="s">
        <v>432</v>
      </c>
      <c r="F9" s="56">
        <v>15</v>
      </c>
      <c r="G9" s="148">
        <v>150</v>
      </c>
      <c r="H9" s="159">
        <f>+F9*G9</f>
        <v>2250</v>
      </c>
      <c r="I9" s="151">
        <v>0</v>
      </c>
      <c r="J9" s="159">
        <f>+F9*I9</f>
        <v>0</v>
      </c>
      <c r="K9" s="160">
        <v>4</v>
      </c>
      <c r="L9" s="160">
        <f>+F9*K9</f>
        <v>60</v>
      </c>
      <c r="M9" s="159">
        <f t="shared" si="0"/>
        <v>2310</v>
      </c>
      <c r="N9" s="267" t="s">
        <v>347</v>
      </c>
    </row>
    <row r="10" spans="1:14" s="25" customFormat="1" ht="32.25" customHeight="1">
      <c r="A10" s="88" t="s">
        <v>266</v>
      </c>
      <c r="B10" s="157" t="s">
        <v>451</v>
      </c>
      <c r="C10" s="98" t="s">
        <v>415</v>
      </c>
      <c r="D10" s="18" t="s">
        <v>51</v>
      </c>
      <c r="E10" s="280"/>
      <c r="F10" s="319">
        <v>15</v>
      </c>
      <c r="G10" s="148">
        <v>150</v>
      </c>
      <c r="H10" s="159">
        <f>+F10*G10</f>
        <v>2250</v>
      </c>
      <c r="I10" s="151"/>
      <c r="J10" s="159">
        <f>+F10*I10</f>
        <v>0</v>
      </c>
      <c r="K10" s="160">
        <v>4</v>
      </c>
      <c r="L10" s="160">
        <f>+F10*K10</f>
        <v>60</v>
      </c>
      <c r="M10" s="159">
        <f t="shared" si="0"/>
        <v>2310</v>
      </c>
      <c r="N10" s="267" t="s">
        <v>347</v>
      </c>
    </row>
    <row r="11" spans="1:14" s="25" customFormat="1" ht="32.25" customHeight="1">
      <c r="A11" s="15" t="s">
        <v>177</v>
      </c>
      <c r="B11" s="113" t="s">
        <v>394</v>
      </c>
      <c r="C11" s="111" t="s">
        <v>260</v>
      </c>
      <c r="D11" s="18" t="s">
        <v>227</v>
      </c>
      <c r="E11" s="357" t="s">
        <v>433</v>
      </c>
      <c r="F11" s="50">
        <v>15</v>
      </c>
      <c r="G11" s="148">
        <v>112</v>
      </c>
      <c r="H11" s="159">
        <f>+F11*G11</f>
        <v>1680</v>
      </c>
      <c r="I11" s="87">
        <v>0</v>
      </c>
      <c r="J11" s="160">
        <f>+F11*I11</f>
        <v>0</v>
      </c>
      <c r="K11" s="72">
        <v>7</v>
      </c>
      <c r="L11" s="160">
        <f>K11*F11</f>
        <v>105</v>
      </c>
      <c r="M11" s="159">
        <f t="shared" si="0"/>
        <v>1785</v>
      </c>
      <c r="N11" s="267" t="s">
        <v>347</v>
      </c>
    </row>
    <row r="12" spans="1:14" s="25" customFormat="1" ht="32.25" customHeight="1">
      <c r="A12" s="320" t="s">
        <v>177</v>
      </c>
      <c r="B12" s="383" t="s">
        <v>448</v>
      </c>
      <c r="C12" s="384" t="s">
        <v>260</v>
      </c>
      <c r="D12" s="341" t="s">
        <v>227</v>
      </c>
      <c r="E12" s="357"/>
      <c r="F12" s="319">
        <v>15</v>
      </c>
      <c r="G12" s="342">
        <v>112</v>
      </c>
      <c r="H12" s="342">
        <f t="shared" ref="H12" si="1">+F12*G12</f>
        <v>1680</v>
      </c>
      <c r="I12" s="342">
        <v>0</v>
      </c>
      <c r="J12" s="342">
        <f t="shared" ref="J12" si="2">+F12*I12</f>
        <v>0</v>
      </c>
      <c r="K12" s="372">
        <v>7</v>
      </c>
      <c r="L12" s="342">
        <f>K12*F12</f>
        <v>105</v>
      </c>
      <c r="M12" s="159">
        <f t="shared" ref="M12" si="3">+H12-J12+L12</f>
        <v>1785</v>
      </c>
      <c r="N12" s="267" t="s">
        <v>347</v>
      </c>
    </row>
    <row r="13" spans="1:14" s="25" customFormat="1" ht="32.25" customHeight="1" thickBot="1">
      <c r="A13" s="88" t="s">
        <v>266</v>
      </c>
      <c r="B13" s="157" t="s">
        <v>379</v>
      </c>
      <c r="C13" s="84" t="s">
        <v>196</v>
      </c>
      <c r="D13" s="18" t="s">
        <v>223</v>
      </c>
      <c r="E13" s="280"/>
      <c r="F13" s="50">
        <v>15</v>
      </c>
      <c r="G13" s="257">
        <v>86</v>
      </c>
      <c r="H13" s="260">
        <f>F13*G13</f>
        <v>1290</v>
      </c>
      <c r="I13" s="266">
        <v>0</v>
      </c>
      <c r="J13" s="260">
        <f>F13*I13</f>
        <v>0</v>
      </c>
      <c r="K13" s="265">
        <v>8</v>
      </c>
      <c r="L13" s="260">
        <f>+F13*K13</f>
        <v>120</v>
      </c>
      <c r="M13" s="260">
        <f t="shared" si="0"/>
        <v>1410</v>
      </c>
      <c r="N13" s="267" t="s">
        <v>347</v>
      </c>
    </row>
    <row r="14" spans="1:14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 t="shared" ref="H14:L14" si="4">SUM(H7:H13)</f>
        <v>14790</v>
      </c>
      <c r="I14" s="364">
        <f t="shared" si="4"/>
        <v>8</v>
      </c>
      <c r="J14" s="171">
        <f t="shared" si="4"/>
        <v>120</v>
      </c>
      <c r="K14" s="171">
        <f t="shared" si="4"/>
        <v>30</v>
      </c>
      <c r="L14" s="171">
        <f t="shared" si="4"/>
        <v>450</v>
      </c>
      <c r="M14" s="171">
        <f>SUM(M7:M13)</f>
        <v>15120</v>
      </c>
      <c r="N14" s="172"/>
    </row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05" t="s">
        <v>296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266</v>
      </c>
      <c r="B6" s="147" t="s">
        <v>297</v>
      </c>
      <c r="C6" s="147"/>
      <c r="D6" s="134"/>
      <c r="E6" s="134"/>
      <c r="F6" s="134"/>
      <c r="G6" s="134"/>
      <c r="H6" s="159"/>
      <c r="I6" s="159"/>
      <c r="J6" s="159"/>
      <c r="K6" s="159"/>
      <c r="L6" s="159"/>
      <c r="M6" s="159"/>
      <c r="N6" s="85"/>
    </row>
    <row r="7" spans="1:14" s="25" customFormat="1" ht="32.25" customHeight="1">
      <c r="A7" s="88" t="s">
        <v>266</v>
      </c>
      <c r="B7" s="149" t="s">
        <v>381</v>
      </c>
      <c r="C7" s="150" t="s">
        <v>18</v>
      </c>
      <c r="D7" s="18" t="s">
        <v>39</v>
      </c>
      <c r="E7" s="25">
        <v>1506687601</v>
      </c>
      <c r="F7" s="56">
        <v>15</v>
      </c>
      <c r="G7" s="148">
        <v>206</v>
      </c>
      <c r="H7" s="257">
        <f>+F7*G7</f>
        <v>3090</v>
      </c>
      <c r="I7" s="375">
        <v>6</v>
      </c>
      <c r="J7" s="257">
        <f>+F7*I7</f>
        <v>90</v>
      </c>
      <c r="K7" s="148">
        <v>0</v>
      </c>
      <c r="L7" s="148">
        <f>+F7*K7</f>
        <v>0</v>
      </c>
      <c r="M7" s="257">
        <f>+H7-J7+L7</f>
        <v>3000</v>
      </c>
      <c r="N7" s="267" t="s">
        <v>378</v>
      </c>
    </row>
    <row r="8" spans="1:14" s="25" customFormat="1" ht="32.25" customHeight="1">
      <c r="A8" s="88" t="s">
        <v>266</v>
      </c>
      <c r="B8" s="374" t="s">
        <v>440</v>
      </c>
      <c r="C8" s="163" t="s">
        <v>441</v>
      </c>
      <c r="D8" s="18" t="s">
        <v>442</v>
      </c>
      <c r="E8" s="281"/>
      <c r="F8" s="50">
        <v>15</v>
      </c>
      <c r="G8" s="257">
        <v>336</v>
      </c>
      <c r="H8" s="257">
        <f>F8*G8</f>
        <v>5040</v>
      </c>
      <c r="I8" s="257">
        <v>36</v>
      </c>
      <c r="J8" s="257">
        <f>F8*I8</f>
        <v>540</v>
      </c>
      <c r="K8" s="148"/>
      <c r="L8" s="148">
        <v>0</v>
      </c>
      <c r="M8" s="257">
        <f>+H8-J8+L8</f>
        <v>4500</v>
      </c>
      <c r="N8" s="267" t="s">
        <v>378</v>
      </c>
    </row>
    <row r="9" spans="1:14" s="25" customFormat="1" ht="32.25" customHeight="1">
      <c r="A9" s="88" t="s">
        <v>266</v>
      </c>
      <c r="B9" s="157" t="s">
        <v>387</v>
      </c>
      <c r="C9" s="84" t="s">
        <v>18</v>
      </c>
      <c r="D9" s="18" t="s">
        <v>210</v>
      </c>
      <c r="E9" s="280"/>
      <c r="F9" s="50">
        <v>15</v>
      </c>
      <c r="G9" s="257">
        <v>380</v>
      </c>
      <c r="H9" s="257">
        <f>F9*G9</f>
        <v>5700</v>
      </c>
      <c r="I9" s="376">
        <v>46</v>
      </c>
      <c r="J9" s="257">
        <f>F9*I9</f>
        <v>690</v>
      </c>
      <c r="K9" s="375">
        <v>0</v>
      </c>
      <c r="L9" s="257">
        <f>+F9*K9</f>
        <v>0</v>
      </c>
      <c r="M9" s="257">
        <f>+H9-J9+L9</f>
        <v>5010</v>
      </c>
      <c r="N9" s="267" t="s">
        <v>347</v>
      </c>
    </row>
    <row r="10" spans="1:14" s="25" customFormat="1" ht="32.25" customHeight="1" thickBot="1">
      <c r="A10" s="88" t="s">
        <v>266</v>
      </c>
      <c r="B10" s="157" t="s">
        <v>447</v>
      </c>
      <c r="C10" s="84" t="s">
        <v>18</v>
      </c>
      <c r="D10" s="18" t="s">
        <v>302</v>
      </c>
      <c r="E10" s="272">
        <v>1525031419</v>
      </c>
      <c r="F10" s="56">
        <v>15</v>
      </c>
      <c r="G10" s="148">
        <v>206</v>
      </c>
      <c r="H10" s="278">
        <f>+F10*G10</f>
        <v>3090</v>
      </c>
      <c r="I10" s="377">
        <v>6</v>
      </c>
      <c r="J10" s="278">
        <f>+F10*I10</f>
        <v>90</v>
      </c>
      <c r="K10" s="270">
        <v>0</v>
      </c>
      <c r="L10" s="270">
        <f>+F10*K10</f>
        <v>0</v>
      </c>
      <c r="M10" s="278">
        <f>+H10-J10+L10</f>
        <v>3000</v>
      </c>
      <c r="N10" s="267" t="s">
        <v>347</v>
      </c>
    </row>
    <row r="11" spans="1:14" s="25" customFormat="1" ht="30" customHeight="1" thickTop="1" thickBot="1">
      <c r="A11" s="168"/>
      <c r="B11" s="169" t="s">
        <v>15</v>
      </c>
      <c r="C11" s="169"/>
      <c r="D11" s="169"/>
      <c r="E11" s="170"/>
      <c r="F11" s="378"/>
      <c r="G11" s="379"/>
      <c r="H11" s="379">
        <f t="shared" ref="H11:M11" si="0">SUM(H7:H10)</f>
        <v>16920</v>
      </c>
      <c r="I11" s="379">
        <f t="shared" si="0"/>
        <v>94</v>
      </c>
      <c r="J11" s="379">
        <f t="shared" si="0"/>
        <v>1410</v>
      </c>
      <c r="K11" s="379">
        <f t="shared" si="0"/>
        <v>0</v>
      </c>
      <c r="L11" s="379">
        <f t="shared" si="0"/>
        <v>0</v>
      </c>
      <c r="M11" s="379">
        <f t="shared" si="0"/>
        <v>15510</v>
      </c>
      <c r="N11" s="172"/>
    </row>
    <row r="12" spans="1:14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4" s="25" customFormat="1" ht="22.5" customHeight="1">
      <c r="B13" s="63"/>
      <c r="C13" s="63"/>
    </row>
    <row r="14" spans="1:14" s="25" customFormat="1" ht="22.5" customHeight="1">
      <c r="B14" s="63"/>
      <c r="C14" s="63"/>
    </row>
    <row r="15" spans="1:14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B11" sqref="B11"/>
    </sheetView>
  </sheetViews>
  <sheetFormatPr baseColWidth="10" defaultRowHeight="13.8"/>
  <cols>
    <col min="1" max="1" width="8.5546875" style="1" customWidth="1"/>
    <col min="2" max="2" width="30.886718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05" t="s">
        <v>296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371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266</v>
      </c>
      <c r="B6" s="147" t="s">
        <v>297</v>
      </c>
      <c r="C6" s="147"/>
      <c r="D6" s="134"/>
      <c r="E6" s="134"/>
      <c r="F6" s="134"/>
      <c r="G6" s="134"/>
      <c r="H6" s="159"/>
      <c r="I6" s="160"/>
      <c r="J6" s="159"/>
      <c r="K6" s="159"/>
      <c r="L6" s="159"/>
      <c r="M6" s="159"/>
      <c r="N6" s="85"/>
    </row>
    <row r="7" spans="1:14" s="25" customFormat="1" ht="32.25" customHeight="1">
      <c r="A7" s="312"/>
      <c r="B7" s="339" t="s">
        <v>196</v>
      </c>
      <c r="C7" s="340"/>
      <c r="D7" s="341"/>
      <c r="E7" s="280"/>
      <c r="F7" s="319"/>
      <c r="G7" s="342"/>
      <c r="H7" s="343"/>
      <c r="I7" s="372">
        <v>4</v>
      </c>
      <c r="J7" s="343"/>
      <c r="K7" s="342">
        <v>0</v>
      </c>
      <c r="L7" s="342"/>
      <c r="M7" s="343"/>
      <c r="N7" s="318"/>
    </row>
    <row r="8" spans="1:14" s="25" customFormat="1" ht="32.25" customHeight="1">
      <c r="A8" s="320" t="s">
        <v>177</v>
      </c>
      <c r="B8" s="279" t="s">
        <v>429</v>
      </c>
      <c r="C8" s="345" t="s">
        <v>196</v>
      </c>
      <c r="D8" s="346" t="s">
        <v>210</v>
      </c>
      <c r="E8" s="347"/>
      <c r="F8" s="319">
        <v>15</v>
      </c>
      <c r="G8" s="342">
        <v>168</v>
      </c>
      <c r="H8" s="342">
        <f t="shared" ref="H8:H13" si="0">+F8*G8</f>
        <v>2520</v>
      </c>
      <c r="I8" s="348">
        <v>1</v>
      </c>
      <c r="J8" s="343">
        <f t="shared" ref="J8:J13" si="1">+F8*I8</f>
        <v>15</v>
      </c>
      <c r="K8" s="348">
        <v>0</v>
      </c>
      <c r="L8" s="342">
        <f t="shared" ref="L8:L13" si="2">+F8*K8</f>
        <v>0</v>
      </c>
      <c r="M8" s="343">
        <f t="shared" ref="M8:M13" si="3">+H8-J8+L8</f>
        <v>2505</v>
      </c>
      <c r="N8" s="318" t="s">
        <v>74</v>
      </c>
    </row>
    <row r="9" spans="1:14" s="25" customFormat="1" ht="32.25" customHeight="1">
      <c r="A9" s="320" t="s">
        <v>177</v>
      </c>
      <c r="B9" s="279" t="s">
        <v>466</v>
      </c>
      <c r="C9" s="345" t="s">
        <v>196</v>
      </c>
      <c r="D9" s="346" t="s">
        <v>187</v>
      </c>
      <c r="E9" s="347"/>
      <c r="F9" s="319">
        <v>15</v>
      </c>
      <c r="G9" s="342">
        <v>206</v>
      </c>
      <c r="H9" s="342">
        <f t="shared" si="0"/>
        <v>3090</v>
      </c>
      <c r="I9" s="348">
        <v>6</v>
      </c>
      <c r="J9" s="343">
        <f t="shared" si="1"/>
        <v>90</v>
      </c>
      <c r="K9" s="344"/>
      <c r="L9" s="342">
        <f t="shared" si="2"/>
        <v>0</v>
      </c>
      <c r="M9" s="343">
        <f t="shared" si="3"/>
        <v>3000</v>
      </c>
      <c r="N9" s="318" t="s">
        <v>74</v>
      </c>
    </row>
    <row r="10" spans="1:14" s="25" customFormat="1" ht="32.25" customHeight="1">
      <c r="A10" s="320" t="s">
        <v>177</v>
      </c>
      <c r="B10" s="279" t="s">
        <v>449</v>
      </c>
      <c r="C10" s="345" t="s">
        <v>196</v>
      </c>
      <c r="D10" s="346" t="s">
        <v>187</v>
      </c>
      <c r="E10" s="347"/>
      <c r="F10" s="319">
        <v>15</v>
      </c>
      <c r="G10" s="342">
        <v>206</v>
      </c>
      <c r="H10" s="342">
        <f t="shared" si="0"/>
        <v>3090</v>
      </c>
      <c r="I10" s="348">
        <v>6</v>
      </c>
      <c r="J10" s="343">
        <f t="shared" si="1"/>
        <v>90</v>
      </c>
      <c r="K10" s="344"/>
      <c r="L10" s="342">
        <f t="shared" si="2"/>
        <v>0</v>
      </c>
      <c r="M10" s="343">
        <f t="shared" si="3"/>
        <v>3000</v>
      </c>
      <c r="N10" s="318" t="s">
        <v>74</v>
      </c>
    </row>
    <row r="11" spans="1:14" s="25" customFormat="1" ht="32.25" customHeight="1">
      <c r="A11" s="320" t="s">
        <v>177</v>
      </c>
      <c r="B11" s="279" t="s">
        <v>474</v>
      </c>
      <c r="C11" s="345" t="s">
        <v>196</v>
      </c>
      <c r="D11" s="346" t="s">
        <v>210</v>
      </c>
      <c r="E11" s="347"/>
      <c r="F11" s="319">
        <v>13</v>
      </c>
      <c r="G11" s="342">
        <v>168</v>
      </c>
      <c r="H11" s="342">
        <f t="shared" si="0"/>
        <v>2184</v>
      </c>
      <c r="I11" s="348">
        <v>1</v>
      </c>
      <c r="J11" s="343">
        <f t="shared" si="1"/>
        <v>13</v>
      </c>
      <c r="K11" s="348">
        <v>0</v>
      </c>
      <c r="L11" s="342">
        <f t="shared" si="2"/>
        <v>0</v>
      </c>
      <c r="M11" s="343">
        <f t="shared" si="3"/>
        <v>2171</v>
      </c>
      <c r="N11" s="318" t="s">
        <v>74</v>
      </c>
    </row>
    <row r="12" spans="1:14" s="25" customFormat="1" ht="32.25" customHeight="1">
      <c r="A12" s="320" t="s">
        <v>177</v>
      </c>
      <c r="B12" s="279" t="s">
        <v>471</v>
      </c>
      <c r="C12" s="345" t="s">
        <v>196</v>
      </c>
      <c r="D12" s="346" t="s">
        <v>210</v>
      </c>
      <c r="E12" s="347"/>
      <c r="F12" s="319">
        <v>15</v>
      </c>
      <c r="G12" s="342">
        <v>168</v>
      </c>
      <c r="H12" s="342">
        <f t="shared" si="0"/>
        <v>2520</v>
      </c>
      <c r="I12" s="348">
        <v>1</v>
      </c>
      <c r="J12" s="343">
        <f t="shared" si="1"/>
        <v>15</v>
      </c>
      <c r="K12" s="348">
        <v>0</v>
      </c>
      <c r="L12" s="342">
        <f t="shared" si="2"/>
        <v>0</v>
      </c>
      <c r="M12" s="343">
        <f t="shared" si="3"/>
        <v>2505</v>
      </c>
      <c r="N12" s="318" t="s">
        <v>74</v>
      </c>
    </row>
    <row r="13" spans="1:14" s="25" customFormat="1" ht="32.25" customHeight="1" thickBot="1">
      <c r="A13" s="320" t="s">
        <v>177</v>
      </c>
      <c r="B13" s="279" t="s">
        <v>465</v>
      </c>
      <c r="C13" s="345" t="s">
        <v>196</v>
      </c>
      <c r="D13" s="346" t="s">
        <v>187</v>
      </c>
      <c r="E13" s="347"/>
      <c r="F13" s="319">
        <v>15</v>
      </c>
      <c r="G13" s="342">
        <v>168</v>
      </c>
      <c r="H13" s="350">
        <f t="shared" si="0"/>
        <v>2520</v>
      </c>
      <c r="I13" s="365">
        <v>1</v>
      </c>
      <c r="J13" s="349">
        <f t="shared" si="1"/>
        <v>15</v>
      </c>
      <c r="K13" s="365">
        <v>0</v>
      </c>
      <c r="L13" s="350">
        <f t="shared" si="2"/>
        <v>0</v>
      </c>
      <c r="M13" s="349">
        <f t="shared" si="3"/>
        <v>2505</v>
      </c>
      <c r="N13" s="318" t="s">
        <v>74</v>
      </c>
    </row>
    <row r="14" spans="1:14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SUM(H8:H13)</f>
        <v>15924</v>
      </c>
      <c r="I14" s="373">
        <f>SUM(I7:I13)</f>
        <v>20</v>
      </c>
      <c r="J14" s="171">
        <f>SUM(J7:J13)</f>
        <v>238</v>
      </c>
      <c r="K14" s="171">
        <f>SUM(K7:K13)</f>
        <v>0</v>
      </c>
      <c r="L14" s="171">
        <f>SUM(L7:L13)</f>
        <v>0</v>
      </c>
      <c r="M14" s="171">
        <f>SUM(M8:M13)</f>
        <v>15686</v>
      </c>
      <c r="N14" s="172"/>
    </row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21"/>
  <sheetViews>
    <sheetView topLeftCell="A3" zoomScale="80" zoomScaleNormal="80" workbookViewId="0">
      <selection activeCell="H12" sqref="H12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7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7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7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7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303</v>
      </c>
      <c r="M5" s="118" t="s">
        <v>15</v>
      </c>
      <c r="N5" s="119" t="s">
        <v>16</v>
      </c>
    </row>
    <row r="6" spans="1:17" s="25" customFormat="1" ht="30" customHeight="1" thickTop="1">
      <c r="A6" s="358" t="s">
        <v>304</v>
      </c>
      <c r="B6" s="121" t="s">
        <v>267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359" t="s">
        <v>304</v>
      </c>
      <c r="B7" s="154" t="s">
        <v>267</v>
      </c>
      <c r="C7" s="154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85"/>
    </row>
    <row r="8" spans="1:17" s="25" customFormat="1" ht="30" customHeight="1">
      <c r="A8" s="164" t="s">
        <v>304</v>
      </c>
      <c r="B8" s="360" t="s">
        <v>305</v>
      </c>
      <c r="C8" s="361" t="s">
        <v>267</v>
      </c>
      <c r="D8" s="48" t="s">
        <v>169</v>
      </c>
      <c r="E8" s="1">
        <v>2758130329</v>
      </c>
      <c r="F8" s="50">
        <v>15</v>
      </c>
      <c r="G8" s="51">
        <v>810</v>
      </c>
      <c r="H8" s="159">
        <f t="shared" ref="H8:H16" si="0">F8*G8</f>
        <v>12150</v>
      </c>
      <c r="I8" s="159">
        <v>143</v>
      </c>
      <c r="J8" s="159">
        <f t="shared" ref="J8:J13" si="1">F8*I8</f>
        <v>2145</v>
      </c>
      <c r="K8" s="160"/>
      <c r="L8" s="160">
        <v>0</v>
      </c>
      <c r="M8" s="159">
        <f>+H8-J8+L8</f>
        <v>10005</v>
      </c>
      <c r="N8" s="330" t="s">
        <v>330</v>
      </c>
    </row>
    <row r="9" spans="1:17" s="25" customFormat="1" ht="30" customHeight="1">
      <c r="A9" s="164" t="s">
        <v>304</v>
      </c>
      <c r="B9" s="360" t="s">
        <v>391</v>
      </c>
      <c r="C9" s="361" t="s">
        <v>267</v>
      </c>
      <c r="D9" s="48" t="s">
        <v>392</v>
      </c>
      <c r="E9" s="1">
        <v>1190345954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 t="shared" si="1"/>
        <v>690</v>
      </c>
      <c r="K9" s="160"/>
      <c r="L9" s="160">
        <v>0</v>
      </c>
      <c r="M9" s="159">
        <f t="shared" ref="M9:M16" si="2">+H9-J9+L9</f>
        <v>5010</v>
      </c>
      <c r="N9" s="330" t="s">
        <v>330</v>
      </c>
    </row>
    <row r="10" spans="1:17" s="25" customFormat="1" ht="30" customHeight="1">
      <c r="A10" s="164" t="s">
        <v>304</v>
      </c>
      <c r="B10" s="360" t="s">
        <v>306</v>
      </c>
      <c r="C10" s="361" t="s">
        <v>267</v>
      </c>
      <c r="D10" s="48" t="s">
        <v>307</v>
      </c>
      <c r="E10" s="157">
        <v>1478607303</v>
      </c>
      <c r="F10" s="50">
        <v>15</v>
      </c>
      <c r="G10" s="51">
        <v>366</v>
      </c>
      <c r="H10" s="159">
        <f t="shared" si="0"/>
        <v>5490</v>
      </c>
      <c r="I10" s="159">
        <v>38</v>
      </c>
      <c r="J10" s="159">
        <f t="shared" si="1"/>
        <v>570</v>
      </c>
      <c r="K10" s="160"/>
      <c r="L10" s="160">
        <v>0</v>
      </c>
      <c r="M10" s="159">
        <f t="shared" si="2"/>
        <v>4920</v>
      </c>
      <c r="N10" s="330" t="s">
        <v>330</v>
      </c>
      <c r="O10" s="64"/>
      <c r="P10" s="25">
        <f>308-270</f>
        <v>38</v>
      </c>
    </row>
    <row r="11" spans="1:17" s="25" customFormat="1" ht="30" customHeight="1">
      <c r="A11" s="164" t="s">
        <v>304</v>
      </c>
      <c r="B11" s="134" t="s">
        <v>310</v>
      </c>
      <c r="C11" s="361" t="s">
        <v>267</v>
      </c>
      <c r="D11" s="48" t="s">
        <v>309</v>
      </c>
      <c r="E11" s="157">
        <v>1476060803</v>
      </c>
      <c r="F11" s="50">
        <v>15</v>
      </c>
      <c r="G11" s="51">
        <v>366</v>
      </c>
      <c r="H11" s="159">
        <f t="shared" si="0"/>
        <v>5490</v>
      </c>
      <c r="I11" s="159">
        <v>38</v>
      </c>
      <c r="J11" s="159">
        <f t="shared" si="1"/>
        <v>570</v>
      </c>
      <c r="K11" s="160"/>
      <c r="L11" s="160">
        <v>0</v>
      </c>
      <c r="M11" s="159">
        <f t="shared" si="2"/>
        <v>4920</v>
      </c>
      <c r="N11" s="330" t="s">
        <v>330</v>
      </c>
      <c r="P11" s="25">
        <f>270-248</f>
        <v>22</v>
      </c>
      <c r="Q11" s="25">
        <f>308+22</f>
        <v>330</v>
      </c>
    </row>
    <row r="12" spans="1:17" s="25" customFormat="1" ht="30" customHeight="1">
      <c r="A12" s="164" t="s">
        <v>304</v>
      </c>
      <c r="B12" s="360" t="s">
        <v>312</v>
      </c>
      <c r="C12" s="362" t="s">
        <v>325</v>
      </c>
      <c r="D12" s="48" t="s">
        <v>311</v>
      </c>
      <c r="E12" s="157">
        <v>2689046860</v>
      </c>
      <c r="F12" s="56">
        <v>15</v>
      </c>
      <c r="G12" s="51">
        <v>329</v>
      </c>
      <c r="H12" s="159">
        <f t="shared" si="0"/>
        <v>4935</v>
      </c>
      <c r="I12" s="159">
        <v>31</v>
      </c>
      <c r="J12" s="159">
        <f t="shared" si="1"/>
        <v>465</v>
      </c>
      <c r="K12" s="160"/>
      <c r="L12" s="160">
        <v>0</v>
      </c>
      <c r="M12" s="159">
        <f t="shared" si="2"/>
        <v>4470</v>
      </c>
      <c r="N12" s="330" t="s">
        <v>330</v>
      </c>
      <c r="O12" s="64"/>
    </row>
    <row r="13" spans="1:17" s="25" customFormat="1" ht="30" customHeight="1">
      <c r="A13" s="164" t="s">
        <v>304</v>
      </c>
      <c r="B13" s="134" t="s">
        <v>308</v>
      </c>
      <c r="C13" s="362" t="s">
        <v>325</v>
      </c>
      <c r="D13" s="48" t="s">
        <v>311</v>
      </c>
      <c r="E13" s="157">
        <v>1226365701</v>
      </c>
      <c r="F13" s="50">
        <v>15</v>
      </c>
      <c r="G13" s="51">
        <v>329</v>
      </c>
      <c r="H13" s="159">
        <f t="shared" si="0"/>
        <v>4935</v>
      </c>
      <c r="I13" s="159">
        <v>31</v>
      </c>
      <c r="J13" s="159">
        <f t="shared" si="1"/>
        <v>465</v>
      </c>
      <c r="K13" s="160">
        <v>0</v>
      </c>
      <c r="L13" s="160">
        <f>+F13*K13</f>
        <v>0</v>
      </c>
      <c r="M13" s="159">
        <f t="shared" si="2"/>
        <v>4470</v>
      </c>
      <c r="N13" s="330" t="s">
        <v>330</v>
      </c>
      <c r="Q13" s="25">
        <f>270+22</f>
        <v>292</v>
      </c>
    </row>
    <row r="14" spans="1:17" s="25" customFormat="1" ht="30" customHeight="1">
      <c r="A14" s="313" t="s">
        <v>17</v>
      </c>
      <c r="B14" s="134" t="s">
        <v>67</v>
      </c>
      <c r="C14" s="361" t="s">
        <v>267</v>
      </c>
      <c r="D14" s="48" t="s">
        <v>51</v>
      </c>
      <c r="E14" s="157">
        <v>2649309748</v>
      </c>
      <c r="F14" s="50">
        <v>15</v>
      </c>
      <c r="G14" s="51">
        <v>220</v>
      </c>
      <c r="H14" s="159">
        <f t="shared" si="0"/>
        <v>3300</v>
      </c>
      <c r="I14" s="159">
        <v>7</v>
      </c>
      <c r="J14" s="159">
        <f>I14*F14</f>
        <v>105</v>
      </c>
      <c r="K14" s="159">
        <v>0</v>
      </c>
      <c r="L14" s="159">
        <f>+F14*K14</f>
        <v>0</v>
      </c>
      <c r="M14" s="159">
        <f t="shared" si="2"/>
        <v>3195</v>
      </c>
      <c r="N14" s="330" t="s">
        <v>330</v>
      </c>
    </row>
    <row r="15" spans="1:17" s="25" customFormat="1" ht="30" customHeight="1">
      <c r="A15" s="313" t="s">
        <v>17</v>
      </c>
      <c r="B15" s="134" t="s">
        <v>464</v>
      </c>
      <c r="C15" s="361" t="s">
        <v>267</v>
      </c>
      <c r="D15" s="157" t="s">
        <v>51</v>
      </c>
      <c r="E15" s="157">
        <v>1299982744</v>
      </c>
      <c r="F15" s="50">
        <v>15</v>
      </c>
      <c r="G15" s="51">
        <v>188</v>
      </c>
      <c r="H15" s="159">
        <f t="shared" si="0"/>
        <v>2820</v>
      </c>
      <c r="I15" s="159">
        <v>4</v>
      </c>
      <c r="J15" s="159">
        <f>+F15*I15</f>
        <v>60</v>
      </c>
      <c r="K15" s="159">
        <v>0</v>
      </c>
      <c r="L15" s="159">
        <f>+F15*K15</f>
        <v>0</v>
      </c>
      <c r="M15" s="159">
        <f t="shared" ref="M15" si="3">+H15-J15+L15</f>
        <v>2760</v>
      </c>
      <c r="N15" s="330" t="s">
        <v>330</v>
      </c>
    </row>
    <row r="16" spans="1:17" s="25" customFormat="1" ht="30" customHeight="1" thickBot="1">
      <c r="A16" s="313" t="s">
        <v>177</v>
      </c>
      <c r="B16" s="143" t="s">
        <v>446</v>
      </c>
      <c r="C16" s="361" t="s">
        <v>267</v>
      </c>
      <c r="D16" s="48" t="s">
        <v>268</v>
      </c>
      <c r="E16" s="1"/>
      <c r="F16" s="50">
        <v>15</v>
      </c>
      <c r="G16" s="57">
        <v>132</v>
      </c>
      <c r="H16" s="260">
        <f t="shared" si="0"/>
        <v>1980</v>
      </c>
      <c r="I16" s="263">
        <v>0</v>
      </c>
      <c r="J16" s="260">
        <f>F16*I16</f>
        <v>0</v>
      </c>
      <c r="K16" s="262">
        <v>5</v>
      </c>
      <c r="L16" s="262">
        <f>K16*F16</f>
        <v>75</v>
      </c>
      <c r="M16" s="260">
        <f t="shared" si="2"/>
        <v>2055</v>
      </c>
      <c r="N16" s="330" t="s">
        <v>330</v>
      </c>
    </row>
    <row r="17" spans="1:14" s="25" customFormat="1" ht="30" customHeight="1" thickTop="1" thickBot="1">
      <c r="A17" s="141"/>
      <c r="B17" s="145" t="s">
        <v>15</v>
      </c>
      <c r="C17" s="145"/>
      <c r="D17" s="145"/>
      <c r="E17" s="145"/>
      <c r="F17" s="145"/>
      <c r="G17" s="131"/>
      <c r="H17" s="131">
        <f>SUM(H8:H16)</f>
        <v>46800</v>
      </c>
      <c r="I17" s="131">
        <f>SUM(I10:I16)</f>
        <v>149</v>
      </c>
      <c r="J17" s="131">
        <f>SUM(J8:J16)</f>
        <v>5070</v>
      </c>
      <c r="K17" s="131">
        <f>SUM(K8:K16)</f>
        <v>5</v>
      </c>
      <c r="L17" s="131">
        <f>SUM(L8:L16)</f>
        <v>75</v>
      </c>
      <c r="M17" s="131">
        <f>SUM(M8:M16)</f>
        <v>41805</v>
      </c>
      <c r="N17" s="96"/>
    </row>
    <row r="18" spans="1:14" s="25" customFormat="1" ht="30" customHeight="1" thickTop="1">
      <c r="B18" s="63" t="s">
        <v>30</v>
      </c>
      <c r="C18" s="63"/>
      <c r="H18" s="64"/>
      <c r="I18" s="64"/>
      <c r="J18" s="25" t="s">
        <v>31</v>
      </c>
      <c r="K18" s="161"/>
      <c r="L18" s="161"/>
      <c r="M18" s="161"/>
    </row>
    <row r="19" spans="1:14" s="25" customFormat="1" ht="22.5" customHeight="1">
      <c r="B19" s="63"/>
      <c r="C19" s="63"/>
      <c r="L19" s="19"/>
    </row>
    <row r="20" spans="1:14" s="25" customFormat="1" ht="22.5" customHeight="1">
      <c r="B20" s="63"/>
      <c r="C20" s="63"/>
    </row>
    <row r="21" spans="1:14" s="25" customFormat="1" ht="21.7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1 B8:C10 B12:B13 C14:C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I21"/>
  <sheetViews>
    <sheetView topLeftCell="A4" zoomScale="80" zoomScaleNormal="80" workbookViewId="0">
      <selection activeCell="J8" sqref="J8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7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7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7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7" ht="44.4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7" s="25" customFormat="1" ht="30" customHeight="1" thickTop="1">
      <c r="A6" s="142" t="s">
        <v>304</v>
      </c>
      <c r="B6" s="8" t="s">
        <v>267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120" t="s">
        <v>304</v>
      </c>
      <c r="B7" s="147" t="s">
        <v>267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  <c r="P7" s="25">
        <f>7500/2</f>
        <v>3750</v>
      </c>
    </row>
    <row r="8" spans="1:17" s="25" customFormat="1" ht="30" customHeight="1">
      <c r="A8" s="312" t="s">
        <v>304</v>
      </c>
      <c r="B8" s="281" t="s">
        <v>313</v>
      </c>
      <c r="C8" s="316" t="s">
        <v>267</v>
      </c>
      <c r="D8" s="281" t="s">
        <v>314</v>
      </c>
      <c r="E8" s="279">
        <v>1228312702</v>
      </c>
      <c r="F8" s="317">
        <v>15</v>
      </c>
      <c r="G8" s="51">
        <v>310</v>
      </c>
      <c r="H8" s="159">
        <f>F8*G8</f>
        <v>4650</v>
      </c>
      <c r="I8" s="159">
        <v>29</v>
      </c>
      <c r="J8" s="159">
        <f>F8*I8</f>
        <v>435</v>
      </c>
      <c r="K8" s="160"/>
      <c r="L8" s="160">
        <v>0</v>
      </c>
      <c r="M8" s="159">
        <f>+H8-J8+L8</f>
        <v>4215</v>
      </c>
      <c r="N8" s="267" t="s">
        <v>37</v>
      </c>
    </row>
    <row r="9" spans="1:17" s="25" customFormat="1" ht="30" customHeight="1">
      <c r="A9" s="312" t="s">
        <v>304</v>
      </c>
      <c r="B9" s="281" t="s">
        <v>315</v>
      </c>
      <c r="C9" s="316" t="s">
        <v>267</v>
      </c>
      <c r="D9" s="281" t="s">
        <v>314</v>
      </c>
      <c r="E9" s="273">
        <v>1162426854</v>
      </c>
      <c r="F9" s="317">
        <v>15</v>
      </c>
      <c r="G9" s="51">
        <v>310</v>
      </c>
      <c r="H9" s="159">
        <f t="shared" ref="H9:H16" si="0">F9*G9</f>
        <v>4650</v>
      </c>
      <c r="I9" s="159">
        <v>29</v>
      </c>
      <c r="J9" s="159">
        <f t="shared" ref="J9:J16" si="1">F9*I9</f>
        <v>435</v>
      </c>
      <c r="K9" s="160"/>
      <c r="L9" s="160">
        <v>0</v>
      </c>
      <c r="M9" s="159">
        <f t="shared" ref="M9:M16" si="2">+H9-J9+L9</f>
        <v>4215</v>
      </c>
      <c r="N9" s="267" t="s">
        <v>37</v>
      </c>
    </row>
    <row r="10" spans="1:17" s="25" customFormat="1" ht="30" customHeight="1">
      <c r="A10" s="88" t="s">
        <v>304</v>
      </c>
      <c r="B10" s="46" t="s">
        <v>316</v>
      </c>
      <c r="C10" s="18" t="s">
        <v>267</v>
      </c>
      <c r="D10" s="86" t="s">
        <v>314</v>
      </c>
      <c r="E10" s="279">
        <v>1427353367</v>
      </c>
      <c r="F10" s="317">
        <v>15</v>
      </c>
      <c r="G10" s="51">
        <v>310</v>
      </c>
      <c r="H10" s="159">
        <f t="shared" si="0"/>
        <v>4650</v>
      </c>
      <c r="I10" s="159">
        <v>29</v>
      </c>
      <c r="J10" s="159">
        <f t="shared" si="1"/>
        <v>435</v>
      </c>
      <c r="K10" s="54"/>
      <c r="L10" s="54">
        <v>0</v>
      </c>
      <c r="M10" s="159">
        <f t="shared" si="2"/>
        <v>4215</v>
      </c>
      <c r="N10" s="267" t="s">
        <v>37</v>
      </c>
    </row>
    <row r="11" spans="1:17" s="25" customFormat="1" ht="30" customHeight="1">
      <c r="A11" s="88" t="s">
        <v>304</v>
      </c>
      <c r="B11" s="46" t="s">
        <v>317</v>
      </c>
      <c r="C11" s="18" t="s">
        <v>267</v>
      </c>
      <c r="D11" s="86" t="s">
        <v>314</v>
      </c>
      <c r="E11" s="273">
        <v>2758133948</v>
      </c>
      <c r="F11" s="317">
        <v>15</v>
      </c>
      <c r="G11" s="51">
        <v>310</v>
      </c>
      <c r="H11" s="159">
        <f t="shared" si="0"/>
        <v>4650</v>
      </c>
      <c r="I11" s="159">
        <v>29</v>
      </c>
      <c r="J11" s="159">
        <f t="shared" si="1"/>
        <v>435</v>
      </c>
      <c r="K11" s="54"/>
      <c r="L11" s="54">
        <v>0</v>
      </c>
      <c r="M11" s="159">
        <f t="shared" si="2"/>
        <v>4215</v>
      </c>
      <c r="N11" s="267" t="s">
        <v>37</v>
      </c>
      <c r="P11" s="25">
        <f>248+22</f>
        <v>270</v>
      </c>
    </row>
    <row r="12" spans="1:17" s="25" customFormat="1" ht="30" customHeight="1">
      <c r="A12" s="88" t="s">
        <v>304</v>
      </c>
      <c r="B12" s="46" t="s">
        <v>318</v>
      </c>
      <c r="C12" s="18" t="s">
        <v>267</v>
      </c>
      <c r="D12" s="86" t="s">
        <v>314</v>
      </c>
      <c r="E12" s="273">
        <v>2758133913</v>
      </c>
      <c r="F12" s="317">
        <v>15</v>
      </c>
      <c r="G12" s="51">
        <v>310</v>
      </c>
      <c r="H12" s="159">
        <f t="shared" si="0"/>
        <v>4650</v>
      </c>
      <c r="I12" s="159">
        <v>29</v>
      </c>
      <c r="J12" s="159">
        <f t="shared" si="1"/>
        <v>435</v>
      </c>
      <c r="K12" s="54"/>
      <c r="L12" s="54">
        <v>0</v>
      </c>
      <c r="M12" s="159">
        <f t="shared" si="2"/>
        <v>4215</v>
      </c>
      <c r="N12" s="267" t="s">
        <v>37</v>
      </c>
      <c r="P12" s="25">
        <v>3420</v>
      </c>
    </row>
    <row r="13" spans="1:17" s="25" customFormat="1" ht="30" customHeight="1">
      <c r="A13" s="88" t="s">
        <v>304</v>
      </c>
      <c r="B13" s="46" t="s">
        <v>319</v>
      </c>
      <c r="C13" s="18" t="s">
        <v>267</v>
      </c>
      <c r="D13" s="86" t="s">
        <v>314</v>
      </c>
      <c r="E13" s="273">
        <v>2758133905</v>
      </c>
      <c r="F13" s="317">
        <v>15</v>
      </c>
      <c r="G13" s="51">
        <v>310</v>
      </c>
      <c r="H13" s="159">
        <f t="shared" si="0"/>
        <v>4650</v>
      </c>
      <c r="I13" s="159">
        <v>29</v>
      </c>
      <c r="J13" s="159">
        <f t="shared" si="1"/>
        <v>435</v>
      </c>
      <c r="K13" s="54"/>
      <c r="L13" s="54">
        <v>0</v>
      </c>
      <c r="M13" s="159">
        <f t="shared" si="2"/>
        <v>4215</v>
      </c>
      <c r="N13" s="267" t="s">
        <v>37</v>
      </c>
      <c r="P13" s="25">
        <v>3420</v>
      </c>
    </row>
    <row r="14" spans="1:17" s="25" customFormat="1" ht="30" customHeight="1">
      <c r="A14" s="88" t="s">
        <v>304</v>
      </c>
      <c r="B14" s="46" t="s">
        <v>320</v>
      </c>
      <c r="C14" s="18" t="s">
        <v>267</v>
      </c>
      <c r="D14" s="86" t="s">
        <v>314</v>
      </c>
      <c r="E14" s="273">
        <v>2758133816</v>
      </c>
      <c r="F14" s="317">
        <v>15</v>
      </c>
      <c r="G14" s="51">
        <v>310</v>
      </c>
      <c r="H14" s="159">
        <f t="shared" si="0"/>
        <v>4650</v>
      </c>
      <c r="I14" s="159">
        <v>29</v>
      </c>
      <c r="J14" s="159">
        <f t="shared" si="1"/>
        <v>435</v>
      </c>
      <c r="K14" s="54"/>
      <c r="L14" s="54">
        <v>0</v>
      </c>
      <c r="M14" s="159">
        <f t="shared" si="2"/>
        <v>4215</v>
      </c>
      <c r="N14" s="267" t="s">
        <v>37</v>
      </c>
      <c r="P14" s="25">
        <f>SUM(P12:P13)</f>
        <v>6840</v>
      </c>
    </row>
    <row r="15" spans="1:17" s="25" customFormat="1" ht="30" customHeight="1">
      <c r="A15" s="88" t="s">
        <v>304</v>
      </c>
      <c r="B15" s="46" t="s">
        <v>321</v>
      </c>
      <c r="C15" s="18" t="s">
        <v>267</v>
      </c>
      <c r="D15" s="86" t="s">
        <v>314</v>
      </c>
      <c r="E15" s="273">
        <v>2758132119</v>
      </c>
      <c r="F15" s="317">
        <v>15</v>
      </c>
      <c r="G15" s="51">
        <v>310</v>
      </c>
      <c r="H15" s="159">
        <f t="shared" si="0"/>
        <v>4650</v>
      </c>
      <c r="I15" s="159">
        <v>29</v>
      </c>
      <c r="J15" s="159">
        <f t="shared" si="1"/>
        <v>435</v>
      </c>
      <c r="K15" s="54"/>
      <c r="L15" s="54">
        <v>0</v>
      </c>
      <c r="M15" s="159">
        <f t="shared" si="2"/>
        <v>4215</v>
      </c>
      <c r="N15" s="267" t="s">
        <v>37</v>
      </c>
      <c r="P15" s="25">
        <v>7500</v>
      </c>
    </row>
    <row r="16" spans="1:17" s="25" customFormat="1" ht="30" customHeight="1" thickBot="1">
      <c r="A16" s="88" t="s">
        <v>304</v>
      </c>
      <c r="B16" s="46" t="s">
        <v>322</v>
      </c>
      <c r="C16" s="18" t="s">
        <v>267</v>
      </c>
      <c r="D16" s="86" t="s">
        <v>314</v>
      </c>
      <c r="E16" s="279">
        <v>2758132100</v>
      </c>
      <c r="F16" s="317">
        <v>15</v>
      </c>
      <c r="G16" s="51">
        <v>310</v>
      </c>
      <c r="H16" s="260">
        <f t="shared" si="0"/>
        <v>4650</v>
      </c>
      <c r="I16" s="260">
        <v>29</v>
      </c>
      <c r="J16" s="260">
        <f t="shared" si="1"/>
        <v>435</v>
      </c>
      <c r="K16" s="262"/>
      <c r="L16" s="262">
        <v>0</v>
      </c>
      <c r="M16" s="260">
        <f t="shared" si="2"/>
        <v>4215</v>
      </c>
      <c r="N16" s="267" t="s">
        <v>37</v>
      </c>
      <c r="P16" s="25">
        <f>SUM(P15-P14)</f>
        <v>660</v>
      </c>
      <c r="Q16" s="25">
        <f>660/2</f>
        <v>330</v>
      </c>
    </row>
    <row r="17" spans="1:14" s="25" customFormat="1" ht="30" customHeight="1" thickTop="1" thickBot="1">
      <c r="A17" s="141"/>
      <c r="B17" s="90" t="s">
        <v>15</v>
      </c>
      <c r="C17" s="90"/>
      <c r="D17" s="90"/>
      <c r="E17" s="145"/>
      <c r="F17" s="176"/>
      <c r="G17" s="131"/>
      <c r="H17" s="177">
        <f>SUM(H8:H16)</f>
        <v>41850</v>
      </c>
      <c r="I17" s="177">
        <f>SUM(I10:I16)</f>
        <v>203</v>
      </c>
      <c r="J17" s="177">
        <f>SUM(J8:J16)</f>
        <v>3915</v>
      </c>
      <c r="K17" s="177">
        <f>SUM(K8:K16)</f>
        <v>0</v>
      </c>
      <c r="L17" s="177">
        <f>SUM(L8:L16)</f>
        <v>0</v>
      </c>
      <c r="M17" s="177">
        <f>SUM(M8:M16)</f>
        <v>37935</v>
      </c>
      <c r="N17" s="96"/>
    </row>
    <row r="18" spans="1:14" s="25" customFormat="1" ht="22.5" customHeight="1" thickTop="1">
      <c r="B18" s="63" t="s">
        <v>30</v>
      </c>
      <c r="C18" s="63"/>
      <c r="H18" s="64"/>
      <c r="I18" s="64"/>
      <c r="J18" s="25" t="s">
        <v>31</v>
      </c>
      <c r="K18" s="63"/>
      <c r="L18" s="63"/>
      <c r="M18" s="63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H21" s="65"/>
      <c r="I21" s="97"/>
      <c r="J21" s="65" t="s">
        <v>33</v>
      </c>
      <c r="K21" s="97"/>
      <c r="L21" s="63"/>
      <c r="M21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1"/>
  <sheetViews>
    <sheetView topLeftCell="A6" workbookViewId="0">
      <selection activeCell="G8" sqref="G8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37.950000000000003" customHeight="1" thickTop="1" thickBot="1">
      <c r="A5" s="115" t="s">
        <v>3</v>
      </c>
      <c r="B5" s="116" t="s">
        <v>4</v>
      </c>
      <c r="C5" s="77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42" t="s">
        <v>304</v>
      </c>
      <c r="B6" s="8" t="s">
        <v>267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304</v>
      </c>
      <c r="B7" s="147" t="s">
        <v>267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304</v>
      </c>
      <c r="B8" s="157" t="s">
        <v>323</v>
      </c>
      <c r="C8" s="18" t="s">
        <v>267</v>
      </c>
      <c r="D8" s="86" t="s">
        <v>314</v>
      </c>
      <c r="E8" s="134">
        <v>2758132097</v>
      </c>
      <c r="F8" s="175">
        <v>15</v>
      </c>
      <c r="G8" s="51">
        <v>310</v>
      </c>
      <c r="H8" s="159">
        <f>F8*G8</f>
        <v>4650</v>
      </c>
      <c r="I8" s="159">
        <v>29</v>
      </c>
      <c r="J8" s="159">
        <f>F8*I8</f>
        <v>435</v>
      </c>
      <c r="K8" s="160">
        <v>0</v>
      </c>
      <c r="L8" s="160">
        <f t="shared" ref="L8:L15" si="0">+F8*K8</f>
        <v>0</v>
      </c>
      <c r="M8" s="159">
        <f>+H8-J8+L8</f>
        <v>4215</v>
      </c>
      <c r="N8" s="267" t="s">
        <v>378</v>
      </c>
    </row>
    <row r="9" spans="1:14" s="25" customFormat="1" ht="30" customHeight="1">
      <c r="A9" s="164" t="s">
        <v>304</v>
      </c>
      <c r="B9" s="157" t="s">
        <v>324</v>
      </c>
      <c r="C9" s="18" t="s">
        <v>325</v>
      </c>
      <c r="D9" s="86" t="s">
        <v>314</v>
      </c>
      <c r="E9" s="25">
        <v>2758131775</v>
      </c>
      <c r="F9" s="175">
        <v>15</v>
      </c>
      <c r="G9" s="51">
        <v>310</v>
      </c>
      <c r="H9" s="159">
        <f t="shared" ref="H9:H15" si="1">F9*G9</f>
        <v>4650</v>
      </c>
      <c r="I9" s="159">
        <v>29</v>
      </c>
      <c r="J9" s="159">
        <f t="shared" ref="J9:J15" si="2">F9*I9</f>
        <v>435</v>
      </c>
      <c r="K9" s="160">
        <v>0</v>
      </c>
      <c r="L9" s="160">
        <f t="shared" si="0"/>
        <v>0</v>
      </c>
      <c r="M9" s="159">
        <f t="shared" ref="M9:M15" si="3">+H9-J9+L9</f>
        <v>4215</v>
      </c>
      <c r="N9" s="267" t="s">
        <v>378</v>
      </c>
    </row>
    <row r="10" spans="1:14" s="25" customFormat="1" ht="30" customHeight="1">
      <c r="A10" s="88" t="s">
        <v>304</v>
      </c>
      <c r="B10" s="46" t="s">
        <v>326</v>
      </c>
      <c r="C10" s="18" t="s">
        <v>325</v>
      </c>
      <c r="D10" s="86" t="s">
        <v>314</v>
      </c>
      <c r="E10" s="281">
        <v>2909248625</v>
      </c>
      <c r="F10" s="56">
        <v>15</v>
      </c>
      <c r="G10" s="51">
        <v>310</v>
      </c>
      <c r="H10" s="159">
        <f t="shared" si="1"/>
        <v>4650</v>
      </c>
      <c r="I10" s="159">
        <v>29</v>
      </c>
      <c r="J10" s="159">
        <f t="shared" si="2"/>
        <v>435</v>
      </c>
      <c r="K10" s="54">
        <v>0</v>
      </c>
      <c r="L10" s="54">
        <f t="shared" si="0"/>
        <v>0</v>
      </c>
      <c r="M10" s="159">
        <f t="shared" si="3"/>
        <v>4215</v>
      </c>
      <c r="N10" s="267" t="s">
        <v>378</v>
      </c>
    </row>
    <row r="11" spans="1:14" s="25" customFormat="1" ht="30" customHeight="1">
      <c r="A11" s="88" t="s">
        <v>304</v>
      </c>
      <c r="B11" s="157" t="s">
        <v>328</v>
      </c>
      <c r="C11" s="17" t="s">
        <v>325</v>
      </c>
      <c r="D11" s="86" t="s">
        <v>314</v>
      </c>
      <c r="E11" s="272">
        <v>2758131767</v>
      </c>
      <c r="F11" s="56">
        <v>15</v>
      </c>
      <c r="G11" s="51">
        <v>310</v>
      </c>
      <c r="H11" s="159">
        <f t="shared" si="1"/>
        <v>4650</v>
      </c>
      <c r="I11" s="159">
        <v>29</v>
      </c>
      <c r="J11" s="159">
        <f t="shared" si="2"/>
        <v>435</v>
      </c>
      <c r="K11" s="87">
        <v>0</v>
      </c>
      <c r="L11" s="160">
        <f t="shared" si="0"/>
        <v>0</v>
      </c>
      <c r="M11" s="159">
        <f t="shared" si="3"/>
        <v>4215</v>
      </c>
      <c r="N11" s="267" t="s">
        <v>378</v>
      </c>
    </row>
    <row r="12" spans="1:14" s="25" customFormat="1" ht="30" customHeight="1">
      <c r="A12" s="88" t="s">
        <v>304</v>
      </c>
      <c r="B12" s="157" t="s">
        <v>329</v>
      </c>
      <c r="C12" s="17" t="s">
        <v>325</v>
      </c>
      <c r="D12" s="86" t="s">
        <v>314</v>
      </c>
      <c r="E12" s="25">
        <v>2758131708</v>
      </c>
      <c r="F12" s="56">
        <v>15</v>
      </c>
      <c r="G12" s="51">
        <v>310</v>
      </c>
      <c r="H12" s="159">
        <f t="shared" si="1"/>
        <v>4650</v>
      </c>
      <c r="I12" s="159">
        <v>29</v>
      </c>
      <c r="J12" s="159">
        <f t="shared" si="2"/>
        <v>435</v>
      </c>
      <c r="K12" s="87">
        <v>0</v>
      </c>
      <c r="L12" s="160">
        <f t="shared" si="0"/>
        <v>0</v>
      </c>
      <c r="M12" s="159">
        <f t="shared" si="3"/>
        <v>4215</v>
      </c>
      <c r="N12" s="267" t="s">
        <v>378</v>
      </c>
    </row>
    <row r="13" spans="1:14" s="25" customFormat="1" ht="30" customHeight="1">
      <c r="A13" s="88" t="s">
        <v>304</v>
      </c>
      <c r="B13" s="157" t="s">
        <v>331</v>
      </c>
      <c r="C13" s="17" t="s">
        <v>325</v>
      </c>
      <c r="D13" s="86" t="s">
        <v>314</v>
      </c>
      <c r="E13" s="134"/>
      <c r="F13" s="56">
        <v>15</v>
      </c>
      <c r="G13" s="51">
        <v>310</v>
      </c>
      <c r="H13" s="159">
        <f t="shared" si="1"/>
        <v>4650</v>
      </c>
      <c r="I13" s="159">
        <v>29</v>
      </c>
      <c r="J13" s="159">
        <f t="shared" si="2"/>
        <v>435</v>
      </c>
      <c r="K13" s="87">
        <v>0</v>
      </c>
      <c r="L13" s="160">
        <f t="shared" si="0"/>
        <v>0</v>
      </c>
      <c r="M13" s="159">
        <f t="shared" si="3"/>
        <v>4215</v>
      </c>
      <c r="N13" s="267" t="s">
        <v>378</v>
      </c>
    </row>
    <row r="14" spans="1:14" s="25" customFormat="1" ht="30" customHeight="1">
      <c r="A14" s="88" t="s">
        <v>304</v>
      </c>
      <c r="B14" s="157" t="s">
        <v>332</v>
      </c>
      <c r="C14" s="17" t="s">
        <v>325</v>
      </c>
      <c r="D14" s="86" t="s">
        <v>314</v>
      </c>
      <c r="E14" s="134">
        <v>2758130841</v>
      </c>
      <c r="F14" s="56">
        <v>15</v>
      </c>
      <c r="G14" s="51">
        <v>310</v>
      </c>
      <c r="H14" s="159">
        <f t="shared" si="1"/>
        <v>4650</v>
      </c>
      <c r="I14" s="159">
        <v>29</v>
      </c>
      <c r="J14" s="159">
        <f t="shared" si="2"/>
        <v>435</v>
      </c>
      <c r="K14" s="87">
        <v>0</v>
      </c>
      <c r="L14" s="160">
        <f t="shared" si="0"/>
        <v>0</v>
      </c>
      <c r="M14" s="159">
        <f t="shared" si="3"/>
        <v>4215</v>
      </c>
      <c r="N14" s="267" t="s">
        <v>378</v>
      </c>
    </row>
    <row r="15" spans="1:14" s="25" customFormat="1" ht="30" customHeight="1" thickBot="1">
      <c r="A15" s="88" t="s">
        <v>304</v>
      </c>
      <c r="B15" s="157" t="s">
        <v>333</v>
      </c>
      <c r="C15" s="17" t="s">
        <v>325</v>
      </c>
      <c r="D15" s="86" t="s">
        <v>314</v>
      </c>
      <c r="E15" s="134">
        <v>2857478534</v>
      </c>
      <c r="F15" s="56">
        <v>15</v>
      </c>
      <c r="G15" s="51">
        <v>310</v>
      </c>
      <c r="H15" s="260">
        <f t="shared" si="1"/>
        <v>4650</v>
      </c>
      <c r="I15" s="260">
        <v>29</v>
      </c>
      <c r="J15" s="260">
        <f t="shared" si="2"/>
        <v>435</v>
      </c>
      <c r="K15" s="266">
        <v>0</v>
      </c>
      <c r="L15" s="260">
        <f t="shared" si="0"/>
        <v>0</v>
      </c>
      <c r="M15" s="260">
        <f t="shared" si="3"/>
        <v>4215</v>
      </c>
      <c r="N15" s="267" t="s">
        <v>378</v>
      </c>
    </row>
    <row r="16" spans="1:14" s="25" customFormat="1" ht="30" customHeight="1" thickTop="1" thickBot="1">
      <c r="A16" s="141"/>
      <c r="B16" s="90" t="s">
        <v>15</v>
      </c>
      <c r="C16" s="90"/>
      <c r="D16" s="90"/>
      <c r="E16" s="145"/>
      <c r="F16" s="90"/>
      <c r="G16" s="131"/>
      <c r="H16" s="131">
        <f>SUM(H8:H15)</f>
        <v>37200</v>
      </c>
      <c r="I16" s="131">
        <f>SUM(I10:I15)</f>
        <v>174</v>
      </c>
      <c r="J16" s="131">
        <f>SUM(J8:J15)</f>
        <v>3480</v>
      </c>
      <c r="K16" s="131">
        <f>SUM(K8:K15)</f>
        <v>0</v>
      </c>
      <c r="L16" s="131">
        <f>SUM(L8:L15)</f>
        <v>0</v>
      </c>
      <c r="M16" s="131">
        <f>SUM(M8:M15)</f>
        <v>33720</v>
      </c>
      <c r="N16" s="96"/>
    </row>
    <row r="17" spans="1:14" s="25" customFormat="1" ht="30" customHeight="1" thickTop="1">
      <c r="A17" s="19"/>
      <c r="B17" s="100"/>
      <c r="C17" s="100"/>
      <c r="D17" s="100"/>
      <c r="E17" s="100"/>
      <c r="F17" s="100"/>
      <c r="G17" s="178"/>
      <c r="H17" s="178"/>
      <c r="I17" s="178"/>
      <c r="J17" s="178"/>
      <c r="K17" s="178"/>
      <c r="L17" s="178"/>
      <c r="M17" s="179"/>
      <c r="N17" s="19"/>
    </row>
    <row r="18" spans="1:14" s="25" customFormat="1" ht="22.5" customHeight="1">
      <c r="B18" s="63" t="s">
        <v>30</v>
      </c>
      <c r="C18" s="63"/>
      <c r="H18" s="64"/>
      <c r="I18" s="64"/>
      <c r="J18" s="25" t="s">
        <v>31</v>
      </c>
      <c r="K18" s="97"/>
      <c r="L18" s="97"/>
      <c r="M18" s="97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0"/>
  <sheetViews>
    <sheetView topLeftCell="A6" zoomScale="90" zoomScaleNormal="90" workbookViewId="0">
      <selection activeCell="G7" sqref="G7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6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1.95" customHeight="1" thickTop="1">
      <c r="A6" s="142" t="s">
        <v>304</v>
      </c>
      <c r="B6" s="8" t="s">
        <v>267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20" t="s">
        <v>304</v>
      </c>
      <c r="B7" s="147" t="s">
        <v>267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95" customHeight="1">
      <c r="A8" s="88" t="s">
        <v>304</v>
      </c>
      <c r="B8" s="46" t="s">
        <v>334</v>
      </c>
      <c r="C8" s="17" t="s">
        <v>325</v>
      </c>
      <c r="D8" s="86" t="s">
        <v>314</v>
      </c>
      <c r="E8" s="25">
        <v>2758131627</v>
      </c>
      <c r="F8" s="18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9">
        <f>+H8-J8+L8</f>
        <v>4215</v>
      </c>
      <c r="N8" s="267" t="s">
        <v>347</v>
      </c>
    </row>
    <row r="9" spans="1:14" s="25" customFormat="1" ht="31.95" customHeight="1">
      <c r="A9" s="88" t="s">
        <v>304</v>
      </c>
      <c r="B9" s="46" t="s">
        <v>335</v>
      </c>
      <c r="C9" s="17" t="s">
        <v>325</v>
      </c>
      <c r="D9" s="86" t="s">
        <v>314</v>
      </c>
      <c r="E9" s="25">
        <v>2758131619</v>
      </c>
      <c r="F9" s="180">
        <v>15</v>
      </c>
      <c r="G9" s="51">
        <v>310</v>
      </c>
      <c r="H9" s="160">
        <f t="shared" ref="H9:H15" si="2">F9*G9</f>
        <v>4650</v>
      </c>
      <c r="I9" s="159">
        <v>29</v>
      </c>
      <c r="J9" s="160">
        <f t="shared" ref="J9:J15" si="3">F9*I9</f>
        <v>435</v>
      </c>
      <c r="K9" s="54">
        <v>0</v>
      </c>
      <c r="L9" s="54">
        <v>0</v>
      </c>
      <c r="M9" s="159">
        <f t="shared" ref="M9:M15" si="4">+H9-J9+L9</f>
        <v>4215</v>
      </c>
      <c r="N9" s="267" t="s">
        <v>347</v>
      </c>
    </row>
    <row r="10" spans="1:14" s="25" customFormat="1" ht="31.95" customHeight="1">
      <c r="A10" s="88" t="s">
        <v>304</v>
      </c>
      <c r="B10" s="46" t="s">
        <v>336</v>
      </c>
      <c r="C10" s="17" t="s">
        <v>325</v>
      </c>
      <c r="D10" s="86" t="s">
        <v>314</v>
      </c>
      <c r="E10" s="49">
        <v>1460423645</v>
      </c>
      <c r="F10" s="180">
        <v>15</v>
      </c>
      <c r="G10" s="51">
        <v>310</v>
      </c>
      <c r="H10" s="160">
        <f t="shared" si="2"/>
        <v>4650</v>
      </c>
      <c r="I10" s="159">
        <v>29</v>
      </c>
      <c r="J10" s="160">
        <f t="shared" si="3"/>
        <v>435</v>
      </c>
      <c r="K10" s="54">
        <v>0</v>
      </c>
      <c r="L10" s="54">
        <v>0</v>
      </c>
      <c r="M10" s="159">
        <f t="shared" si="4"/>
        <v>4215</v>
      </c>
      <c r="N10" s="267" t="s">
        <v>347</v>
      </c>
    </row>
    <row r="11" spans="1:14" s="25" customFormat="1" ht="31.95" customHeight="1">
      <c r="A11" s="88" t="s">
        <v>304</v>
      </c>
      <c r="B11" s="157" t="s">
        <v>337</v>
      </c>
      <c r="C11" s="125" t="s">
        <v>325</v>
      </c>
      <c r="D11" s="86" t="s">
        <v>314</v>
      </c>
      <c r="E11" s="25">
        <v>2758131554</v>
      </c>
      <c r="F11" s="180">
        <v>15</v>
      </c>
      <c r="G11" s="51">
        <v>310</v>
      </c>
      <c r="H11" s="160">
        <f t="shared" si="2"/>
        <v>4650</v>
      </c>
      <c r="I11" s="159">
        <v>29</v>
      </c>
      <c r="J11" s="160">
        <f t="shared" si="3"/>
        <v>435</v>
      </c>
      <c r="K11" s="160">
        <v>0</v>
      </c>
      <c r="L11" s="160">
        <v>0</v>
      </c>
      <c r="M11" s="159">
        <f t="shared" si="4"/>
        <v>4215</v>
      </c>
      <c r="N11" s="267" t="s">
        <v>347</v>
      </c>
    </row>
    <row r="12" spans="1:14" s="25" customFormat="1" ht="31.95" customHeight="1">
      <c r="A12" s="88" t="s">
        <v>304</v>
      </c>
      <c r="B12" s="157" t="s">
        <v>338</v>
      </c>
      <c r="C12" s="17" t="s">
        <v>325</v>
      </c>
      <c r="D12" s="86" t="s">
        <v>314</v>
      </c>
      <c r="E12" s="279">
        <v>2758131511</v>
      </c>
      <c r="F12" s="180">
        <v>15</v>
      </c>
      <c r="G12" s="51">
        <v>310</v>
      </c>
      <c r="H12" s="160">
        <f t="shared" si="2"/>
        <v>4650</v>
      </c>
      <c r="I12" s="159">
        <v>29</v>
      </c>
      <c r="J12" s="160">
        <f t="shared" si="3"/>
        <v>435</v>
      </c>
      <c r="K12" s="160">
        <v>0</v>
      </c>
      <c r="L12" s="160">
        <v>0</v>
      </c>
      <c r="M12" s="159">
        <f t="shared" si="4"/>
        <v>4215</v>
      </c>
      <c r="N12" s="267" t="s">
        <v>347</v>
      </c>
    </row>
    <row r="13" spans="1:14" s="25" customFormat="1" ht="31.95" customHeight="1">
      <c r="A13" s="88" t="s">
        <v>304</v>
      </c>
      <c r="B13" s="157" t="s">
        <v>339</v>
      </c>
      <c r="C13" s="17" t="s">
        <v>325</v>
      </c>
      <c r="D13" s="86" t="s">
        <v>314</v>
      </c>
      <c r="E13" s="279">
        <v>2870071188</v>
      </c>
      <c r="F13" s="180">
        <v>15</v>
      </c>
      <c r="G13" s="51">
        <v>310</v>
      </c>
      <c r="H13" s="160">
        <f t="shared" si="2"/>
        <v>4650</v>
      </c>
      <c r="I13" s="159">
        <v>29</v>
      </c>
      <c r="J13" s="160">
        <f t="shared" si="3"/>
        <v>435</v>
      </c>
      <c r="K13" s="160">
        <v>0</v>
      </c>
      <c r="L13" s="160">
        <v>0</v>
      </c>
      <c r="M13" s="159">
        <f t="shared" si="4"/>
        <v>4215</v>
      </c>
      <c r="N13" s="267" t="s">
        <v>347</v>
      </c>
    </row>
    <row r="14" spans="1:14" s="25" customFormat="1" ht="31.95" customHeight="1">
      <c r="A14" s="88" t="s">
        <v>304</v>
      </c>
      <c r="B14" s="157" t="s">
        <v>340</v>
      </c>
      <c r="C14" s="17" t="s">
        <v>325</v>
      </c>
      <c r="D14" s="86" t="s">
        <v>314</v>
      </c>
      <c r="E14" s="273">
        <v>2758130167</v>
      </c>
      <c r="F14" s="180">
        <v>15</v>
      </c>
      <c r="G14" s="51">
        <v>310</v>
      </c>
      <c r="H14" s="160">
        <f t="shared" si="2"/>
        <v>4650</v>
      </c>
      <c r="I14" s="159">
        <v>29</v>
      </c>
      <c r="J14" s="160">
        <f t="shared" si="3"/>
        <v>435</v>
      </c>
      <c r="K14" s="160">
        <v>0</v>
      </c>
      <c r="L14" s="160">
        <v>0</v>
      </c>
      <c r="M14" s="159">
        <f t="shared" si="4"/>
        <v>4215</v>
      </c>
      <c r="N14" s="267" t="s">
        <v>347</v>
      </c>
    </row>
    <row r="15" spans="1:14" s="25" customFormat="1" ht="31.95" customHeight="1" thickBot="1">
      <c r="A15" s="88" t="s">
        <v>304</v>
      </c>
      <c r="B15" s="157" t="s">
        <v>389</v>
      </c>
      <c r="C15" s="17" t="s">
        <v>325</v>
      </c>
      <c r="D15" s="86" t="s">
        <v>314</v>
      </c>
      <c r="E15" s="273">
        <v>455284716</v>
      </c>
      <c r="F15" s="180">
        <v>15</v>
      </c>
      <c r="G15" s="51">
        <v>310</v>
      </c>
      <c r="H15" s="262">
        <f t="shared" si="2"/>
        <v>4650</v>
      </c>
      <c r="I15" s="260">
        <v>29</v>
      </c>
      <c r="J15" s="262">
        <f t="shared" si="3"/>
        <v>435</v>
      </c>
      <c r="K15" s="260">
        <v>0</v>
      </c>
      <c r="L15" s="260">
        <v>0</v>
      </c>
      <c r="M15" s="260">
        <f t="shared" si="4"/>
        <v>4215</v>
      </c>
      <c r="N15" s="267" t="s">
        <v>347</v>
      </c>
    </row>
    <row r="16" spans="1:14" s="25" customFormat="1" ht="31.95" customHeight="1" thickTop="1" thickBot="1">
      <c r="A16" s="141"/>
      <c r="B16" s="90" t="s">
        <v>15</v>
      </c>
      <c r="C16" s="90"/>
      <c r="D16" s="90"/>
      <c r="E16" s="145"/>
      <c r="F16" s="181"/>
      <c r="G16" s="131"/>
      <c r="H16" s="131">
        <f t="shared" ref="H16:M16" si="5">SUM(H8:H15)</f>
        <v>37200</v>
      </c>
      <c r="I16" s="131">
        <f t="shared" si="5"/>
        <v>232</v>
      </c>
      <c r="J16" s="131">
        <f t="shared" si="5"/>
        <v>3480</v>
      </c>
      <c r="K16" s="131">
        <f t="shared" si="5"/>
        <v>0</v>
      </c>
      <c r="L16" s="131">
        <f t="shared" si="5"/>
        <v>0</v>
      </c>
      <c r="M16" s="131">
        <f t="shared" si="5"/>
        <v>33720</v>
      </c>
      <c r="N16" s="96"/>
    </row>
    <row r="17" spans="2:13" s="25" customFormat="1" ht="22.5" customHeight="1" thickTop="1">
      <c r="B17" s="63" t="s">
        <v>30</v>
      </c>
      <c r="C17" s="63"/>
      <c r="H17" s="64"/>
      <c r="I17" s="64"/>
      <c r="J17" s="25" t="s">
        <v>31</v>
      </c>
      <c r="K17" s="182"/>
      <c r="L17" s="182"/>
      <c r="M17" s="182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B9" sqref="B9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304</v>
      </c>
      <c r="B6" s="8" t="s">
        <v>267</v>
      </c>
      <c r="C6" s="8"/>
      <c r="D6" s="81"/>
      <c r="E6" s="81"/>
      <c r="F6" s="81"/>
      <c r="G6" s="183"/>
      <c r="H6" s="184"/>
      <c r="I6" s="185"/>
      <c r="J6" s="82"/>
      <c r="K6" s="136"/>
      <c r="L6" s="184"/>
      <c r="M6" s="184"/>
      <c r="N6" s="186"/>
    </row>
    <row r="7" spans="1:14" s="25" customFormat="1" ht="31.95" customHeight="1">
      <c r="A7" s="120" t="s">
        <v>304</v>
      </c>
      <c r="B7" s="147" t="s">
        <v>267</v>
      </c>
      <c r="C7" s="147"/>
      <c r="D7" s="49"/>
      <c r="E7" s="49"/>
      <c r="F7" s="49"/>
      <c r="G7" s="187"/>
      <c r="H7" s="52"/>
      <c r="I7" s="188"/>
      <c r="J7" s="52"/>
      <c r="K7" s="54"/>
      <c r="L7" s="52"/>
      <c r="M7" s="52"/>
      <c r="N7" s="105"/>
    </row>
    <row r="8" spans="1:14" s="25" customFormat="1" ht="31.95" customHeight="1">
      <c r="A8" s="88" t="s">
        <v>304</v>
      </c>
      <c r="B8" s="157" t="s">
        <v>390</v>
      </c>
      <c r="C8" s="17" t="s">
        <v>325</v>
      </c>
      <c r="D8" s="86" t="s">
        <v>314</v>
      </c>
      <c r="E8" s="279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9">
        <f>+H8-J8+L8</f>
        <v>4215</v>
      </c>
      <c r="N8" s="267" t="s">
        <v>376</v>
      </c>
    </row>
    <row r="9" spans="1:14" s="25" customFormat="1" ht="31.95" customHeight="1">
      <c r="A9" s="88" t="s">
        <v>304</v>
      </c>
      <c r="B9" s="157" t="s">
        <v>402</v>
      </c>
      <c r="C9" s="17" t="s">
        <v>325</v>
      </c>
      <c r="D9" s="86" t="s">
        <v>314</v>
      </c>
      <c r="E9" s="279"/>
      <c r="F9" s="50">
        <v>15</v>
      </c>
      <c r="G9" s="51">
        <v>310</v>
      </c>
      <c r="H9" s="160">
        <f t="shared" ref="H9:H12" si="3">F9*G9</f>
        <v>4650</v>
      </c>
      <c r="I9" s="159">
        <v>29</v>
      </c>
      <c r="J9" s="160">
        <f t="shared" ref="J9:J12" si="4">F9*I9</f>
        <v>435</v>
      </c>
      <c r="K9" s="159">
        <v>0</v>
      </c>
      <c r="L9" s="160">
        <f t="shared" si="2"/>
        <v>0</v>
      </c>
      <c r="M9" s="159">
        <f t="shared" ref="M9:M12" si="5">+H9-J9+L9</f>
        <v>4215</v>
      </c>
      <c r="N9" s="267" t="s">
        <v>376</v>
      </c>
    </row>
    <row r="10" spans="1:14" s="25" customFormat="1" ht="31.95" customHeight="1">
      <c r="A10" s="88" t="s">
        <v>304</v>
      </c>
      <c r="B10" s="157" t="s">
        <v>424</v>
      </c>
      <c r="C10" s="17" t="s">
        <v>325</v>
      </c>
      <c r="D10" s="86" t="s">
        <v>314</v>
      </c>
      <c r="E10" s="279"/>
      <c r="F10" s="50">
        <v>15</v>
      </c>
      <c r="G10" s="51">
        <v>310</v>
      </c>
      <c r="H10" s="160">
        <f t="shared" si="3"/>
        <v>4650</v>
      </c>
      <c r="I10" s="159">
        <v>29</v>
      </c>
      <c r="J10" s="160">
        <f t="shared" si="4"/>
        <v>435</v>
      </c>
      <c r="K10" s="159"/>
      <c r="L10" s="160">
        <f t="shared" si="2"/>
        <v>0</v>
      </c>
      <c r="M10" s="159">
        <f t="shared" si="5"/>
        <v>4215</v>
      </c>
      <c r="N10" s="267" t="s">
        <v>376</v>
      </c>
    </row>
    <row r="11" spans="1:14" s="25" customFormat="1" ht="31.95" customHeight="1">
      <c r="A11" s="88" t="s">
        <v>304</v>
      </c>
      <c r="B11" s="157" t="s">
        <v>425</v>
      </c>
      <c r="C11" s="17" t="s">
        <v>325</v>
      </c>
      <c r="D11" s="86" t="s">
        <v>314</v>
      </c>
      <c r="E11" s="279"/>
      <c r="F11" s="50">
        <v>15</v>
      </c>
      <c r="G11" s="51">
        <v>310</v>
      </c>
      <c r="H11" s="160">
        <f t="shared" si="3"/>
        <v>4650</v>
      </c>
      <c r="I11" s="159">
        <v>29</v>
      </c>
      <c r="J11" s="160">
        <f t="shared" si="4"/>
        <v>435</v>
      </c>
      <c r="K11" s="159"/>
      <c r="L11" s="160">
        <f t="shared" si="2"/>
        <v>0</v>
      </c>
      <c r="M11" s="159">
        <f t="shared" si="5"/>
        <v>4215</v>
      </c>
      <c r="N11" s="267" t="s">
        <v>376</v>
      </c>
    </row>
    <row r="12" spans="1:14" s="25" customFormat="1" ht="31.95" customHeight="1" thickBot="1">
      <c r="A12" s="88" t="s">
        <v>304</v>
      </c>
      <c r="B12" s="157" t="s">
        <v>342</v>
      </c>
      <c r="C12" s="18" t="s">
        <v>267</v>
      </c>
      <c r="D12" s="18" t="s">
        <v>341</v>
      </c>
      <c r="E12" s="279">
        <v>1209658947</v>
      </c>
      <c r="F12" s="50">
        <v>15</v>
      </c>
      <c r="G12" s="51">
        <v>310</v>
      </c>
      <c r="H12" s="262">
        <f t="shared" si="3"/>
        <v>4650</v>
      </c>
      <c r="I12" s="260">
        <v>29</v>
      </c>
      <c r="J12" s="260">
        <f t="shared" si="4"/>
        <v>435</v>
      </c>
      <c r="K12" s="260">
        <v>0</v>
      </c>
      <c r="L12" s="262">
        <f t="shared" si="2"/>
        <v>0</v>
      </c>
      <c r="M12" s="260">
        <f t="shared" si="5"/>
        <v>4215</v>
      </c>
      <c r="N12" s="267" t="s">
        <v>376</v>
      </c>
    </row>
    <row r="13" spans="1:14" s="25" customFormat="1" ht="30" customHeight="1" thickTop="1" thickBot="1">
      <c r="A13" s="141"/>
      <c r="B13" s="90" t="s">
        <v>15</v>
      </c>
      <c r="C13" s="90"/>
      <c r="D13" s="90"/>
      <c r="E13" s="145"/>
      <c r="F13" s="145"/>
      <c r="G13" s="189"/>
      <c r="H13" s="131">
        <f>SUM(H8:H12)</f>
        <v>23250</v>
      </c>
      <c r="I13" s="131" t="e">
        <f>SUM(#REF!)</f>
        <v>#REF!</v>
      </c>
      <c r="J13" s="131">
        <f>SUM(J8:J12)</f>
        <v>2175</v>
      </c>
      <c r="K13" s="131">
        <f>SUM(K8:K12)</f>
        <v>0</v>
      </c>
      <c r="L13" s="131">
        <f>SUM(L8:L12)</f>
        <v>0</v>
      </c>
      <c r="M13" s="131">
        <f>SUM(M8:M12)</f>
        <v>21075</v>
      </c>
      <c r="N13" s="110"/>
    </row>
    <row r="14" spans="1:14" s="25" customFormat="1" ht="22.5" customHeight="1" thickTop="1">
      <c r="B14" s="63" t="s">
        <v>30</v>
      </c>
      <c r="C14" s="63"/>
      <c r="H14" s="64"/>
      <c r="I14" s="64"/>
      <c r="K14" s="182"/>
      <c r="L14" s="25" t="s">
        <v>31</v>
      </c>
      <c r="M14" s="182"/>
    </row>
    <row r="15" spans="1:14" s="25" customFormat="1" ht="22.5" customHeight="1">
      <c r="B15" s="63"/>
      <c r="C15" s="63"/>
      <c r="L15" s="1"/>
    </row>
    <row r="16" spans="1:14" s="25" customFormat="1" ht="21.75" customHeight="1">
      <c r="B16" s="63"/>
      <c r="C16" s="63"/>
      <c r="L16" s="1"/>
    </row>
    <row r="17" spans="2:13" s="25" customFormat="1" ht="22.5" customHeight="1">
      <c r="B17" s="63" t="s">
        <v>32</v>
      </c>
      <c r="C17" s="63"/>
      <c r="J17" s="97"/>
      <c r="K17" s="97"/>
      <c r="L17" s="65" t="s">
        <v>33</v>
      </c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G11" sqref="G11"/>
    </sheetView>
  </sheetViews>
  <sheetFormatPr baseColWidth="10" defaultRowHeight="13.8"/>
  <cols>
    <col min="1" max="1" width="9" style="1" customWidth="1"/>
    <col min="2" max="2" width="32.44140625" style="1" customWidth="1"/>
    <col min="3" max="3" width="11.5546875" style="1"/>
    <col min="4" max="4" width="8.6640625" style="1" customWidth="1"/>
    <col min="5" max="5" width="10.6640625" style="1" customWidth="1"/>
    <col min="6" max="6" width="8.6640625" style="1" customWidth="1"/>
    <col min="7" max="8" width="9.6640625" style="1" customWidth="1"/>
    <col min="9" max="9" width="1" style="1" hidden="1" customWidth="1"/>
    <col min="10" max="10" width="10.109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304</v>
      </c>
      <c r="B6" s="8" t="s">
        <v>267</v>
      </c>
      <c r="C6" s="8"/>
      <c r="D6" s="81"/>
      <c r="E6" s="81"/>
      <c r="F6" s="81"/>
      <c r="G6" s="183"/>
      <c r="H6" s="184"/>
      <c r="I6" s="185"/>
      <c r="J6" s="82"/>
      <c r="K6" s="136"/>
      <c r="L6" s="184"/>
      <c r="M6" s="184"/>
      <c r="N6" s="186"/>
    </row>
    <row r="7" spans="1:14" s="25" customFormat="1" ht="31.95" customHeight="1">
      <c r="A7" s="120" t="s">
        <v>304</v>
      </c>
      <c r="B7" s="147" t="s">
        <v>267</v>
      </c>
      <c r="C7" s="147"/>
      <c r="D7" s="134"/>
      <c r="E7" s="134"/>
      <c r="F7" s="134"/>
      <c r="G7" s="187"/>
      <c r="H7" s="159"/>
      <c r="I7" s="188"/>
      <c r="J7" s="159"/>
      <c r="K7" s="160"/>
      <c r="L7" s="159"/>
      <c r="M7" s="159"/>
      <c r="N7" s="105"/>
    </row>
    <row r="8" spans="1:14" s="25" customFormat="1" ht="31.95" customHeight="1">
      <c r="A8" s="88" t="s">
        <v>304</v>
      </c>
      <c r="B8" s="157" t="s">
        <v>452</v>
      </c>
      <c r="C8" s="17" t="s">
        <v>325</v>
      </c>
      <c r="D8" s="86" t="s">
        <v>314</v>
      </c>
      <c r="E8" s="279">
        <v>1534878175</v>
      </c>
      <c r="F8" s="50">
        <v>15</v>
      </c>
      <c r="G8" s="51">
        <v>310</v>
      </c>
      <c r="H8" s="160">
        <f t="shared" ref="H8" si="0">F8*G8</f>
        <v>4650</v>
      </c>
      <c r="I8" s="159">
        <v>29</v>
      </c>
      <c r="J8" s="160">
        <f t="shared" ref="J8:J15" si="1">F8*I8</f>
        <v>435</v>
      </c>
      <c r="K8" s="159">
        <v>0</v>
      </c>
      <c r="L8" s="160">
        <f t="shared" ref="L8:L15" si="2">+F8*K8</f>
        <v>0</v>
      </c>
      <c r="M8" s="159">
        <f>+H8-J8+L8</f>
        <v>4215</v>
      </c>
      <c r="N8" s="267" t="s">
        <v>376</v>
      </c>
    </row>
    <row r="9" spans="1:14" s="25" customFormat="1" ht="31.95" customHeight="1">
      <c r="A9" s="88" t="s">
        <v>304</v>
      </c>
      <c r="B9" s="157" t="s">
        <v>454</v>
      </c>
      <c r="C9" s="17" t="s">
        <v>325</v>
      </c>
      <c r="D9" s="86" t="s">
        <v>314</v>
      </c>
      <c r="E9" s="279">
        <v>461249665</v>
      </c>
      <c r="F9" s="50">
        <v>15</v>
      </c>
      <c r="G9" s="51">
        <v>310</v>
      </c>
      <c r="H9" s="160">
        <f t="shared" ref="H9:H15" si="3">F9*G9</f>
        <v>4650</v>
      </c>
      <c r="I9" s="159">
        <v>29</v>
      </c>
      <c r="J9" s="160">
        <f t="shared" si="1"/>
        <v>435</v>
      </c>
      <c r="K9" s="159">
        <v>0</v>
      </c>
      <c r="L9" s="160">
        <f t="shared" si="2"/>
        <v>0</v>
      </c>
      <c r="M9" s="159">
        <f t="shared" ref="M9:M12" si="4">+H9-J9+L9</f>
        <v>4215</v>
      </c>
      <c r="N9" s="267" t="s">
        <v>376</v>
      </c>
    </row>
    <row r="10" spans="1:14" s="25" customFormat="1" ht="31.95" customHeight="1">
      <c r="A10" s="88" t="s">
        <v>304</v>
      </c>
      <c r="B10" s="157" t="s">
        <v>455</v>
      </c>
      <c r="C10" s="17" t="s">
        <v>325</v>
      </c>
      <c r="D10" s="86" t="s">
        <v>314</v>
      </c>
      <c r="E10" s="279">
        <v>1514792815</v>
      </c>
      <c r="F10" s="50">
        <v>15</v>
      </c>
      <c r="G10" s="51">
        <v>310</v>
      </c>
      <c r="H10" s="160">
        <f t="shared" si="3"/>
        <v>4650</v>
      </c>
      <c r="I10" s="159">
        <v>29</v>
      </c>
      <c r="J10" s="160">
        <f t="shared" si="1"/>
        <v>435</v>
      </c>
      <c r="K10" s="159">
        <v>0</v>
      </c>
      <c r="L10" s="160">
        <f t="shared" si="2"/>
        <v>0</v>
      </c>
      <c r="M10" s="159">
        <f t="shared" si="4"/>
        <v>4215</v>
      </c>
      <c r="N10" s="267" t="s">
        <v>376</v>
      </c>
    </row>
    <row r="11" spans="1:14" s="25" customFormat="1" ht="31.95" customHeight="1">
      <c r="A11" s="88" t="s">
        <v>304</v>
      </c>
      <c r="B11" s="157" t="s">
        <v>456</v>
      </c>
      <c r="C11" s="17" t="s">
        <v>325</v>
      </c>
      <c r="D11" s="86" t="s">
        <v>314</v>
      </c>
      <c r="E11" s="279"/>
      <c r="F11" s="50">
        <v>15</v>
      </c>
      <c r="G11" s="51">
        <v>310</v>
      </c>
      <c r="H11" s="160">
        <f t="shared" si="3"/>
        <v>4650</v>
      </c>
      <c r="I11" s="159">
        <v>29</v>
      </c>
      <c r="J11" s="160">
        <f t="shared" si="1"/>
        <v>435</v>
      </c>
      <c r="K11" s="159">
        <v>0</v>
      </c>
      <c r="L11" s="160">
        <f t="shared" si="2"/>
        <v>0</v>
      </c>
      <c r="M11" s="159">
        <f t="shared" si="4"/>
        <v>4215</v>
      </c>
      <c r="N11" s="267" t="s">
        <v>376</v>
      </c>
    </row>
    <row r="12" spans="1:14" s="25" customFormat="1" ht="31.95" customHeight="1">
      <c r="A12" s="88" t="s">
        <v>304</v>
      </c>
      <c r="B12" s="157" t="s">
        <v>457</v>
      </c>
      <c r="C12" s="17" t="s">
        <v>325</v>
      </c>
      <c r="D12" s="86" t="s">
        <v>314</v>
      </c>
      <c r="E12" s="279">
        <v>2662327961</v>
      </c>
      <c r="F12" s="50">
        <v>15</v>
      </c>
      <c r="G12" s="51">
        <v>310</v>
      </c>
      <c r="H12" s="160">
        <f t="shared" si="3"/>
        <v>4650</v>
      </c>
      <c r="I12" s="159">
        <v>29</v>
      </c>
      <c r="J12" s="160">
        <f t="shared" ref="J12" si="5">F12*I12</f>
        <v>435</v>
      </c>
      <c r="K12" s="159">
        <v>0</v>
      </c>
      <c r="L12" s="160">
        <f t="shared" ref="L12" si="6">+F12*K12</f>
        <v>0</v>
      </c>
      <c r="M12" s="159">
        <f t="shared" si="4"/>
        <v>4215</v>
      </c>
      <c r="N12" s="267" t="s">
        <v>376</v>
      </c>
    </row>
    <row r="13" spans="1:14" s="25" customFormat="1" ht="31.95" customHeight="1">
      <c r="A13" s="88" t="s">
        <v>304</v>
      </c>
      <c r="B13" s="157" t="s">
        <v>459</v>
      </c>
      <c r="C13" s="17" t="s">
        <v>325</v>
      </c>
      <c r="D13" s="86" t="s">
        <v>314</v>
      </c>
      <c r="E13" s="279"/>
      <c r="F13" s="50">
        <v>15</v>
      </c>
      <c r="G13" s="51">
        <v>310</v>
      </c>
      <c r="H13" s="160">
        <f t="shared" si="3"/>
        <v>4650</v>
      </c>
      <c r="I13" s="159">
        <v>29</v>
      </c>
      <c r="J13" s="160">
        <f t="shared" ref="J13:J14" si="7">F13*I13</f>
        <v>435</v>
      </c>
      <c r="K13" s="159">
        <v>0</v>
      </c>
      <c r="L13" s="160">
        <f t="shared" ref="L13:L14" si="8">+F13*K13</f>
        <v>0</v>
      </c>
      <c r="M13" s="159">
        <f t="shared" ref="M13" si="9">+H13-J13+L13</f>
        <v>4215</v>
      </c>
      <c r="N13" s="267" t="s">
        <v>376</v>
      </c>
    </row>
    <row r="14" spans="1:14" s="25" customFormat="1" ht="31.95" customHeight="1">
      <c r="A14" s="88" t="s">
        <v>304</v>
      </c>
      <c r="B14" s="157" t="s">
        <v>472</v>
      </c>
      <c r="C14" s="17" t="s">
        <v>325</v>
      </c>
      <c r="D14" s="86" t="s">
        <v>314</v>
      </c>
      <c r="E14" s="279"/>
      <c r="F14" s="50">
        <v>15</v>
      </c>
      <c r="G14" s="51">
        <v>310</v>
      </c>
      <c r="H14" s="160">
        <f t="shared" si="3"/>
        <v>4650</v>
      </c>
      <c r="I14" s="159">
        <v>29</v>
      </c>
      <c r="J14" s="160">
        <f t="shared" si="7"/>
        <v>435</v>
      </c>
      <c r="K14" s="159">
        <v>0</v>
      </c>
      <c r="L14" s="160">
        <f t="shared" si="8"/>
        <v>0</v>
      </c>
      <c r="M14" s="159">
        <f t="shared" ref="M14" si="10">+H14-J14+L14</f>
        <v>4215</v>
      </c>
      <c r="N14" s="267" t="s">
        <v>376</v>
      </c>
    </row>
    <row r="15" spans="1:14" s="25" customFormat="1" ht="31.95" customHeight="1" thickBot="1">
      <c r="A15" s="88" t="s">
        <v>304</v>
      </c>
      <c r="B15" s="157" t="s">
        <v>460</v>
      </c>
      <c r="C15" s="17" t="s">
        <v>325</v>
      </c>
      <c r="D15" s="86" t="s">
        <v>314</v>
      </c>
      <c r="E15" s="394">
        <v>1552960001</v>
      </c>
      <c r="F15" s="50">
        <v>15</v>
      </c>
      <c r="G15" s="51">
        <v>206</v>
      </c>
      <c r="H15" s="262">
        <f t="shared" si="3"/>
        <v>3090</v>
      </c>
      <c r="I15" s="260">
        <v>6</v>
      </c>
      <c r="J15" s="262">
        <f t="shared" si="1"/>
        <v>90</v>
      </c>
      <c r="K15" s="260">
        <v>0</v>
      </c>
      <c r="L15" s="262">
        <f t="shared" si="2"/>
        <v>0</v>
      </c>
      <c r="M15" s="260">
        <f t="shared" ref="M15" si="11">+H15-J15+L15</f>
        <v>3000</v>
      </c>
      <c r="N15" s="267" t="s">
        <v>376</v>
      </c>
    </row>
    <row r="16" spans="1:14" s="25" customFormat="1" ht="30" customHeight="1" thickTop="1" thickBot="1">
      <c r="A16" s="141"/>
      <c r="B16" s="90" t="s">
        <v>15</v>
      </c>
      <c r="C16" s="90"/>
      <c r="D16" s="90"/>
      <c r="E16" s="145"/>
      <c r="F16" s="145"/>
      <c r="G16" s="189"/>
      <c r="H16" s="131">
        <f>SUM(H8:H15)</f>
        <v>35640</v>
      </c>
      <c r="I16" s="131" t="e">
        <f>SUM(#REF!)</f>
        <v>#REF!</v>
      </c>
      <c r="J16" s="131">
        <f>SUM(J8:J15)</f>
        <v>3135</v>
      </c>
      <c r="K16" s="131">
        <f>SUM(K8:K15)</f>
        <v>0</v>
      </c>
      <c r="L16" s="131">
        <f>SUM(L8:L15)</f>
        <v>0</v>
      </c>
      <c r="M16" s="131">
        <f>SUM(M8:M15)</f>
        <v>32505</v>
      </c>
      <c r="N16" s="110"/>
    </row>
    <row r="17" spans="2:13" s="25" customFormat="1" ht="22.5" customHeight="1" thickTop="1">
      <c r="B17" s="63" t="s">
        <v>30</v>
      </c>
      <c r="C17" s="63"/>
      <c r="H17" s="64"/>
      <c r="I17" s="64"/>
      <c r="K17" s="182"/>
      <c r="L17" s="25" t="s">
        <v>31</v>
      </c>
      <c r="M17" s="182"/>
    </row>
    <row r="18" spans="2:13" s="25" customFormat="1" ht="22.5" customHeight="1">
      <c r="B18" s="63"/>
      <c r="C18" s="63"/>
      <c r="L18" s="1"/>
    </row>
    <row r="19" spans="2:13" s="25" customFormat="1" ht="21.75" customHeight="1">
      <c r="B19" s="63"/>
      <c r="C19" s="63"/>
      <c r="L19" s="1"/>
    </row>
    <row r="20" spans="2:13" s="25" customFormat="1" ht="22.5" customHeight="1">
      <c r="B20" s="63" t="s">
        <v>32</v>
      </c>
      <c r="C20" s="63"/>
      <c r="J20" s="97"/>
      <c r="K20" s="97"/>
      <c r="L20" s="65" t="s">
        <v>33</v>
      </c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5" zoomScale="80" zoomScaleNormal="80" workbookViewId="0">
      <selection activeCell="F13" sqref="F13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13</v>
      </c>
      <c r="M5" s="118" t="s">
        <v>15</v>
      </c>
      <c r="N5" s="119" t="s">
        <v>16</v>
      </c>
    </row>
    <row r="6" spans="1:14" s="25" customFormat="1" ht="37.950000000000003" customHeight="1" thickTop="1">
      <c r="A6" s="142" t="s">
        <v>343</v>
      </c>
      <c r="B6" s="8" t="s">
        <v>267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7.950000000000003" customHeight="1">
      <c r="A7" s="120" t="s">
        <v>343</v>
      </c>
      <c r="B7" s="191" t="s">
        <v>344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85"/>
    </row>
    <row r="8" spans="1:14" s="25" customFormat="1" ht="37.950000000000003" customHeight="1">
      <c r="A8" s="88" t="s">
        <v>343</v>
      </c>
      <c r="B8" s="157" t="s">
        <v>345</v>
      </c>
      <c r="C8" s="193" t="s">
        <v>346</v>
      </c>
      <c r="D8" s="18" t="s">
        <v>169</v>
      </c>
      <c r="E8" s="294">
        <v>2758131368</v>
      </c>
      <c r="F8" s="180">
        <v>15</v>
      </c>
      <c r="G8" s="51">
        <v>380</v>
      </c>
      <c r="H8" s="144">
        <f t="shared" ref="H8:H13" si="0">F8*G8</f>
        <v>5700</v>
      </c>
      <c r="I8" s="144">
        <v>46</v>
      </c>
      <c r="J8" s="159">
        <f t="shared" ref="J8:J13" si="1">F8*I8</f>
        <v>690</v>
      </c>
      <c r="K8" s="159">
        <v>0</v>
      </c>
      <c r="L8" s="159">
        <f t="shared" ref="L8:L13" si="2">K8*F8</f>
        <v>0</v>
      </c>
      <c r="M8" s="159">
        <f t="shared" ref="M8:M13" si="3">+H8-J8+L8</f>
        <v>5010</v>
      </c>
      <c r="N8" s="267" t="s">
        <v>347</v>
      </c>
    </row>
    <row r="9" spans="1:14" s="25" customFormat="1" ht="37.950000000000003" customHeight="1">
      <c r="A9" s="88" t="s">
        <v>343</v>
      </c>
      <c r="B9" s="157" t="s">
        <v>348</v>
      </c>
      <c r="C9" s="193" t="s">
        <v>346</v>
      </c>
      <c r="D9" s="18" t="s">
        <v>349</v>
      </c>
      <c r="E9" s="294">
        <v>2758131333</v>
      </c>
      <c r="F9" s="180">
        <v>15</v>
      </c>
      <c r="G9" s="51">
        <v>280</v>
      </c>
      <c r="H9" s="144">
        <f t="shared" si="0"/>
        <v>4200</v>
      </c>
      <c r="I9" s="144">
        <v>25</v>
      </c>
      <c r="J9" s="159">
        <f t="shared" si="1"/>
        <v>375</v>
      </c>
      <c r="K9" s="159">
        <v>0</v>
      </c>
      <c r="L9" s="159">
        <f t="shared" si="2"/>
        <v>0</v>
      </c>
      <c r="M9" s="159">
        <f t="shared" si="3"/>
        <v>3825</v>
      </c>
      <c r="N9" s="267" t="s">
        <v>347</v>
      </c>
    </row>
    <row r="10" spans="1:14" s="25" customFormat="1" ht="37.950000000000003" customHeight="1">
      <c r="A10" s="88" t="s">
        <v>343</v>
      </c>
      <c r="B10" s="157" t="s">
        <v>350</v>
      </c>
      <c r="C10" s="193" t="s">
        <v>346</v>
      </c>
      <c r="D10" s="18" t="s">
        <v>351</v>
      </c>
      <c r="E10" s="293">
        <v>2982709570</v>
      </c>
      <c r="F10" s="180">
        <v>15</v>
      </c>
      <c r="G10" s="51">
        <v>278</v>
      </c>
      <c r="H10" s="144">
        <f t="shared" si="0"/>
        <v>4170</v>
      </c>
      <c r="I10" s="144">
        <v>25</v>
      </c>
      <c r="J10" s="159">
        <f t="shared" si="1"/>
        <v>375</v>
      </c>
      <c r="K10" s="159">
        <v>0</v>
      </c>
      <c r="L10" s="159">
        <f t="shared" si="2"/>
        <v>0</v>
      </c>
      <c r="M10" s="159">
        <f t="shared" si="3"/>
        <v>3795</v>
      </c>
      <c r="N10" s="267" t="s">
        <v>347</v>
      </c>
    </row>
    <row r="11" spans="1:14" s="25" customFormat="1" ht="37.950000000000003" customHeight="1">
      <c r="A11" s="88" t="s">
        <v>343</v>
      </c>
      <c r="B11" s="157" t="s">
        <v>352</v>
      </c>
      <c r="C11" s="193" t="s">
        <v>346</v>
      </c>
      <c r="D11" s="18" t="s">
        <v>351</v>
      </c>
      <c r="E11" s="293">
        <v>2779714421</v>
      </c>
      <c r="F11" s="180">
        <v>15</v>
      </c>
      <c r="G11" s="51">
        <v>278</v>
      </c>
      <c r="H11" s="144">
        <f>F11*G11</f>
        <v>4170</v>
      </c>
      <c r="I11" s="144">
        <v>25</v>
      </c>
      <c r="J11" s="159">
        <f t="shared" si="1"/>
        <v>375</v>
      </c>
      <c r="K11" s="159">
        <v>0</v>
      </c>
      <c r="L11" s="159">
        <f t="shared" si="2"/>
        <v>0</v>
      </c>
      <c r="M11" s="159">
        <f t="shared" si="3"/>
        <v>3795</v>
      </c>
      <c r="N11" s="267" t="s">
        <v>347</v>
      </c>
    </row>
    <row r="12" spans="1:14" s="25" customFormat="1" ht="37.950000000000003" customHeight="1">
      <c r="A12" s="88" t="s">
        <v>343</v>
      </c>
      <c r="B12" s="157" t="s">
        <v>473</v>
      </c>
      <c r="C12" s="193" t="s">
        <v>346</v>
      </c>
      <c r="D12" s="18" t="s">
        <v>351</v>
      </c>
      <c r="E12" s="279"/>
      <c r="F12" s="180">
        <v>12</v>
      </c>
      <c r="G12" s="51">
        <v>278</v>
      </c>
      <c r="H12" s="144">
        <f t="shared" ref="H12" si="4">F12*G12</f>
        <v>3336</v>
      </c>
      <c r="I12" s="144">
        <v>25</v>
      </c>
      <c r="J12" s="159">
        <f t="shared" si="1"/>
        <v>300</v>
      </c>
      <c r="K12" s="159">
        <v>0</v>
      </c>
      <c r="L12" s="159">
        <f t="shared" si="2"/>
        <v>0</v>
      </c>
      <c r="M12" s="159">
        <f t="shared" ref="M12" si="5">+H12-J12+L12</f>
        <v>3036</v>
      </c>
      <c r="N12" s="267" t="s">
        <v>347</v>
      </c>
    </row>
    <row r="13" spans="1:14" s="25" customFormat="1" ht="37.950000000000003" customHeight="1" thickBot="1">
      <c r="A13" s="88" t="s">
        <v>343</v>
      </c>
      <c r="B13" s="329" t="s">
        <v>421</v>
      </c>
      <c r="C13" s="193" t="s">
        <v>346</v>
      </c>
      <c r="D13" s="18" t="s">
        <v>351</v>
      </c>
      <c r="E13" s="293">
        <v>455049644</v>
      </c>
      <c r="F13" s="180">
        <v>15</v>
      </c>
      <c r="G13" s="51">
        <v>278</v>
      </c>
      <c r="H13" s="271">
        <f t="shared" si="0"/>
        <v>4170</v>
      </c>
      <c r="I13" s="271">
        <v>25</v>
      </c>
      <c r="J13" s="260">
        <f t="shared" si="1"/>
        <v>375</v>
      </c>
      <c r="K13" s="260">
        <v>0</v>
      </c>
      <c r="L13" s="260">
        <f t="shared" si="2"/>
        <v>0</v>
      </c>
      <c r="M13" s="260">
        <f t="shared" si="3"/>
        <v>3795</v>
      </c>
      <c r="N13" s="267" t="s">
        <v>347</v>
      </c>
    </row>
    <row r="14" spans="1:14" s="25" customFormat="1" ht="37.950000000000003" customHeight="1" thickTop="1" thickBot="1">
      <c r="A14" s="141"/>
      <c r="B14" s="90" t="s">
        <v>15</v>
      </c>
      <c r="C14" s="90"/>
      <c r="D14" s="90"/>
      <c r="E14" s="28"/>
      <c r="F14" s="194"/>
      <c r="G14" s="131"/>
      <c r="H14" s="131">
        <f t="shared" ref="H14:M14" si="6">SUM(H8:H13)</f>
        <v>25746</v>
      </c>
      <c r="I14" s="131">
        <f t="shared" si="6"/>
        <v>171</v>
      </c>
      <c r="J14" s="131">
        <f t="shared" si="6"/>
        <v>2490</v>
      </c>
      <c r="K14" s="131">
        <f t="shared" si="6"/>
        <v>0</v>
      </c>
      <c r="L14" s="131">
        <f t="shared" si="6"/>
        <v>0</v>
      </c>
      <c r="M14" s="131">
        <f t="shared" si="6"/>
        <v>23256</v>
      </c>
      <c r="N14" s="96"/>
    </row>
    <row r="15" spans="1:14" s="25" customFormat="1" ht="37.950000000000003" customHeight="1" thickTop="1">
      <c r="A15" s="19"/>
      <c r="B15" s="100"/>
      <c r="C15" s="100"/>
      <c r="D15" s="100"/>
      <c r="E15" s="195"/>
      <c r="F15" s="196"/>
      <c r="G15" s="197"/>
      <c r="H15" s="197"/>
      <c r="I15" s="197"/>
      <c r="J15" s="197"/>
      <c r="K15" s="197"/>
      <c r="L15" s="197"/>
      <c r="M15" s="197"/>
      <c r="N15" s="19"/>
    </row>
    <row r="16" spans="1:14" s="25" customFormat="1" ht="22.5" customHeight="1">
      <c r="B16" s="63" t="s">
        <v>30</v>
      </c>
      <c r="C16" s="63"/>
      <c r="J16" s="25" t="s">
        <v>31</v>
      </c>
      <c r="K16" s="182"/>
      <c r="L16" s="1"/>
      <c r="M16" s="182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1"/>
  <sheetViews>
    <sheetView topLeftCell="A10" workbookViewId="0">
      <selection activeCell="A4" sqref="A4:N4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ht="43.95" customHeight="1" thickTop="1" thickBot="1">
      <c r="A5" s="274" t="s">
        <v>3</v>
      </c>
      <c r="B5" s="274" t="s">
        <v>4</v>
      </c>
      <c r="C5" s="275" t="s">
        <v>5</v>
      </c>
      <c r="D5" s="274" t="s">
        <v>6</v>
      </c>
      <c r="E5" s="300" t="s">
        <v>7</v>
      </c>
      <c r="F5" s="275" t="s">
        <v>8</v>
      </c>
      <c r="G5" s="275" t="s">
        <v>9</v>
      </c>
      <c r="H5" s="275" t="s">
        <v>10</v>
      </c>
      <c r="I5" s="275" t="s">
        <v>11</v>
      </c>
      <c r="J5" s="275" t="s">
        <v>12</v>
      </c>
      <c r="K5" s="275" t="s">
        <v>95</v>
      </c>
      <c r="L5" s="275" t="s">
        <v>13</v>
      </c>
      <c r="M5" s="275" t="s">
        <v>15</v>
      </c>
      <c r="N5" s="275" t="s">
        <v>16</v>
      </c>
    </row>
    <row r="6" spans="1:14" s="25" customFormat="1" ht="37.950000000000003" customHeight="1" thickTop="1">
      <c r="A6" s="301" t="s">
        <v>343</v>
      </c>
      <c r="B6" s="8" t="s">
        <v>267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1"/>
    </row>
    <row r="7" spans="1:14" s="25" customFormat="1" ht="37.950000000000003" customHeight="1">
      <c r="A7" s="133" t="s">
        <v>343</v>
      </c>
      <c r="B7" s="191" t="s">
        <v>344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134"/>
    </row>
    <row r="8" spans="1:14" s="25" customFormat="1" ht="37.950000000000003" customHeight="1">
      <c r="A8" s="157" t="s">
        <v>343</v>
      </c>
      <c r="B8" s="157" t="s">
        <v>353</v>
      </c>
      <c r="C8" s="193" t="s">
        <v>346</v>
      </c>
      <c r="D8" s="18" t="s">
        <v>351</v>
      </c>
      <c r="E8" s="134"/>
      <c r="F8" s="180">
        <v>15</v>
      </c>
      <c r="G8" s="51">
        <v>278</v>
      </c>
      <c r="H8" s="144">
        <f t="shared" ref="H8:H16" si="0">F8*G8</f>
        <v>4170</v>
      </c>
      <c r="I8" s="144">
        <v>25</v>
      </c>
      <c r="J8" s="159">
        <f t="shared" ref="J8:J16" si="1">F8*I8</f>
        <v>375</v>
      </c>
      <c r="K8" s="323">
        <v>0</v>
      </c>
      <c r="L8" s="159">
        <f t="shared" ref="L8:L15" si="2">K8*F8</f>
        <v>0</v>
      </c>
      <c r="M8" s="159">
        <f>+H8-J8+L8</f>
        <v>3795</v>
      </c>
      <c r="N8" s="50" t="s">
        <v>198</v>
      </c>
    </row>
    <row r="9" spans="1:14" s="25" customFormat="1" ht="37.950000000000003" customHeight="1">
      <c r="A9" s="157" t="s">
        <v>343</v>
      </c>
      <c r="B9" s="157" t="s">
        <v>354</v>
      </c>
      <c r="C9" s="193" t="s">
        <v>346</v>
      </c>
      <c r="D9" s="18" t="s">
        <v>351</v>
      </c>
      <c r="E9" s="19">
        <v>2758131171</v>
      </c>
      <c r="F9" s="180">
        <v>15</v>
      </c>
      <c r="G9" s="51">
        <v>278</v>
      </c>
      <c r="H9" s="144">
        <f t="shared" si="0"/>
        <v>4170</v>
      </c>
      <c r="I9" s="144">
        <v>25</v>
      </c>
      <c r="J9" s="159">
        <f t="shared" si="1"/>
        <v>375</v>
      </c>
      <c r="K9" s="323">
        <v>0</v>
      </c>
      <c r="L9" s="159">
        <f t="shared" si="2"/>
        <v>0</v>
      </c>
      <c r="M9" s="159">
        <f t="shared" ref="M9:M16" si="3">+H9-J9+L9</f>
        <v>3795</v>
      </c>
      <c r="N9" s="50" t="s">
        <v>198</v>
      </c>
    </row>
    <row r="10" spans="1:14" s="25" customFormat="1" ht="37.950000000000003" customHeight="1">
      <c r="A10" s="157" t="s">
        <v>343</v>
      </c>
      <c r="B10" s="157" t="s">
        <v>422</v>
      </c>
      <c r="C10" s="193" t="s">
        <v>346</v>
      </c>
      <c r="D10" s="18" t="s">
        <v>351</v>
      </c>
      <c r="E10" s="19"/>
      <c r="F10" s="180">
        <v>15</v>
      </c>
      <c r="G10" s="51">
        <v>278</v>
      </c>
      <c r="H10" s="144">
        <f t="shared" si="0"/>
        <v>4170</v>
      </c>
      <c r="I10" s="144">
        <v>25</v>
      </c>
      <c r="J10" s="159">
        <f t="shared" si="1"/>
        <v>375</v>
      </c>
      <c r="K10" s="323">
        <v>0</v>
      </c>
      <c r="L10" s="159">
        <f t="shared" si="2"/>
        <v>0</v>
      </c>
      <c r="M10" s="159">
        <f t="shared" si="3"/>
        <v>3795</v>
      </c>
      <c r="N10" s="50" t="s">
        <v>198</v>
      </c>
    </row>
    <row r="11" spans="1:14" s="25" customFormat="1" ht="37.950000000000003" customHeight="1">
      <c r="A11" s="157" t="s">
        <v>343</v>
      </c>
      <c r="B11" s="157" t="s">
        <v>423</v>
      </c>
      <c r="C11" s="193" t="s">
        <v>346</v>
      </c>
      <c r="D11" s="18" t="s">
        <v>351</v>
      </c>
      <c r="E11" s="134">
        <v>1489323783</v>
      </c>
      <c r="F11" s="180">
        <v>15</v>
      </c>
      <c r="G11" s="51">
        <v>278</v>
      </c>
      <c r="H11" s="144">
        <f t="shared" si="0"/>
        <v>4170</v>
      </c>
      <c r="I11" s="144">
        <v>25</v>
      </c>
      <c r="J11" s="159">
        <f t="shared" si="1"/>
        <v>375</v>
      </c>
      <c r="K11" s="323">
        <v>0</v>
      </c>
      <c r="L11" s="159">
        <f t="shared" si="2"/>
        <v>0</v>
      </c>
      <c r="M11" s="159">
        <f t="shared" si="3"/>
        <v>3795</v>
      </c>
      <c r="N11" s="50" t="s">
        <v>198</v>
      </c>
    </row>
    <row r="12" spans="1:14" s="25" customFormat="1" ht="37.950000000000003" customHeight="1">
      <c r="A12" s="157" t="s">
        <v>343</v>
      </c>
      <c r="B12" s="157" t="s">
        <v>355</v>
      </c>
      <c r="C12" s="193" t="s">
        <v>346</v>
      </c>
      <c r="D12" s="18" t="s">
        <v>356</v>
      </c>
      <c r="E12" s="19">
        <v>2758131155</v>
      </c>
      <c r="F12" s="180">
        <v>15</v>
      </c>
      <c r="G12" s="51">
        <v>278</v>
      </c>
      <c r="H12" s="144">
        <f t="shared" si="0"/>
        <v>4170</v>
      </c>
      <c r="I12" s="144">
        <v>25</v>
      </c>
      <c r="J12" s="159">
        <f t="shared" si="1"/>
        <v>375</v>
      </c>
      <c r="K12" s="323">
        <v>0</v>
      </c>
      <c r="L12" s="159">
        <f t="shared" si="2"/>
        <v>0</v>
      </c>
      <c r="M12" s="159">
        <f t="shared" si="3"/>
        <v>3795</v>
      </c>
      <c r="N12" s="50" t="s">
        <v>198</v>
      </c>
    </row>
    <row r="13" spans="1:14" s="25" customFormat="1" ht="37.950000000000003" customHeight="1">
      <c r="A13" s="157" t="s">
        <v>343</v>
      </c>
      <c r="B13" s="149" t="s">
        <v>357</v>
      </c>
      <c r="C13" s="193" t="s">
        <v>346</v>
      </c>
      <c r="D13" s="18" t="s">
        <v>356</v>
      </c>
      <c r="E13" s="19">
        <v>2758130728</v>
      </c>
      <c r="F13" s="180">
        <v>15</v>
      </c>
      <c r="G13" s="51">
        <v>278</v>
      </c>
      <c r="H13" s="144">
        <f t="shared" si="0"/>
        <v>4170</v>
      </c>
      <c r="I13" s="144">
        <v>25</v>
      </c>
      <c r="J13" s="159">
        <f t="shared" si="1"/>
        <v>375</v>
      </c>
      <c r="K13" s="323">
        <v>0</v>
      </c>
      <c r="L13" s="159">
        <f t="shared" si="2"/>
        <v>0</v>
      </c>
      <c r="M13" s="159">
        <f t="shared" si="3"/>
        <v>3795</v>
      </c>
      <c r="N13" s="50" t="s">
        <v>198</v>
      </c>
    </row>
    <row r="14" spans="1:14" s="25" customFormat="1" ht="37.950000000000003" customHeight="1">
      <c r="A14" s="157" t="s">
        <v>343</v>
      </c>
      <c r="B14" s="149" t="s">
        <v>358</v>
      </c>
      <c r="C14" s="193" t="s">
        <v>346</v>
      </c>
      <c r="D14" s="18" t="s">
        <v>356</v>
      </c>
      <c r="E14" s="19">
        <v>2758131082</v>
      </c>
      <c r="F14" s="180">
        <v>15</v>
      </c>
      <c r="G14" s="51">
        <v>278</v>
      </c>
      <c r="H14" s="144">
        <f t="shared" si="0"/>
        <v>4170</v>
      </c>
      <c r="I14" s="144">
        <v>25</v>
      </c>
      <c r="J14" s="159">
        <f t="shared" si="1"/>
        <v>375</v>
      </c>
      <c r="K14" s="323">
        <v>0</v>
      </c>
      <c r="L14" s="159">
        <f t="shared" si="2"/>
        <v>0</v>
      </c>
      <c r="M14" s="159">
        <f t="shared" si="3"/>
        <v>3795</v>
      </c>
      <c r="N14" s="50" t="s">
        <v>198</v>
      </c>
    </row>
    <row r="15" spans="1:14" s="25" customFormat="1" ht="37.950000000000003" customHeight="1">
      <c r="A15" s="157" t="s">
        <v>343</v>
      </c>
      <c r="B15" s="157" t="s">
        <v>359</v>
      </c>
      <c r="C15" s="193" t="s">
        <v>346</v>
      </c>
      <c r="D15" s="18" t="s">
        <v>360</v>
      </c>
      <c r="E15" s="134">
        <v>2954337662</v>
      </c>
      <c r="F15" s="180">
        <v>15</v>
      </c>
      <c r="G15" s="51">
        <v>444</v>
      </c>
      <c r="H15" s="144">
        <f t="shared" si="0"/>
        <v>6660</v>
      </c>
      <c r="I15" s="144">
        <v>57</v>
      </c>
      <c r="J15" s="159">
        <f t="shared" si="1"/>
        <v>855</v>
      </c>
      <c r="K15" s="159">
        <v>0</v>
      </c>
      <c r="L15" s="159">
        <f t="shared" si="2"/>
        <v>0</v>
      </c>
      <c r="M15" s="159">
        <f t="shared" si="3"/>
        <v>5805</v>
      </c>
      <c r="N15" s="50" t="s">
        <v>198</v>
      </c>
    </row>
    <row r="16" spans="1:14" s="25" customFormat="1" ht="37.950000000000003" customHeight="1" thickBot="1">
      <c r="A16" s="157" t="s">
        <v>343</v>
      </c>
      <c r="B16" s="157" t="s">
        <v>361</v>
      </c>
      <c r="C16" s="193" t="s">
        <v>408</v>
      </c>
      <c r="D16" s="86" t="s">
        <v>362</v>
      </c>
      <c r="E16" s="134">
        <v>2650621374</v>
      </c>
      <c r="F16" s="180">
        <v>15</v>
      </c>
      <c r="G16" s="51">
        <v>256</v>
      </c>
      <c r="H16" s="271">
        <f t="shared" si="0"/>
        <v>3840</v>
      </c>
      <c r="I16" s="322">
        <v>22</v>
      </c>
      <c r="J16" s="260">
        <f t="shared" si="1"/>
        <v>330</v>
      </c>
      <c r="K16" s="260">
        <v>0</v>
      </c>
      <c r="L16" s="260">
        <v>0</v>
      </c>
      <c r="M16" s="260">
        <f t="shared" si="3"/>
        <v>3510</v>
      </c>
      <c r="N16" s="50" t="s">
        <v>198</v>
      </c>
    </row>
    <row r="17" spans="1:14" s="25" customFormat="1" ht="37.950000000000003" customHeight="1" thickTop="1" thickBot="1">
      <c r="A17" s="277"/>
      <c r="B17" s="169" t="s">
        <v>15</v>
      </c>
      <c r="C17" s="169"/>
      <c r="D17" s="169"/>
      <c r="E17" s="276"/>
      <c r="F17" s="302"/>
      <c r="G17" s="171"/>
      <c r="H17" s="171">
        <f t="shared" ref="H17:M17" si="4">SUM(H8:H16)</f>
        <v>39690</v>
      </c>
      <c r="I17" s="171">
        <f t="shared" si="4"/>
        <v>254</v>
      </c>
      <c r="J17" s="171">
        <f t="shared" si="4"/>
        <v>3810</v>
      </c>
      <c r="K17" s="171">
        <f t="shared" si="4"/>
        <v>0</v>
      </c>
      <c r="L17" s="171">
        <f t="shared" si="4"/>
        <v>0</v>
      </c>
      <c r="M17" s="171">
        <f t="shared" si="4"/>
        <v>35880</v>
      </c>
      <c r="N17" s="277"/>
    </row>
    <row r="18" spans="1:14" s="25" customFormat="1" ht="22.5" customHeight="1">
      <c r="B18" s="63" t="s">
        <v>30</v>
      </c>
      <c r="C18" s="63"/>
      <c r="J18" s="25" t="s">
        <v>31</v>
      </c>
      <c r="K18" s="182"/>
      <c r="L18" s="1"/>
      <c r="M18" s="182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6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6" s="2" customFormat="1" ht="25.05" customHeight="1">
      <c r="A3" s="405" t="s">
        <v>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6" s="2" customFormat="1" ht="25.05" customHeight="1" thickBot="1">
      <c r="A4" s="406" t="s">
        <v>469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6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63</v>
      </c>
      <c r="M5" s="118" t="s">
        <v>15</v>
      </c>
      <c r="N5" s="119" t="s">
        <v>16</v>
      </c>
    </row>
    <row r="6" spans="1:16" s="25" customFormat="1" ht="22.5" customHeight="1" thickTop="1">
      <c r="A6" s="142" t="s">
        <v>304</v>
      </c>
      <c r="B6" s="8" t="s">
        <v>267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/>
      <c r="B7" s="173" t="s">
        <v>363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65" customFormat="1" ht="30" customHeight="1">
      <c r="A8" s="198" t="s">
        <v>304</v>
      </c>
      <c r="B8" s="174" t="s">
        <v>364</v>
      </c>
      <c r="C8" s="199" t="s">
        <v>325</v>
      </c>
      <c r="D8" s="200" t="s">
        <v>365</v>
      </c>
      <c r="E8" s="272">
        <v>2758131074</v>
      </c>
      <c r="F8" s="50">
        <v>15</v>
      </c>
      <c r="G8" s="257">
        <v>206</v>
      </c>
      <c r="H8" s="257">
        <f>F8*G8</f>
        <v>3090</v>
      </c>
      <c r="I8" s="257">
        <v>6</v>
      </c>
      <c r="J8" s="257">
        <f>F8*I8</f>
        <v>90</v>
      </c>
      <c r="K8" s="148"/>
      <c r="L8" s="148">
        <f>+F8*K8</f>
        <v>0</v>
      </c>
      <c r="M8" s="257">
        <f>+H8-J8+L8</f>
        <v>3000</v>
      </c>
      <c r="N8" s="267" t="s">
        <v>198</v>
      </c>
      <c r="O8" s="201"/>
    </row>
    <row r="9" spans="1:16" s="25" customFormat="1" ht="30" customHeight="1">
      <c r="A9" s="88"/>
      <c r="B9" s="174"/>
      <c r="C9" s="199"/>
      <c r="D9" s="18"/>
      <c r="E9" s="46"/>
      <c r="F9" s="50"/>
      <c r="G9" s="257"/>
      <c r="H9" s="257"/>
      <c r="I9" s="257"/>
      <c r="J9" s="257"/>
      <c r="K9" s="148"/>
      <c r="L9" s="148"/>
      <c r="M9" s="257" t="s">
        <v>327</v>
      </c>
      <c r="N9" s="85"/>
      <c r="P9" s="64"/>
    </row>
    <row r="10" spans="1:16" s="25" customFormat="1" ht="30" customHeight="1" thickBot="1">
      <c r="A10" s="88"/>
      <c r="B10" s="46"/>
      <c r="C10" s="86"/>
      <c r="D10" s="86"/>
      <c r="E10" s="46"/>
      <c r="F10" s="50"/>
      <c r="G10" s="257"/>
      <c r="H10" s="278"/>
      <c r="I10" s="278"/>
      <c r="J10" s="278"/>
      <c r="K10" s="278"/>
      <c r="L10" s="278"/>
      <c r="M10" s="278"/>
      <c r="N10" s="85"/>
      <c r="O10" s="64"/>
      <c r="P10" s="64"/>
    </row>
    <row r="11" spans="1:16" s="25" customFormat="1" ht="30" customHeight="1" thickTop="1" thickBot="1">
      <c r="A11" s="141"/>
      <c r="B11" s="90" t="s">
        <v>15</v>
      </c>
      <c r="C11" s="90"/>
      <c r="D11" s="90"/>
      <c r="E11" s="28"/>
      <c r="F11" s="90"/>
      <c r="G11" s="177"/>
      <c r="H11" s="177">
        <f t="shared" ref="H11:M11" si="0">SUM(H8:H10)</f>
        <v>3090</v>
      </c>
      <c r="I11" s="177">
        <f t="shared" si="0"/>
        <v>6</v>
      </c>
      <c r="J11" s="177">
        <f t="shared" si="0"/>
        <v>90</v>
      </c>
      <c r="K11" s="177">
        <f t="shared" si="0"/>
        <v>0</v>
      </c>
      <c r="L11" s="177">
        <f t="shared" si="0"/>
        <v>0</v>
      </c>
      <c r="M11" s="177">
        <f t="shared" si="0"/>
        <v>3000</v>
      </c>
      <c r="N11" s="96"/>
      <c r="P11" s="64"/>
    </row>
    <row r="12" spans="1:16" s="25" customFormat="1" ht="30" customHeight="1" thickTop="1">
      <c r="B12" s="63" t="s">
        <v>30</v>
      </c>
      <c r="C12" s="63"/>
      <c r="J12" s="25" t="s">
        <v>31</v>
      </c>
      <c r="K12" s="182"/>
      <c r="L12" s="1"/>
      <c r="M12" s="182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38"/>
  <sheetViews>
    <sheetView workbookViewId="0">
      <selection activeCell="A4" sqref="A4"/>
    </sheetView>
  </sheetViews>
  <sheetFormatPr baseColWidth="10" defaultRowHeight="13.2"/>
  <cols>
    <col min="1" max="1" width="37" customWidth="1"/>
    <col min="2" max="2" width="11.6640625" style="202" customWidth="1"/>
    <col min="3" max="3" width="12.6640625" style="202" customWidth="1"/>
    <col min="4" max="4" width="11.6640625" style="283" customWidth="1"/>
    <col min="5" max="5" width="5.88671875" style="203" customWidth="1"/>
    <col min="6" max="6" width="8.88671875" style="204" customWidth="1"/>
    <col min="7" max="7" width="13" style="204"/>
    <col min="8" max="8" width="1.21875" style="204" hidden="1" customWidth="1"/>
    <col min="9" max="9" width="10.6640625" style="204" customWidth="1"/>
    <col min="10" max="10" width="1" style="204" hidden="1" customWidth="1"/>
    <col min="11" max="11" width="10.88671875" style="204" customWidth="1"/>
    <col min="12" max="12" width="0.21875" style="204" customWidth="1"/>
    <col min="13" max="13" width="12.88671875" style="396" customWidth="1"/>
    <col min="14" max="14" width="11.5546875" style="204"/>
    <col min="15" max="1020" width="10.6640625"/>
  </cols>
  <sheetData>
    <row r="1" spans="1:13" ht="13.2" customHeight="1">
      <c r="A1" s="205" t="s">
        <v>366</v>
      </c>
    </row>
    <row r="2" spans="1:13" ht="13.2" customHeight="1">
      <c r="A2" s="205" t="s">
        <v>470</v>
      </c>
    </row>
    <row r="4" spans="1:13" ht="13.95" customHeight="1" thickBot="1"/>
    <row r="5" spans="1:13" ht="45" customHeight="1" thickTop="1" thickBot="1">
      <c r="A5" s="206" t="s">
        <v>367</v>
      </c>
      <c r="B5" s="207" t="s">
        <v>5</v>
      </c>
      <c r="C5" s="208" t="s">
        <v>6</v>
      </c>
      <c r="D5" s="209" t="s">
        <v>368</v>
      </c>
      <c r="E5" s="210" t="s">
        <v>369</v>
      </c>
      <c r="F5" s="211" t="s">
        <v>9</v>
      </c>
      <c r="G5" s="211" t="s">
        <v>10</v>
      </c>
      <c r="H5" s="212" t="s">
        <v>11</v>
      </c>
      <c r="I5" s="211" t="s">
        <v>12</v>
      </c>
      <c r="J5" s="213" t="s">
        <v>370</v>
      </c>
      <c r="K5" s="212" t="s">
        <v>371</v>
      </c>
      <c r="L5" s="385" t="s">
        <v>14</v>
      </c>
      <c r="M5" s="397" t="s">
        <v>372</v>
      </c>
    </row>
    <row r="6" spans="1:13" ht="25.2" customHeight="1" thickTop="1">
      <c r="A6" s="214" t="str">
        <f>REG!B7</f>
        <v>ZOILA VAZQUEZ MENDOZA</v>
      </c>
      <c r="B6" s="325" t="str">
        <f>REG!C7</f>
        <v>SALA DE CABILDO</v>
      </c>
      <c r="C6" s="215" t="str">
        <f>REG!D7</f>
        <v>REG. PROPIETARIO</v>
      </c>
      <c r="D6" s="284">
        <f>REG!E7</f>
        <v>2907352913</v>
      </c>
      <c r="E6" s="216">
        <f>REG!F7</f>
        <v>15</v>
      </c>
      <c r="F6" s="217">
        <f>REG!G7</f>
        <v>832</v>
      </c>
      <c r="G6" s="218">
        <f>REG!H7</f>
        <v>12480</v>
      </c>
      <c r="H6" s="338">
        <f>REG!I7</f>
        <v>144</v>
      </c>
      <c r="I6" s="219">
        <f>REG!J7</f>
        <v>2160</v>
      </c>
      <c r="J6" s="220">
        <f>REG!K7</f>
        <v>0</v>
      </c>
      <c r="K6" s="218">
        <f>REG!L7</f>
        <v>0</v>
      </c>
      <c r="L6" s="388"/>
      <c r="M6" s="398">
        <f>REG!M7</f>
        <v>10320</v>
      </c>
    </row>
    <row r="7" spans="1:13" ht="25.2" customHeight="1">
      <c r="A7" s="222" t="str">
        <f>REG!B8</f>
        <v>JOSE ANTONIO GARCIA CHAVARRIA</v>
      </c>
      <c r="B7" s="223" t="str">
        <f>REG!C8</f>
        <v>SALA DE CABILDO</v>
      </c>
      <c r="C7" s="223" t="str">
        <f>REG!D8</f>
        <v>REG. PROPIETARIO</v>
      </c>
      <c r="D7" s="285">
        <f>REG!E8</f>
        <v>1151876473</v>
      </c>
      <c r="E7" s="224">
        <f>REG!F8</f>
        <v>15</v>
      </c>
      <c r="F7" s="225">
        <f>REG!G8</f>
        <v>832</v>
      </c>
      <c r="G7" s="226">
        <f>REG!H8</f>
        <v>12480</v>
      </c>
      <c r="H7" s="221">
        <f>REG!I8</f>
        <v>144</v>
      </c>
      <c r="I7" s="225">
        <f>REG!J8</f>
        <v>2160</v>
      </c>
      <c r="J7" s="227">
        <f>REG!K8</f>
        <v>0</v>
      </c>
      <c r="K7" s="226">
        <f>REG!L8</f>
        <v>0</v>
      </c>
      <c r="L7" s="380"/>
      <c r="M7" s="399">
        <f>REG!M8</f>
        <v>10320</v>
      </c>
    </row>
    <row r="8" spans="1:13" ht="25.2" customHeight="1">
      <c r="A8" s="222" t="str">
        <f>REG!B9</f>
        <v>MA. ESTHER NEGRETE NEGRETE</v>
      </c>
      <c r="B8" s="223" t="str">
        <f>REG!C9</f>
        <v>SALA DE CABILDO</v>
      </c>
      <c r="C8" s="223" t="str">
        <f>REG!D9</f>
        <v>REG. PROPIETARIO</v>
      </c>
      <c r="D8" s="285">
        <f>REG!E9</f>
        <v>2925259290</v>
      </c>
      <c r="E8" s="224">
        <f>REG!F9</f>
        <v>15</v>
      </c>
      <c r="F8" s="225">
        <f>REG!G9</f>
        <v>832</v>
      </c>
      <c r="G8" s="226">
        <f>REG!H9</f>
        <v>12480</v>
      </c>
      <c r="H8" s="221">
        <f>REG!I9</f>
        <v>144</v>
      </c>
      <c r="I8" s="225">
        <f>REG!J9</f>
        <v>2160</v>
      </c>
      <c r="J8" s="227">
        <f>REG!K9</f>
        <v>0</v>
      </c>
      <c r="K8" s="226">
        <f>REG!L9</f>
        <v>0</v>
      </c>
      <c r="L8" s="380"/>
      <c r="M8" s="399">
        <f>REG!M9</f>
        <v>10320</v>
      </c>
    </row>
    <row r="9" spans="1:13" ht="25.2" customHeight="1">
      <c r="A9" s="222" t="str">
        <f>REG!B10</f>
        <v>JOSE LUIS MORONES GARCIA</v>
      </c>
      <c r="B9" s="223" t="str">
        <f>REG!C10</f>
        <v>SALA DE CABILDO</v>
      </c>
      <c r="C9" s="223" t="str">
        <f>REG!D10</f>
        <v>REG. PROPIETARIO</v>
      </c>
      <c r="D9" s="285">
        <f>REG!E10</f>
        <v>2918082766</v>
      </c>
      <c r="E9" s="224">
        <f>REG!F10</f>
        <v>15</v>
      </c>
      <c r="F9" s="225">
        <f>REG!G10</f>
        <v>832</v>
      </c>
      <c r="G9" s="226">
        <f>REG!H10</f>
        <v>12480</v>
      </c>
      <c r="H9" s="221">
        <f>REG!I10</f>
        <v>144</v>
      </c>
      <c r="I9" s="225">
        <f>REG!J10</f>
        <v>2160</v>
      </c>
      <c r="J9" s="227">
        <f>REG!K10</f>
        <v>0</v>
      </c>
      <c r="K9" s="226">
        <f>REG!L10</f>
        <v>0</v>
      </c>
      <c r="L9" s="380"/>
      <c r="M9" s="399">
        <f>REG!M10</f>
        <v>10320</v>
      </c>
    </row>
    <row r="10" spans="1:13" ht="25.2" customHeight="1">
      <c r="A10" s="222" t="str">
        <f>REG!B11</f>
        <v>JOSE PADILLA CARDENAS</v>
      </c>
      <c r="B10" s="223" t="str">
        <f>REG!C11</f>
        <v>SALA DE CABILDO</v>
      </c>
      <c r="C10" s="223" t="str">
        <f>REG!D11</f>
        <v>REG. PROPIETARIO</v>
      </c>
      <c r="D10" s="285">
        <f>REG!E11</f>
        <v>2758152527</v>
      </c>
      <c r="E10" s="224">
        <f>REG!F11</f>
        <v>15</v>
      </c>
      <c r="F10" s="225">
        <f>REG!G11</f>
        <v>832</v>
      </c>
      <c r="G10" s="226">
        <f>REG!H11</f>
        <v>12480</v>
      </c>
      <c r="H10" s="221">
        <f>REG!I11</f>
        <v>144</v>
      </c>
      <c r="I10" s="225">
        <f>REG!J11</f>
        <v>2160</v>
      </c>
      <c r="J10" s="227">
        <f>REG!K11</f>
        <v>0</v>
      </c>
      <c r="K10" s="226">
        <f>REG!L11</f>
        <v>0</v>
      </c>
      <c r="L10" s="380"/>
      <c r="M10" s="399">
        <f>REG!M11</f>
        <v>10320</v>
      </c>
    </row>
    <row r="11" spans="1:13" ht="25.2" customHeight="1">
      <c r="A11" s="222" t="str">
        <f>REG!B12</f>
        <v>GERARDO BARBA GONZALEZ</v>
      </c>
      <c r="B11" s="223" t="str">
        <f>REG!C12</f>
        <v>SALA DE CABILDO</v>
      </c>
      <c r="C11" s="223" t="str">
        <f>REG!D12</f>
        <v>REG. PROPIETARIO</v>
      </c>
      <c r="D11" s="285">
        <f>REG!E12</f>
        <v>2758152497</v>
      </c>
      <c r="E11" s="224">
        <f>REG!F12</f>
        <v>15</v>
      </c>
      <c r="F11" s="225">
        <f>REG!G12</f>
        <v>832</v>
      </c>
      <c r="G11" s="226">
        <f>REG!H12</f>
        <v>12480</v>
      </c>
      <c r="H11" s="221">
        <f>REG!I12</f>
        <v>144</v>
      </c>
      <c r="I11" s="225">
        <f>REG!J12</f>
        <v>2160</v>
      </c>
      <c r="J11" s="227">
        <f>REG!K12</f>
        <v>0</v>
      </c>
      <c r="K11" s="226">
        <f>REG!L12</f>
        <v>0</v>
      </c>
      <c r="L11" s="380"/>
      <c r="M11" s="399">
        <f>REG!M12</f>
        <v>10320</v>
      </c>
    </row>
    <row r="12" spans="1:13" ht="25.2" customHeight="1">
      <c r="A12" s="222" t="str">
        <f>REG!B13</f>
        <v>SALVADOR AVALOS CARDENAS</v>
      </c>
      <c r="B12" s="223" t="str">
        <f>REG!C13</f>
        <v>SALA DE CABILDO</v>
      </c>
      <c r="C12" s="223" t="str">
        <f>REG!D13</f>
        <v>REG. PROPIETARIO</v>
      </c>
      <c r="D12" s="285" t="str">
        <f>REG!E13</f>
        <v>0456374956</v>
      </c>
      <c r="E12" s="224">
        <f>REG!F13</f>
        <v>15</v>
      </c>
      <c r="F12" s="225">
        <f>REG!G13</f>
        <v>832</v>
      </c>
      <c r="G12" s="226">
        <f>REG!H13</f>
        <v>12480</v>
      </c>
      <c r="H12" s="221">
        <f>REG!I13</f>
        <v>144</v>
      </c>
      <c r="I12" s="225">
        <f>REG!J13</f>
        <v>2160</v>
      </c>
      <c r="J12" s="227">
        <f>REG!K13</f>
        <v>0</v>
      </c>
      <c r="K12" s="226">
        <f>REG!L13</f>
        <v>0</v>
      </c>
      <c r="L12" s="380"/>
      <c r="M12" s="399">
        <f>REG!M13</f>
        <v>10320</v>
      </c>
    </row>
    <row r="13" spans="1:13" ht="25.2" customHeight="1">
      <c r="A13" s="222" t="str">
        <f>REG!B14</f>
        <v>ALEJANDRO MARTINEZ TEJEDA</v>
      </c>
      <c r="B13" s="223" t="str">
        <f>REG!C14</f>
        <v>SALA DE CABILDO</v>
      </c>
      <c r="C13" s="223" t="str">
        <f>REG!D14</f>
        <v>REG. PROPIETARIO</v>
      </c>
      <c r="D13" s="285">
        <f>REG!E14</f>
        <v>2758151830</v>
      </c>
      <c r="E13" s="224">
        <f>REG!F14</f>
        <v>15</v>
      </c>
      <c r="F13" s="225">
        <f>REG!G14</f>
        <v>832</v>
      </c>
      <c r="G13" s="226">
        <f>REG!H14</f>
        <v>12480</v>
      </c>
      <c r="H13" s="221">
        <f>REG!I14</f>
        <v>144</v>
      </c>
      <c r="I13" s="225">
        <f>REG!J14</f>
        <v>2160</v>
      </c>
      <c r="J13" s="227">
        <f>REG!K14</f>
        <v>0</v>
      </c>
      <c r="K13" s="226">
        <f>REG!L14</f>
        <v>0</v>
      </c>
      <c r="L13" s="380"/>
      <c r="M13" s="399">
        <f>REG!M14</f>
        <v>10320</v>
      </c>
    </row>
    <row r="14" spans="1:13" ht="25.2" customHeight="1">
      <c r="A14" s="222" t="str">
        <f>REG!B15</f>
        <v>VERONICA CORONA GONZALEZ</v>
      </c>
      <c r="B14" s="223" t="str">
        <f>REG!C15</f>
        <v>SALA DE CABILDO</v>
      </c>
      <c r="C14" s="223" t="str">
        <f>REG!D15</f>
        <v>REG. PROPIETARIO</v>
      </c>
      <c r="D14" s="285">
        <f>REG!E15</f>
        <v>2758151768</v>
      </c>
      <c r="E14" s="224">
        <f>REG!F15</f>
        <v>15</v>
      </c>
      <c r="F14" s="225">
        <f>REG!G15</f>
        <v>832</v>
      </c>
      <c r="G14" s="226">
        <f>REG!H15</f>
        <v>12480</v>
      </c>
      <c r="H14" s="221">
        <f>REG!I15</f>
        <v>144</v>
      </c>
      <c r="I14" s="225">
        <f>REG!J15</f>
        <v>2160</v>
      </c>
      <c r="J14" s="227">
        <f>REG!K15</f>
        <v>0</v>
      </c>
      <c r="K14" s="226">
        <f>REG!L15</f>
        <v>0</v>
      </c>
      <c r="L14" s="380"/>
      <c r="M14" s="399">
        <f>REG!M15</f>
        <v>10320</v>
      </c>
    </row>
    <row r="15" spans="1:13" ht="25.2" customHeight="1">
      <c r="A15" s="222" t="str">
        <f>PRESIDENC!B7</f>
        <v>JOSE SANTIAGO CORONADO VALENCIA</v>
      </c>
      <c r="B15" s="223" t="str">
        <f>PRESIDENC!C7</f>
        <v>PRESIDENCIA MPAL.</v>
      </c>
      <c r="C15" s="223" t="str">
        <f>PRESIDENC!D7</f>
        <v>PRESIDENTE MPAL.</v>
      </c>
      <c r="D15" s="285">
        <f>PRESIDENC!E7</f>
        <v>0</v>
      </c>
      <c r="E15" s="224">
        <f>PRESIDENC!F7</f>
        <v>15</v>
      </c>
      <c r="F15" s="225">
        <f>PRESIDENC!G7</f>
        <v>1680</v>
      </c>
      <c r="G15" s="226">
        <f>PRESIDENC!H7</f>
        <v>25200</v>
      </c>
      <c r="H15" s="221">
        <f>PRESIDENC!I7</f>
        <v>383</v>
      </c>
      <c r="I15" s="225">
        <f>PRESIDENC!J7</f>
        <v>5745</v>
      </c>
      <c r="J15" s="227">
        <f>PRESIDENC!K7</f>
        <v>0</v>
      </c>
      <c r="K15" s="226">
        <f>PRESIDENC!L7</f>
        <v>0</v>
      </c>
      <c r="L15" s="380"/>
      <c r="M15" s="399">
        <f>PRESIDENC!M7</f>
        <v>19455</v>
      </c>
    </row>
    <row r="16" spans="1:13" ht="25.2" customHeight="1">
      <c r="A16" s="222" t="str">
        <f>PRESIDENC!B8</f>
        <v>FRANCISCO DIAZ GONZALEZ</v>
      </c>
      <c r="B16" s="223" t="str">
        <f>PRESIDENC!C8</f>
        <v>PRESIDENCIA MPAL.</v>
      </c>
      <c r="C16" s="223" t="str">
        <f>PRESIDENC!D8</f>
        <v>AUXILIAR ADMVO.</v>
      </c>
      <c r="D16" s="285">
        <f>PRESIDENC!E8</f>
        <v>2934317068</v>
      </c>
      <c r="E16" s="224">
        <f>PRESIDENC!F8</f>
        <v>15</v>
      </c>
      <c r="F16" s="225">
        <f>PRESIDENC!G8</f>
        <v>270</v>
      </c>
      <c r="G16" s="226">
        <f>PRESIDENC!H8</f>
        <v>4050</v>
      </c>
      <c r="H16" s="227">
        <f>PRESIDENC!I8</f>
        <v>25</v>
      </c>
      <c r="I16" s="225">
        <f>PRESIDENC!J8</f>
        <v>375</v>
      </c>
      <c r="J16" s="225">
        <f>PRESIDENC!K8</f>
        <v>0</v>
      </c>
      <c r="K16" s="226">
        <f>PRESIDENC!L8</f>
        <v>0</v>
      </c>
      <c r="L16" s="380"/>
      <c r="M16" s="399">
        <f>PRESIDENC!M8</f>
        <v>3675</v>
      </c>
    </row>
    <row r="17" spans="1:13" ht="25.2" customHeight="1">
      <c r="A17" s="222" t="str">
        <f>PRESIDENC!B9</f>
        <v>BRENDA CHAVEZ CARDENAS</v>
      </c>
      <c r="B17" s="223" t="str">
        <f>PRESIDENC!C9</f>
        <v>PRESIDENCIA MPAL.</v>
      </c>
      <c r="C17" s="223" t="str">
        <f>PRESIDENC!D9</f>
        <v>SECRETARIA</v>
      </c>
      <c r="D17" s="285">
        <f>PRESIDENC!E9</f>
        <v>0</v>
      </c>
      <c r="E17" s="224">
        <f>PRESIDENC!F9</f>
        <v>15</v>
      </c>
      <c r="F17" s="225">
        <f>PRESIDENC!G9</f>
        <v>188</v>
      </c>
      <c r="G17" s="226">
        <f>PRESIDENC!H9</f>
        <v>2820</v>
      </c>
      <c r="H17" s="227">
        <f>PRESIDENC!I9</f>
        <v>4</v>
      </c>
      <c r="I17" s="225">
        <f>PRESIDENC!J9</f>
        <v>60</v>
      </c>
      <c r="J17" s="225">
        <f>PRESIDENC!K9</f>
        <v>0</v>
      </c>
      <c r="K17" s="226">
        <f>PRESIDENC!L9</f>
        <v>0</v>
      </c>
      <c r="L17" s="380"/>
      <c r="M17" s="399">
        <f>PRESIDENC!M9</f>
        <v>2760</v>
      </c>
    </row>
    <row r="18" spans="1:13" ht="25.2" customHeight="1">
      <c r="A18" s="222" t="str">
        <f>PRESIDENC!B10</f>
        <v>GPE XIMENA CONTRERAS VALENCIA</v>
      </c>
      <c r="B18" s="223" t="str">
        <f>PRESIDENC!C10</f>
        <v>PRESIDENCIA MPAL.</v>
      </c>
      <c r="C18" s="223" t="str">
        <f>PRESIDENC!D10</f>
        <v>RECEPCIONISTA</v>
      </c>
      <c r="D18" s="285">
        <f>PRESIDENC!E10</f>
        <v>2754131843</v>
      </c>
      <c r="E18" s="224">
        <f>PRESIDENC!F10</f>
        <v>15</v>
      </c>
      <c r="F18" s="225">
        <f>PRESIDENC!G10</f>
        <v>188</v>
      </c>
      <c r="G18" s="226">
        <f>PRESIDENC!H10</f>
        <v>2820</v>
      </c>
      <c r="H18" s="227">
        <f>PRESIDENC!I10</f>
        <v>4</v>
      </c>
      <c r="I18" s="225">
        <f>PRESIDENC!J10</f>
        <v>60</v>
      </c>
      <c r="J18" s="225">
        <f>PRESIDENC!K10</f>
        <v>0</v>
      </c>
      <c r="K18" s="226">
        <f>PRESIDENC!L10</f>
        <v>0</v>
      </c>
      <c r="L18" s="380"/>
      <c r="M18" s="399">
        <f>PRESIDENC!M10</f>
        <v>2760</v>
      </c>
    </row>
    <row r="19" spans="1:13" ht="25.2" customHeight="1">
      <c r="A19" s="222" t="str">
        <f>PRESIDENC!B11</f>
        <v>JUAN ANTONIO  GARCIA LOPEZ</v>
      </c>
      <c r="B19" s="223" t="str">
        <f>PRESIDENC!C11</f>
        <v>PRESIDENCIA MPAL.</v>
      </c>
      <c r="C19" s="223" t="str">
        <f>PRESIDENC!D11</f>
        <v>MENSAJERO</v>
      </c>
      <c r="D19" s="285">
        <f>PRESIDENC!E11</f>
        <v>1228873933</v>
      </c>
      <c r="E19" s="224">
        <f>PRESIDENC!F11</f>
        <v>10</v>
      </c>
      <c r="F19" s="225">
        <f>PRESIDENC!G11</f>
        <v>212</v>
      </c>
      <c r="G19" s="226">
        <f>PRESIDENC!H11</f>
        <v>2120</v>
      </c>
      <c r="H19" s="221">
        <f>PRESIDENC!I11</f>
        <v>8</v>
      </c>
      <c r="I19" s="225">
        <f>PRESIDENC!J11</f>
        <v>80</v>
      </c>
      <c r="J19" s="227">
        <f>PRESIDENC!K11</f>
        <v>0</v>
      </c>
      <c r="K19" s="226">
        <f>PRESIDENC!L11</f>
        <v>0</v>
      </c>
      <c r="L19" s="380"/>
      <c r="M19" s="399">
        <f>PRESIDENC!M11</f>
        <v>2040</v>
      </c>
    </row>
    <row r="20" spans="1:13" ht="25.2" customHeight="1">
      <c r="A20" s="222" t="str">
        <f>PRESIDENC!B12</f>
        <v>MARIA DOLORES CARDENAS ORTEGA</v>
      </c>
      <c r="B20" s="223" t="str">
        <f>PRESIDENC!C12</f>
        <v>PRESIDENCIA MPAL.</v>
      </c>
      <c r="C20" s="223" t="str">
        <f>PRESIDENC!D12</f>
        <v>CONSERJE</v>
      </c>
      <c r="D20" s="285">
        <f>PRESIDENC!E12</f>
        <v>1137015771</v>
      </c>
      <c r="E20" s="224">
        <f>PRESIDENC!F12</f>
        <v>15</v>
      </c>
      <c r="F20" s="225">
        <f>PRESIDENC!G12</f>
        <v>168</v>
      </c>
      <c r="G20" s="226">
        <f>PRESIDENC!H12</f>
        <v>2520</v>
      </c>
      <c r="H20" s="221">
        <f>PRESIDENC!I12</f>
        <v>1</v>
      </c>
      <c r="I20" s="225">
        <f>PRESIDENC!J12</f>
        <v>15</v>
      </c>
      <c r="J20" s="227">
        <f>PRESIDENC!K12</f>
        <v>0</v>
      </c>
      <c r="K20" s="226">
        <f>PRESIDENC!L12</f>
        <v>0</v>
      </c>
      <c r="L20" s="380"/>
      <c r="M20" s="399">
        <f>PRESIDENC!M12</f>
        <v>2505</v>
      </c>
    </row>
    <row r="21" spans="1:13" ht="25.2" customHeight="1">
      <c r="A21" s="222" t="str">
        <f>PRESIDENC!B13</f>
        <v>MARGARITA RUIZ PULIDO</v>
      </c>
      <c r="B21" s="223" t="str">
        <f>PRESIDENC!C13</f>
        <v>PRESIDENCIA MPAL.</v>
      </c>
      <c r="C21" s="223" t="str">
        <f>PRESIDENC!D13</f>
        <v>CONSERJE</v>
      </c>
      <c r="D21" s="285">
        <f>PRESIDENC!E13</f>
        <v>2758136335</v>
      </c>
      <c r="E21" s="224">
        <f>PRESIDENC!F13</f>
        <v>15</v>
      </c>
      <c r="F21" s="225">
        <f>PRESIDENC!G13</f>
        <v>168</v>
      </c>
      <c r="G21" s="226">
        <f>PRESIDENC!H13</f>
        <v>2520</v>
      </c>
      <c r="H21" s="221">
        <f>PRESIDENC!I13</f>
        <v>1</v>
      </c>
      <c r="I21" s="225">
        <f>PRESIDENC!J13</f>
        <v>15</v>
      </c>
      <c r="J21" s="227">
        <f>PRESIDENC!K13</f>
        <v>0</v>
      </c>
      <c r="K21" s="226">
        <f>PRESIDENC!L13</f>
        <v>0</v>
      </c>
      <c r="L21" s="380"/>
      <c r="M21" s="399">
        <f>PRESIDENC!M13</f>
        <v>2505</v>
      </c>
    </row>
    <row r="22" spans="1:13" ht="25.2" customHeight="1">
      <c r="A22" s="222" t="str">
        <f>'SECRET Y SINDIC'!B7</f>
        <v>MARIA DEL CARMEN CEJA ESQUIVEZ</v>
      </c>
      <c r="B22" s="223" t="str">
        <f>'SECRET Y SINDIC'!C7</f>
        <v>SEC. Y SINDICATURA</v>
      </c>
      <c r="C22" s="223" t="str">
        <f>'SECRET Y SINDIC'!D7</f>
        <v>SINDICO</v>
      </c>
      <c r="D22" s="285">
        <f>'SECRET Y SINDIC'!E7</f>
        <v>2926170781</v>
      </c>
      <c r="E22" s="224">
        <f>'SECRET Y SINDIC'!F7</f>
        <v>15</v>
      </c>
      <c r="F22" s="225">
        <f>'SECRET Y SINDIC'!G7</f>
        <v>905</v>
      </c>
      <c r="G22" s="226">
        <f>'SECRET Y SINDIC'!H7</f>
        <v>13575</v>
      </c>
      <c r="H22" s="221">
        <f>'SECRET Y SINDIC'!I7</f>
        <v>161</v>
      </c>
      <c r="I22" s="225">
        <f>'SECRET Y SINDIC'!J7</f>
        <v>2415</v>
      </c>
      <c r="J22" s="227">
        <f>'SECRET Y SINDIC'!K7</f>
        <v>0</v>
      </c>
      <c r="K22" s="226">
        <f>'SECRET Y SINDIC'!L7</f>
        <v>0</v>
      </c>
      <c r="L22" s="226">
        <f>'SECRET Y SINDIC'!M7</f>
        <v>761</v>
      </c>
      <c r="M22" s="399">
        <f>'SECRET Y SINDIC'!N7</f>
        <v>10399</v>
      </c>
    </row>
    <row r="23" spans="1:13" ht="25.2" customHeight="1">
      <c r="A23" s="222" t="str">
        <f>'SECRET Y SINDIC'!B8</f>
        <v>JANETTE GPE. TRUJILLO GALLEGOS</v>
      </c>
      <c r="B23" s="223" t="str">
        <f>'SECRET Y SINDIC'!C8</f>
        <v>SEC. Y SINDICATURA</v>
      </c>
      <c r="C23" s="223" t="str">
        <f>'SECRET Y SINDIC'!D8</f>
        <v>SECRETARIA</v>
      </c>
      <c r="D23" s="285">
        <f>'SECRET Y SINDIC'!E8</f>
        <v>2911014668</v>
      </c>
      <c r="E23" s="224">
        <f>'SECRET Y SINDIC'!F8</f>
        <v>15</v>
      </c>
      <c r="F23" s="225">
        <f>'SECRET Y SINDIC'!G8</f>
        <v>188</v>
      </c>
      <c r="G23" s="226">
        <f>'SECRET Y SINDIC'!H8</f>
        <v>2820</v>
      </c>
      <c r="H23" s="221">
        <f>'SECRET Y SINDIC'!I8</f>
        <v>4</v>
      </c>
      <c r="I23" s="225">
        <f>'SECRET Y SINDIC'!J8</f>
        <v>60</v>
      </c>
      <c r="J23" s="227">
        <f>'SECRET Y SINDIC'!K8</f>
        <v>0</v>
      </c>
      <c r="K23" s="226">
        <f>'SECRET Y SINDIC'!L8</f>
        <v>0</v>
      </c>
      <c r="L23" s="380"/>
      <c r="M23" s="399">
        <f>'SECRET Y SINDIC'!N8</f>
        <v>2760</v>
      </c>
    </row>
    <row r="24" spans="1:13" ht="25.2" customHeight="1">
      <c r="A24" s="222" t="str">
        <f>'SECRET Y SINDIC'!B9</f>
        <v>JORGE CARLOS NAVARRETE GARZA</v>
      </c>
      <c r="B24" s="223" t="str">
        <f>'SECRET Y SINDIC'!C9</f>
        <v>SEC. Y SINDICATURA</v>
      </c>
      <c r="C24" s="223" t="str">
        <f>'SECRET Y SINDIC'!D9</f>
        <v>SECRETARIO GENERAL</v>
      </c>
      <c r="D24" s="285">
        <f>'SECRET Y SINDIC'!E9</f>
        <v>1110430374</v>
      </c>
      <c r="E24" s="224">
        <f>'SECRET Y SINDIC'!F9</f>
        <v>15</v>
      </c>
      <c r="F24" s="225">
        <f>'SECRET Y SINDIC'!G9</f>
        <v>699</v>
      </c>
      <c r="G24" s="226">
        <f>'SECRET Y SINDIC'!H9</f>
        <v>10485</v>
      </c>
      <c r="H24" s="227">
        <f>'SECRET Y SINDIC'!I9</f>
        <v>107</v>
      </c>
      <c r="I24" s="225">
        <f>'SECRET Y SINDIC'!J9</f>
        <v>1605</v>
      </c>
      <c r="J24" s="225">
        <f>'SECRET Y SINDIC'!K9</f>
        <v>0</v>
      </c>
      <c r="K24" s="226">
        <f>'SECRET Y SINDIC'!L9</f>
        <v>0</v>
      </c>
      <c r="L24" s="380"/>
      <c r="M24" s="399">
        <f>'SECRET Y SINDIC'!N9</f>
        <v>8880</v>
      </c>
    </row>
    <row r="25" spans="1:13" ht="25.2" customHeight="1">
      <c r="A25" s="222" t="str">
        <f>'SECRET Y SINDIC'!B10</f>
        <v>GLIDIOLA MATA VALDOVINOS</v>
      </c>
      <c r="B25" s="223" t="str">
        <f>'SECRET Y SINDIC'!C10</f>
        <v>SEC. Y SINDICATURA</v>
      </c>
      <c r="C25" s="223" t="str">
        <f>'SECRET Y SINDIC'!D10</f>
        <v>SECRETARIA</v>
      </c>
      <c r="D25" s="285">
        <f>'SECRET Y SINDIC'!E10</f>
        <v>1226365841</v>
      </c>
      <c r="E25" s="224">
        <f>'SECRET Y SINDIC'!F10</f>
        <v>15</v>
      </c>
      <c r="F25" s="225">
        <f>'SECRET Y SINDIC'!G10</f>
        <v>286</v>
      </c>
      <c r="G25" s="226">
        <f>'SECRET Y SINDIC'!H10</f>
        <v>4290</v>
      </c>
      <c r="H25" s="221">
        <f>'SECRET Y SINDIC'!I10</f>
        <v>26</v>
      </c>
      <c r="I25" s="225">
        <f>'SECRET Y SINDIC'!J10</f>
        <v>390</v>
      </c>
      <c r="J25" s="227">
        <f>'SECRET Y SINDIC'!K10</f>
        <v>0</v>
      </c>
      <c r="K25" s="226">
        <f>'SECRET Y SINDIC'!L10</f>
        <v>0</v>
      </c>
      <c r="L25" s="380"/>
      <c r="M25" s="399">
        <f>'SECRET Y SINDIC'!N10</f>
        <v>3900</v>
      </c>
    </row>
    <row r="26" spans="1:13" ht="25.2" customHeight="1">
      <c r="A26" s="222" t="str">
        <f>'SECRET Y SINDIC'!B11</f>
        <v>ZACARIAS GALVAN DOMINGUEZ</v>
      </c>
      <c r="B26" s="223" t="str">
        <f>'SECRET Y SINDIC'!C11</f>
        <v>SEC. Y SINDICATURA</v>
      </c>
      <c r="C26" s="223" t="str">
        <f>'SECRET Y SINDIC'!D11</f>
        <v>GESTOR MUNICIPAL</v>
      </c>
      <c r="D26" s="285">
        <f>'SECRET Y SINDIC'!E11</f>
        <v>2888052956</v>
      </c>
      <c r="E26" s="224">
        <f>'SECRET Y SINDIC'!F11</f>
        <v>15</v>
      </c>
      <c r="F26" s="225">
        <f>'SECRET Y SINDIC'!G11</f>
        <v>275</v>
      </c>
      <c r="G26" s="226">
        <f>'SECRET Y SINDIC'!H11</f>
        <v>4125</v>
      </c>
      <c r="H26" s="221">
        <f>'SECRET Y SINDIC'!I11</f>
        <v>25</v>
      </c>
      <c r="I26" s="225">
        <f>'SECRET Y SINDIC'!J11</f>
        <v>375</v>
      </c>
      <c r="J26" s="227">
        <f>'SECRET Y SINDIC'!K11</f>
        <v>0</v>
      </c>
      <c r="K26" s="226">
        <f>'SECRET Y SINDIC'!L11</f>
        <v>0</v>
      </c>
      <c r="L26" s="380"/>
      <c r="M26" s="399">
        <f>'SECRET Y SINDIC'!N11</f>
        <v>3750</v>
      </c>
    </row>
    <row r="27" spans="1:13" ht="25.2" customHeight="1">
      <c r="A27" s="222" t="str">
        <f>'SECRET Y SINDIC'!B12</f>
        <v>EMMANUEL DIAZ MAGAÑA</v>
      </c>
      <c r="B27" s="223" t="str">
        <f>'SECRET Y SINDIC'!C12</f>
        <v>JURIDICO</v>
      </c>
      <c r="C27" s="223" t="str">
        <f>'SECRET Y SINDIC'!D12</f>
        <v>ASESOR JURIDICO</v>
      </c>
      <c r="D27" s="285">
        <f>'SECRET Y SINDIC'!E12</f>
        <v>1128305153</v>
      </c>
      <c r="E27" s="224">
        <f>'SECRET Y SINDIC'!F12</f>
        <v>15</v>
      </c>
      <c r="F27" s="225">
        <f>'SECRET Y SINDIC'!G12</f>
        <v>432</v>
      </c>
      <c r="G27" s="226">
        <f>'SECRET Y SINDIC'!H12</f>
        <v>6480</v>
      </c>
      <c r="H27" s="221">
        <f>'SECRET Y SINDIC'!I12</f>
        <v>50</v>
      </c>
      <c r="I27" s="225">
        <f>'SECRET Y SINDIC'!J12</f>
        <v>750</v>
      </c>
      <c r="J27" s="227">
        <f>'SECRET Y SINDIC'!K12</f>
        <v>0</v>
      </c>
      <c r="K27" s="226">
        <f>'SECRET Y SINDIC'!L12</f>
        <v>0</v>
      </c>
      <c r="L27" s="380"/>
      <c r="M27" s="399">
        <f>'SECRET Y SINDIC'!N12</f>
        <v>5730</v>
      </c>
    </row>
    <row r="28" spans="1:13" ht="25.2" customHeight="1">
      <c r="A28" s="222" t="str">
        <f>'OFIC MAY Y DES SOC'!B7</f>
        <v>ANA CAROLINA RIOS CERVANTES</v>
      </c>
      <c r="B28" s="223" t="str">
        <f>'OFIC MAY Y DES SOC'!C7</f>
        <v>OFICIALIA MAYOR</v>
      </c>
      <c r="C28" s="223" t="str">
        <f>'OFIC MAY Y DES SOC'!D7</f>
        <v>SECRETARIA</v>
      </c>
      <c r="D28" s="285">
        <f>'OFIC MAY Y DES SOC'!E7</f>
        <v>2934279905</v>
      </c>
      <c r="E28" s="224">
        <f>'OFIC MAY Y DES SOC'!F7</f>
        <v>15</v>
      </c>
      <c r="F28" s="225">
        <f>'OFIC MAY Y DES SOC'!G7</f>
        <v>256</v>
      </c>
      <c r="G28" s="226">
        <f>'OFIC MAY Y DES SOC'!H7</f>
        <v>3840</v>
      </c>
      <c r="H28" s="227">
        <f>'OFIC MAY Y DES SOC'!I7</f>
        <v>22</v>
      </c>
      <c r="I28" s="225">
        <f>'OFIC MAY Y DES SOC'!J7</f>
        <v>330</v>
      </c>
      <c r="J28" s="225">
        <f>'OFIC MAY Y DES SOC'!K7</f>
        <v>0</v>
      </c>
      <c r="K28" s="226">
        <f>'OFIC MAY Y DES SOC'!L7</f>
        <v>0</v>
      </c>
      <c r="L28" s="380"/>
      <c r="M28" s="399">
        <f>'OFIC MAY Y DES SOC'!M7</f>
        <v>3510</v>
      </c>
    </row>
    <row r="29" spans="1:13" ht="25.2" customHeight="1">
      <c r="A29" s="222" t="str">
        <f>'OFIC MAY Y DES SOC'!B8</f>
        <v>PAULA ELVIA HERNANDEZ DOMINGUEZ</v>
      </c>
      <c r="B29" s="223" t="str">
        <f>'OFIC MAY Y DES SOC'!C8</f>
        <v>DES. SOCIAL</v>
      </c>
      <c r="C29" s="223" t="str">
        <f>'OFIC MAY Y DES SOC'!D8</f>
        <v>DIRECTORA</v>
      </c>
      <c r="D29" s="285">
        <f>'OFIC MAY Y DES SOC'!E8</f>
        <v>2892975106</v>
      </c>
      <c r="E29" s="224">
        <f>'OFIC MAY Y DES SOC'!F8</f>
        <v>15</v>
      </c>
      <c r="F29" s="225">
        <f>'OFIC MAY Y DES SOC'!G8</f>
        <v>372</v>
      </c>
      <c r="G29" s="226">
        <f>'OFIC MAY Y DES SOC'!H8</f>
        <v>5580</v>
      </c>
      <c r="H29" s="227">
        <f>'OFIC MAY Y DES SOC'!I8</f>
        <v>43</v>
      </c>
      <c r="I29" s="225">
        <f>'OFIC MAY Y DES SOC'!J8</f>
        <v>645</v>
      </c>
      <c r="J29" s="225">
        <f>'OFIC MAY Y DES SOC'!K8</f>
        <v>0</v>
      </c>
      <c r="K29" s="226">
        <f>'OFIC MAY Y DES SOC'!L8</f>
        <v>0</v>
      </c>
      <c r="L29" s="380"/>
      <c r="M29" s="399">
        <f>'OFIC MAY Y DES SOC'!M8</f>
        <v>4935</v>
      </c>
    </row>
    <row r="30" spans="1:13" ht="25.2" customHeight="1">
      <c r="A30" s="222" t="str">
        <f>'OFIC MAY Y DES SOC'!B9</f>
        <v>ROSARIO RAMIREZ DIAZ</v>
      </c>
      <c r="B30" s="223" t="str">
        <f>'OFIC MAY Y DES SOC'!C9</f>
        <v>DES. SOCIAL</v>
      </c>
      <c r="C30" s="223" t="str">
        <f>'OFIC MAY Y DES SOC'!D9</f>
        <v>SECRETARIA</v>
      </c>
      <c r="D30" s="285">
        <f>'OFIC MAY Y DES SOC'!E9</f>
        <v>2778286248</v>
      </c>
      <c r="E30" s="224">
        <f>'OFIC MAY Y DES SOC'!F9</f>
        <v>15</v>
      </c>
      <c r="F30" s="225">
        <f>'OFIC MAY Y DES SOC'!G9</f>
        <v>188</v>
      </c>
      <c r="G30" s="226">
        <f>'OFIC MAY Y DES SOC'!H9</f>
        <v>2820</v>
      </c>
      <c r="H30" s="227">
        <f>'OFIC MAY Y DES SOC'!I9</f>
        <v>4</v>
      </c>
      <c r="I30" s="225">
        <f>'OFIC MAY Y DES SOC'!J9</f>
        <v>60</v>
      </c>
      <c r="J30" s="225">
        <f>'OFIC MAY Y DES SOC'!K9</f>
        <v>0</v>
      </c>
      <c r="K30" s="226">
        <f>'OFIC MAY Y DES SOC'!L9</f>
        <v>0</v>
      </c>
      <c r="L30" s="380"/>
      <c r="M30" s="399">
        <f>'OFIC MAY Y DES SOC'!M9</f>
        <v>2760</v>
      </c>
    </row>
    <row r="31" spans="1:13" ht="25.2" customHeight="1">
      <c r="A31" s="222" t="str">
        <f>'REG CIV Y PROM ECON'!B7</f>
        <v>ROBERTO GRACIAN CABRERA</v>
      </c>
      <c r="B31" s="223" t="str">
        <f>'REG CIV Y PROM ECON'!C7</f>
        <v>REGISTRO CIVIL</v>
      </c>
      <c r="C31" s="223" t="str">
        <f>'REG CIV Y PROM ECON'!D7</f>
        <v>OFICIAL DEL REGISTO CIVIL</v>
      </c>
      <c r="D31" s="285">
        <f>'REG CIV Y PROM ECON'!E7</f>
        <v>2758150605</v>
      </c>
      <c r="E31" s="224">
        <f>'REG CIV Y PROM ECON'!F7</f>
        <v>15</v>
      </c>
      <c r="F31" s="225">
        <f>'REG CIV Y PROM ECON'!G7</f>
        <v>380</v>
      </c>
      <c r="G31" s="226">
        <f>'REG CIV Y PROM ECON'!H7</f>
        <v>5700</v>
      </c>
      <c r="H31" s="227">
        <f>'REG CIV Y PROM ECON'!I7</f>
        <v>46</v>
      </c>
      <c r="I31" s="225">
        <f>'REG CIV Y PROM ECON'!J7</f>
        <v>690</v>
      </c>
      <c r="J31" s="225">
        <f>'REG CIV Y PROM ECON'!K7</f>
        <v>0</v>
      </c>
      <c r="K31" s="226">
        <f>'REG CIV Y PROM ECON'!L7</f>
        <v>0</v>
      </c>
      <c r="L31" s="380"/>
      <c r="M31" s="399">
        <f>'REG CIV Y PROM ECON'!M7</f>
        <v>5010</v>
      </c>
    </row>
    <row r="32" spans="1:13" ht="25.2" customHeight="1">
      <c r="A32" s="222" t="str">
        <f>'REG CIV Y PROM ECON'!B8</f>
        <v>MARIA REYNA VILLA VARGAS</v>
      </c>
      <c r="B32" s="223" t="str">
        <f>'REG CIV Y PROM ECON'!C8</f>
        <v>REGISTRO CIVIL</v>
      </c>
      <c r="C32" s="223" t="str">
        <f>'REG CIV Y PROM ECON'!D8</f>
        <v>SECRETARIA</v>
      </c>
      <c r="D32" s="285">
        <f>'REG CIV Y PROM ECON'!E8</f>
        <v>1226366392</v>
      </c>
      <c r="E32" s="224">
        <f>'REG CIV Y PROM ECON'!F8</f>
        <v>15</v>
      </c>
      <c r="F32" s="225">
        <f>'REG CIV Y PROM ECON'!G8</f>
        <v>206</v>
      </c>
      <c r="G32" s="226">
        <f>'REG CIV Y PROM ECON'!H8</f>
        <v>3090</v>
      </c>
      <c r="H32" s="227">
        <f>'REG CIV Y PROM ECON'!I8</f>
        <v>6</v>
      </c>
      <c r="I32" s="225">
        <f>'REG CIV Y PROM ECON'!J8</f>
        <v>90</v>
      </c>
      <c r="J32" s="225">
        <f>'REG CIV Y PROM ECON'!K8</f>
        <v>0</v>
      </c>
      <c r="K32" s="226">
        <f>'REG CIV Y PROM ECON'!L8</f>
        <v>0</v>
      </c>
      <c r="L32" s="380"/>
      <c r="M32" s="399">
        <f>'REG CIV Y PROM ECON'!M8</f>
        <v>3000</v>
      </c>
    </row>
    <row r="33" spans="1:13" ht="24.6" customHeight="1">
      <c r="A33" s="222" t="str">
        <f>'REG CIV Y PROM ECON'!B9</f>
        <v>ALMA ERIKA DE LA TORRE MARTINEZ</v>
      </c>
      <c r="B33" s="223" t="str">
        <f>'REG CIV Y PROM ECON'!C9</f>
        <v>PROM. ECONOMICA</v>
      </c>
      <c r="C33" s="223" t="str">
        <f>'REG CIV Y PROM ECON'!D9</f>
        <v>SECRETARIA</v>
      </c>
      <c r="D33" s="285">
        <f>'REG CIV Y PROM ECON'!E9</f>
        <v>1215605423</v>
      </c>
      <c r="E33" s="224">
        <f>'REG CIV Y PROM ECON'!F9</f>
        <v>15</v>
      </c>
      <c r="F33" s="225">
        <f>'REG CIV Y PROM ECON'!G9</f>
        <v>256</v>
      </c>
      <c r="G33" s="226">
        <f>'REG CIV Y PROM ECON'!H9</f>
        <v>3840</v>
      </c>
      <c r="H33" s="227">
        <f>'REG CIV Y PROM ECON'!I9</f>
        <v>22</v>
      </c>
      <c r="I33" s="225">
        <f>'REG CIV Y PROM ECON'!J9</f>
        <v>330</v>
      </c>
      <c r="J33" s="225">
        <f>'REG CIV Y PROM ECON'!K9</f>
        <v>0</v>
      </c>
      <c r="K33" s="226">
        <f>'REG CIV Y PROM ECON'!L9</f>
        <v>0</v>
      </c>
      <c r="L33" s="380"/>
      <c r="M33" s="399">
        <f>'REG CIV Y PROM ECON'!M9</f>
        <v>3510</v>
      </c>
    </row>
    <row r="34" spans="1:13" ht="25.2" customHeight="1">
      <c r="A34" s="222" t="str">
        <f>'DES AGROP, ECOLOG'!B7</f>
        <v>JORGE ALBERTO MENDEZ OCAMPO</v>
      </c>
      <c r="B34" s="223" t="str">
        <f>'DES AGROP, ECOLOG'!C7</f>
        <v>DESARROLLO AGROPECUARIO</v>
      </c>
      <c r="C34" s="223" t="str">
        <f>'DES AGROP, ECOLOG'!D7</f>
        <v>ENCARGADA DEPTO.</v>
      </c>
      <c r="D34" s="285">
        <f>'DES AGROP, ECOLOG'!E7</f>
        <v>2937141580</v>
      </c>
      <c r="E34" s="224">
        <f>'DES AGROP, ECOLOG'!F7</f>
        <v>15</v>
      </c>
      <c r="F34" s="225">
        <f>'DES AGROP, ECOLOG'!G7</f>
        <v>435</v>
      </c>
      <c r="G34" s="226">
        <f>'DES AGROP, ECOLOG'!H7</f>
        <v>6525</v>
      </c>
      <c r="H34" s="227">
        <f>'DES AGROP, ECOLOG'!I7</f>
        <v>57</v>
      </c>
      <c r="I34" s="225">
        <f>'DES AGROP, ECOLOG'!J7</f>
        <v>855</v>
      </c>
      <c r="J34" s="225">
        <f>'DES AGROP, ECOLOG'!K7</f>
        <v>0</v>
      </c>
      <c r="K34" s="226">
        <f>'DES AGROP, ECOLOG'!L7</f>
        <v>0</v>
      </c>
      <c r="L34" s="380"/>
      <c r="M34" s="399">
        <f>'DES AGROP, ECOLOG'!M7</f>
        <v>5670</v>
      </c>
    </row>
    <row r="35" spans="1:13" ht="25.2" customHeight="1">
      <c r="A35" s="222" t="str">
        <f>'DES AGROP, ECOLOG'!B8</f>
        <v>NANCY GARCIA DIAZ</v>
      </c>
      <c r="B35" s="223" t="str">
        <f>'DES AGROP, ECOLOG'!C8</f>
        <v>ECOLOGIA</v>
      </c>
      <c r="C35" s="223" t="str">
        <f>'DES AGROP, ECOLOG'!D8</f>
        <v>ENCARGADA DEPTO.</v>
      </c>
      <c r="D35" s="285">
        <f>'DES AGROP, ECOLOG'!E8</f>
        <v>2758150370</v>
      </c>
      <c r="E35" s="224">
        <f>'DES AGROP, ECOLOG'!F8</f>
        <v>15</v>
      </c>
      <c r="F35" s="225">
        <f>'DES AGROP, ECOLOG'!G8</f>
        <v>274</v>
      </c>
      <c r="G35" s="226">
        <f>'DES AGROP, ECOLOG'!H8</f>
        <v>4110</v>
      </c>
      <c r="H35" s="227">
        <f>'DES AGROP, ECOLOG'!I8</f>
        <v>25</v>
      </c>
      <c r="I35" s="225">
        <f>'DES AGROP, ECOLOG'!J8</f>
        <v>375</v>
      </c>
      <c r="J35" s="225">
        <f>'DES AGROP, ECOLOG'!K8</f>
        <v>0</v>
      </c>
      <c r="K35" s="226">
        <f>'DES AGROP, ECOLOG'!L8</f>
        <v>0</v>
      </c>
      <c r="L35" s="380"/>
      <c r="M35" s="399">
        <f>'DES AGROP, ECOLOG'!M8</f>
        <v>3735</v>
      </c>
    </row>
    <row r="36" spans="1:13" ht="25.2" customHeight="1">
      <c r="A36" s="222" t="str">
        <f>'DES AGROP, ECOLOG'!B9</f>
        <v>NANCY GUADALUPE FONSECA TORRES</v>
      </c>
      <c r="B36" s="223" t="str">
        <f>'DES AGROP, ECOLOG'!C9</f>
        <v>TRANSPARENCIA</v>
      </c>
      <c r="C36" s="223" t="str">
        <f>'DES AGROP, ECOLOG'!D9</f>
        <v>SECRETARIA</v>
      </c>
      <c r="D36" s="285">
        <f>'DES AGROP, ECOLOG'!E9</f>
        <v>2758150354</v>
      </c>
      <c r="E36" s="224">
        <f>'DES AGROP, ECOLOG'!F9</f>
        <v>15</v>
      </c>
      <c r="F36" s="225">
        <f>'DES AGROP, ECOLOG'!G9</f>
        <v>188</v>
      </c>
      <c r="G36" s="226">
        <f>'DES AGROP, ECOLOG'!H9</f>
        <v>2820</v>
      </c>
      <c r="H36" s="227">
        <f>'DES AGROP, ECOLOG'!I9</f>
        <v>4</v>
      </c>
      <c r="I36" s="225">
        <f>'DES AGROP, ECOLOG'!J9</f>
        <v>60</v>
      </c>
      <c r="J36" s="225">
        <f>'DES AGROP, ECOLOG'!K9</f>
        <v>0</v>
      </c>
      <c r="K36" s="226">
        <f>'DES AGROP, ECOLOG'!L9</f>
        <v>0</v>
      </c>
      <c r="L36" s="380"/>
      <c r="M36" s="399">
        <f>'DES AGROP, ECOLOG'!M9</f>
        <v>2760</v>
      </c>
    </row>
    <row r="37" spans="1:13" ht="25.2" customHeight="1">
      <c r="A37" s="222" t="str">
        <f>'DES AGROP, ECOLOG'!B10</f>
        <v>DENISSE YOHALY HERNANDEZ MEZA</v>
      </c>
      <c r="B37" s="223" t="str">
        <f>'DES AGROP, ECOLOG'!C10</f>
        <v>INSTITUTO DE LA JUVENTUD</v>
      </c>
      <c r="C37" s="223" t="str">
        <f>'DES AGROP, ECOLOG'!D10</f>
        <v>ENCARGADA DEPTO.</v>
      </c>
      <c r="D37" s="285">
        <f>'DES AGROP, ECOLOG'!E10</f>
        <v>1123997014</v>
      </c>
      <c r="E37" s="224">
        <f>'DES AGROP, ECOLOG'!F10</f>
        <v>15</v>
      </c>
      <c r="F37" s="225">
        <f>'DES AGROP, ECOLOG'!G10</f>
        <v>256</v>
      </c>
      <c r="G37" s="226">
        <f>'DES AGROP, ECOLOG'!H10</f>
        <v>3840</v>
      </c>
      <c r="H37" s="227">
        <f>'DES AGROP, ECOLOG'!I10</f>
        <v>22</v>
      </c>
      <c r="I37" s="225">
        <f>'DES AGROP, ECOLOG'!J10</f>
        <v>330</v>
      </c>
      <c r="J37" s="225">
        <f>'DES AGROP, ECOLOG'!K10</f>
        <v>0</v>
      </c>
      <c r="K37" s="226">
        <f>'DES AGROP, ECOLOG'!L10</f>
        <v>0</v>
      </c>
      <c r="L37" s="380"/>
      <c r="M37" s="399">
        <f>'DES AGROP, ECOLOG'!M10</f>
        <v>3510</v>
      </c>
    </row>
    <row r="38" spans="1:13" ht="25.2" customHeight="1">
      <c r="A38" s="222" t="str">
        <f>'DES AGROP, ECOLOG'!B11</f>
        <v>SAYURI CAMARENA IBARRA</v>
      </c>
      <c r="B38" s="223" t="str">
        <f>'DES AGROP, ECOLOG'!C11</f>
        <v>CE MUJER</v>
      </c>
      <c r="C38" s="223" t="str">
        <f>'DES AGROP, ECOLOG'!D11</f>
        <v>SECRETARIA</v>
      </c>
      <c r="D38" s="285">
        <f>'DES AGROP, ECOLOG'!E11</f>
        <v>1427277490</v>
      </c>
      <c r="E38" s="224">
        <f>'DES AGROP, ECOLOG'!F11</f>
        <v>15</v>
      </c>
      <c r="F38" s="225">
        <f>'DES AGROP, ECOLOG'!G11</f>
        <v>256</v>
      </c>
      <c r="G38" s="226">
        <f>'DES AGROP, ECOLOG'!H11</f>
        <v>3840</v>
      </c>
      <c r="H38" s="227">
        <f>'DES AGROP, ECOLOG'!I11</f>
        <v>22</v>
      </c>
      <c r="I38" s="225">
        <f>'DES AGROP, ECOLOG'!J11</f>
        <v>330</v>
      </c>
      <c r="J38" s="225">
        <f>'DES AGROP, ECOLOG'!K11</f>
        <v>0</v>
      </c>
      <c r="K38" s="226">
        <f>'DES AGROP, ECOLOG'!L11</f>
        <v>0</v>
      </c>
      <c r="L38" s="380"/>
      <c r="M38" s="399">
        <f>'DES AGROP, ECOLOG'!M11</f>
        <v>3510</v>
      </c>
    </row>
    <row r="39" spans="1:13" ht="25.2" customHeight="1">
      <c r="A39" s="222" t="str">
        <f>'CASA CULT'!B7</f>
        <v>NAHIELI AGUILAR FERRER</v>
      </c>
      <c r="B39" s="223" t="str">
        <f>'CASA CULT'!C7</f>
        <v>CULTURA Y TURISMO</v>
      </c>
      <c r="C39" s="223" t="str">
        <f>'CASA CULT'!D7</f>
        <v>DIRECTORA CULTURA</v>
      </c>
      <c r="D39" s="285">
        <f>'CASA CULT'!E7</f>
        <v>2937145993</v>
      </c>
      <c r="E39" s="224">
        <f>'CASA CULT'!F7</f>
        <v>15</v>
      </c>
      <c r="F39" s="225">
        <f>'CASA CULT'!G7</f>
        <v>434</v>
      </c>
      <c r="G39" s="226">
        <f>'CASA CULT'!H7</f>
        <v>6510</v>
      </c>
      <c r="H39" s="227">
        <f>'CASA CULT'!I7</f>
        <v>56</v>
      </c>
      <c r="I39" s="225">
        <f>'CASA CULT'!J7</f>
        <v>840</v>
      </c>
      <c r="J39" s="225">
        <f>'CASA CULT'!K7</f>
        <v>0</v>
      </c>
      <c r="K39" s="226">
        <f>'CASA CULT'!L7</f>
        <v>0</v>
      </c>
      <c r="L39" s="380"/>
      <c r="M39" s="399">
        <f>'CASA CULT'!M7</f>
        <v>5670</v>
      </c>
    </row>
    <row r="40" spans="1:13" ht="25.2" customHeight="1">
      <c r="A40" s="222" t="str">
        <f>'CASA CULT'!B8</f>
        <v>ALEJANDRO ALCARAZ REYNOSA</v>
      </c>
      <c r="B40" s="223" t="str">
        <f>'CASA CULT'!C8</f>
        <v>CULTURA Y TURISMO</v>
      </c>
      <c r="C40" s="223" t="str">
        <f>'CASA CULT'!D8</f>
        <v>SUB. DIRECTOR</v>
      </c>
      <c r="D40" s="285">
        <f>'CASA CULT'!E8</f>
        <v>2851699415</v>
      </c>
      <c r="E40" s="224">
        <f>'CASA CULT'!F8</f>
        <v>15</v>
      </c>
      <c r="F40" s="225">
        <f>'CASA CULT'!G8</f>
        <v>226</v>
      </c>
      <c r="G40" s="226">
        <f>'CASA CULT'!H8</f>
        <v>3390</v>
      </c>
      <c r="H40" s="227">
        <f>'CASA CULT'!I8</f>
        <v>9</v>
      </c>
      <c r="I40" s="225">
        <f>'CASA CULT'!J8</f>
        <v>135</v>
      </c>
      <c r="J40" s="225">
        <f>'CASA CULT'!K8</f>
        <v>0</v>
      </c>
      <c r="K40" s="226">
        <f>'CASA CULT'!L8</f>
        <v>0</v>
      </c>
      <c r="L40" s="380"/>
      <c r="M40" s="399">
        <f>'CASA CULT'!M8</f>
        <v>3255</v>
      </c>
    </row>
    <row r="41" spans="1:13" ht="25.2" customHeight="1">
      <c r="A41" s="222" t="str">
        <f>'CASA CULT'!B9</f>
        <v>JUAN MANUEL CERVANTES LUPIAN</v>
      </c>
      <c r="B41" s="223" t="str">
        <f>'CASA CULT'!C9</f>
        <v>CULTURA Y TURISMO</v>
      </c>
      <c r="C41" s="223" t="str">
        <f>'CASA CULT'!D9</f>
        <v>AUXILIAR</v>
      </c>
      <c r="D41" s="285">
        <f>'CASA CULT'!E9</f>
        <v>2937148631</v>
      </c>
      <c r="E41" s="224">
        <f>'CASA CULT'!F9</f>
        <v>15</v>
      </c>
      <c r="F41" s="225">
        <f>'CASA CULT'!G9</f>
        <v>275</v>
      </c>
      <c r="G41" s="226">
        <f>'CASA CULT'!H9</f>
        <v>4125</v>
      </c>
      <c r="H41" s="227">
        <f>'CASA CULT'!I9</f>
        <v>25</v>
      </c>
      <c r="I41" s="225">
        <f>'CASA CULT'!J9</f>
        <v>375</v>
      </c>
      <c r="J41" s="225">
        <f>'CASA CULT'!K9</f>
        <v>0</v>
      </c>
      <c r="K41" s="226">
        <f>'CASA CULT'!L9</f>
        <v>0</v>
      </c>
      <c r="L41" s="380"/>
      <c r="M41" s="399">
        <f>'CASA CULT'!M9</f>
        <v>3750</v>
      </c>
    </row>
    <row r="42" spans="1:13" ht="25.2" customHeight="1">
      <c r="A42" s="222" t="str">
        <f>'CASA CULT'!B10</f>
        <v>JESSICA IVONNE YAÑEZ RUIZ</v>
      </c>
      <c r="B42" s="223" t="str">
        <f>'CASA CULT'!C10</f>
        <v>CULTURA Y TURISMO</v>
      </c>
      <c r="C42" s="223" t="str">
        <f>'CASA CULT'!D10</f>
        <v>SECRETARIA</v>
      </c>
      <c r="D42" s="285">
        <f>'CASA CULT'!E10</f>
        <v>2758145903</v>
      </c>
      <c r="E42" s="224">
        <f>'CASA CULT'!F10</f>
        <v>15</v>
      </c>
      <c r="F42" s="225">
        <f>'CASA CULT'!G10</f>
        <v>226</v>
      </c>
      <c r="G42" s="226">
        <f>'CASA CULT'!H10</f>
        <v>3390</v>
      </c>
      <c r="H42" s="227">
        <f>'CASA CULT'!I10</f>
        <v>9</v>
      </c>
      <c r="I42" s="225">
        <f>'CASA CULT'!J10</f>
        <v>135</v>
      </c>
      <c r="J42" s="225">
        <f>'CASA CULT'!K10</f>
        <v>0</v>
      </c>
      <c r="K42" s="226">
        <f>'CASA CULT'!L10</f>
        <v>0</v>
      </c>
      <c r="L42" s="380"/>
      <c r="M42" s="399">
        <f>'CASA CULT'!M10</f>
        <v>3255</v>
      </c>
    </row>
    <row r="43" spans="1:13" ht="25.2" customHeight="1">
      <c r="A43" s="222" t="str">
        <f>'CASA CULT'!B11</f>
        <v>JORGE RAMON FLORES RODRIGUEZ</v>
      </c>
      <c r="B43" s="223" t="str">
        <f>'CASA CULT'!C11</f>
        <v>CULTURA Y TURISMO</v>
      </c>
      <c r="C43" s="223" t="str">
        <f>'CASA CULT'!D11</f>
        <v>DISEÑADOR GRAFICO</v>
      </c>
      <c r="D43" s="285" t="str">
        <f>'CASA CULT'!E11</f>
        <v>0455842875</v>
      </c>
      <c r="E43" s="224">
        <f>'CASA CULT'!F11</f>
        <v>16</v>
      </c>
      <c r="F43" s="225">
        <f>'CASA CULT'!G11</f>
        <v>256</v>
      </c>
      <c r="G43" s="226">
        <f>'CASA CULT'!H11</f>
        <v>4096</v>
      </c>
      <c r="H43" s="227">
        <f>'CASA CULT'!I11</f>
        <v>22</v>
      </c>
      <c r="I43" s="225">
        <f>'CASA CULT'!J11</f>
        <v>352</v>
      </c>
      <c r="J43" s="225">
        <f>'CASA CULT'!K11</f>
        <v>0</v>
      </c>
      <c r="K43" s="226">
        <f>'CASA CULT'!L11</f>
        <v>0</v>
      </c>
      <c r="L43" s="380"/>
      <c r="M43" s="399">
        <f>'CASA CULT'!M11</f>
        <v>3744</v>
      </c>
    </row>
    <row r="44" spans="1:13" ht="25.2" customHeight="1">
      <c r="A44" s="222" t="str">
        <f>'CASA CULT'!B12</f>
        <v>FRANCISCO JAVIER MENDEZ JIMENEZ</v>
      </c>
      <c r="B44" s="223" t="str">
        <f>'CASA CULT'!C12</f>
        <v>CULTURA Y TURISMO</v>
      </c>
      <c r="C44" s="223" t="str">
        <f>'CASA CULT'!D12</f>
        <v>ASISTENTE DE IMAGEN Y PUBLICIDAD</v>
      </c>
      <c r="D44" s="285">
        <f>'CASA CULT'!E12</f>
        <v>1505626218</v>
      </c>
      <c r="E44" s="224">
        <f>'CASA CULT'!F12</f>
        <v>16</v>
      </c>
      <c r="F44" s="225">
        <f>'CASA CULT'!G12</f>
        <v>270</v>
      </c>
      <c r="G44" s="226">
        <f>'CASA CULT'!H12</f>
        <v>4320</v>
      </c>
      <c r="H44" s="227">
        <f>'CASA CULT'!I12</f>
        <v>25</v>
      </c>
      <c r="I44" s="225">
        <f>'CASA CULT'!J12</f>
        <v>400</v>
      </c>
      <c r="J44" s="225">
        <f>'CASA CULT'!K12</f>
        <v>0</v>
      </c>
      <c r="K44" s="226">
        <f>'CASA CULT'!L12</f>
        <v>0</v>
      </c>
      <c r="L44" s="380"/>
      <c r="M44" s="399">
        <f>'CASA CULT'!M12</f>
        <v>3920</v>
      </c>
    </row>
    <row r="45" spans="1:13" ht="25.2" customHeight="1">
      <c r="A45" s="222" t="str">
        <f>'CASA CULT'!B13</f>
        <v>ANA MARIA MORENO CORONA</v>
      </c>
      <c r="B45" s="223" t="str">
        <f>'CASA CULT'!C13</f>
        <v>CULTURA Y TURISMO</v>
      </c>
      <c r="C45" s="223" t="str">
        <f>'CASA CULT'!D13</f>
        <v>INTENDENTE</v>
      </c>
      <c r="D45" s="285">
        <f>'CASA CULT'!E13</f>
        <v>2758146004</v>
      </c>
      <c r="E45" s="224">
        <f>'CASA CULT'!F13</f>
        <v>15</v>
      </c>
      <c r="F45" s="225">
        <f>'CASA CULT'!G13</f>
        <v>141</v>
      </c>
      <c r="G45" s="226">
        <f>'CASA CULT'!H13</f>
        <v>2115</v>
      </c>
      <c r="H45" s="227">
        <f>'CASA CULT'!I13</f>
        <v>0</v>
      </c>
      <c r="I45" s="225">
        <f>'CASA CULT'!J13</f>
        <v>0</v>
      </c>
      <c r="J45" s="225">
        <f>'CASA CULT'!K13</f>
        <v>4</v>
      </c>
      <c r="K45" s="226">
        <f>'CASA CULT'!L13</f>
        <v>60</v>
      </c>
      <c r="L45" s="380"/>
      <c r="M45" s="399">
        <f>'CASA CULT'!M13</f>
        <v>2175</v>
      </c>
    </row>
    <row r="46" spans="1:13" ht="25.2" customHeight="1">
      <c r="A46" s="222" t="str">
        <f>'CASA CULT'!B14</f>
        <v>ROBERTO VALDOVINOS MADRIZ</v>
      </c>
      <c r="B46" s="223" t="str">
        <f>'CASA CULT'!C14</f>
        <v>CULTURA Y TURISMO</v>
      </c>
      <c r="C46" s="223" t="str">
        <f>'CASA CULT'!D14</f>
        <v>VELADOR</v>
      </c>
      <c r="D46" s="285">
        <f>'CASA CULT'!E14</f>
        <v>2765530318</v>
      </c>
      <c r="E46" s="224">
        <f>'CASA CULT'!F14</f>
        <v>15</v>
      </c>
      <c r="F46" s="225">
        <f>'CASA CULT'!G14</f>
        <v>206</v>
      </c>
      <c r="G46" s="226">
        <f>'CASA CULT'!H14</f>
        <v>3090</v>
      </c>
      <c r="H46" s="227">
        <f>'CASA CULT'!I14</f>
        <v>6</v>
      </c>
      <c r="I46" s="225">
        <f>'CASA CULT'!J14</f>
        <v>90</v>
      </c>
      <c r="J46" s="225">
        <f>'CASA CULT'!K14</f>
        <v>0</v>
      </c>
      <c r="K46" s="226">
        <f>'CASA CULT'!L14</f>
        <v>0</v>
      </c>
      <c r="L46" s="380"/>
      <c r="M46" s="399">
        <f>'CASA CULT'!M14</f>
        <v>3000</v>
      </c>
    </row>
    <row r="47" spans="1:13" ht="25.2" customHeight="1">
      <c r="A47" s="222" t="str">
        <f>'CASA CULT'!B15</f>
        <v>SERGIO  PICHARDO  CORONA</v>
      </c>
      <c r="B47" s="223" t="str">
        <f>'CASA CULT'!C15</f>
        <v>CULTURA Y TURISMO</v>
      </c>
      <c r="C47" s="223" t="str">
        <f>'CASA CULT'!D15</f>
        <v>VELADOR</v>
      </c>
      <c r="D47" s="285">
        <f>'CASA CULT'!E15</f>
        <v>0</v>
      </c>
      <c r="E47" s="224">
        <f>'CASA CULT'!F15</f>
        <v>15</v>
      </c>
      <c r="F47" s="225">
        <f>'CASA CULT'!G15</f>
        <v>206</v>
      </c>
      <c r="G47" s="226">
        <f>'CASA CULT'!H15</f>
        <v>3090</v>
      </c>
      <c r="H47" s="227">
        <f>'CASA CULT'!I15</f>
        <v>6</v>
      </c>
      <c r="I47" s="225">
        <f>'CASA CULT'!J15</f>
        <v>90</v>
      </c>
      <c r="J47" s="225">
        <f>'CASA CULT'!K15</f>
        <v>0</v>
      </c>
      <c r="K47" s="226">
        <f>'CASA CULT'!L15</f>
        <v>0</v>
      </c>
      <c r="L47" s="380"/>
      <c r="M47" s="399">
        <f>'CASA CULT'!M15</f>
        <v>3000</v>
      </c>
    </row>
    <row r="48" spans="1:13" ht="25.2" customHeight="1">
      <c r="A48" s="222" t="str">
        <f>DELEG!B8</f>
        <v>ELIODORA BAUTISTA MORFIN</v>
      </c>
      <c r="B48" s="223" t="str">
        <f>DELEG!C8</f>
        <v>DELEGACION MPAL.</v>
      </c>
      <c r="C48" s="223" t="str">
        <f>DELEG!D8</f>
        <v>DELEGADA DEL VOLANTIN</v>
      </c>
      <c r="D48" s="285">
        <f>DELEG!E8</f>
        <v>2758148708</v>
      </c>
      <c r="E48" s="224">
        <f>DELEG!F8</f>
        <v>15</v>
      </c>
      <c r="F48" s="225">
        <f>DELEG!G8</f>
        <v>194</v>
      </c>
      <c r="G48" s="226">
        <f>DELEG!H8</f>
        <v>2910</v>
      </c>
      <c r="H48" s="227">
        <f>DELEG!I8</f>
        <v>5</v>
      </c>
      <c r="I48" s="225">
        <f>DELEG!J8</f>
        <v>75</v>
      </c>
      <c r="J48" s="225">
        <f>DELEG!K8</f>
        <v>0</v>
      </c>
      <c r="K48" s="226">
        <f>DELEG!L8</f>
        <v>0</v>
      </c>
      <c r="L48" s="380"/>
      <c r="M48" s="399">
        <f>DELEG!M8</f>
        <v>2835</v>
      </c>
    </row>
    <row r="49" spans="1:13" ht="25.2" customHeight="1">
      <c r="A49" s="222" t="str">
        <f>DELEG!B9</f>
        <v>ROBERTO CHAVARRIA GARCIA</v>
      </c>
      <c r="B49" s="223" t="str">
        <f>DELEG!C9</f>
        <v>DELEGACION MPAL.</v>
      </c>
      <c r="C49" s="223" t="str">
        <f>DELEG!D9</f>
        <v>DELEGADO DEL EJIDO MOD.</v>
      </c>
      <c r="D49" s="285">
        <f>DELEG!E9</f>
        <v>2758149089</v>
      </c>
      <c r="E49" s="224">
        <f>DELEG!F9</f>
        <v>15</v>
      </c>
      <c r="F49" s="225">
        <f>DELEG!G9</f>
        <v>194</v>
      </c>
      <c r="G49" s="226">
        <f>DELEG!H9</f>
        <v>2910</v>
      </c>
      <c r="H49" s="227">
        <f>DELEG!I9</f>
        <v>5</v>
      </c>
      <c r="I49" s="225">
        <f>DELEG!J9</f>
        <v>75</v>
      </c>
      <c r="J49" s="225">
        <f>DELEG!K9</f>
        <v>0</v>
      </c>
      <c r="K49" s="226">
        <f>DELEG!L9</f>
        <v>0</v>
      </c>
      <c r="L49" s="380"/>
      <c r="M49" s="399">
        <f>DELEG!M9</f>
        <v>2835</v>
      </c>
    </row>
    <row r="50" spans="1:13" ht="25.2" customHeight="1">
      <c r="A50" s="222" t="str">
        <f>DELEG!B10</f>
        <v>SERGIO BUENROSTRO GARCIA</v>
      </c>
      <c r="B50" s="223" t="str">
        <f>DELEG!C10</f>
        <v>DELEGACION MPAL.</v>
      </c>
      <c r="C50" s="223" t="str">
        <f>DELEG!D10</f>
        <v>AGENTE MUNICIPAL MISMALOYA</v>
      </c>
      <c r="D50" s="285">
        <f>DELEG!E10</f>
        <v>2758148937</v>
      </c>
      <c r="E50" s="224">
        <f>DELEG!F10</f>
        <v>15</v>
      </c>
      <c r="F50" s="225">
        <f>DELEG!G10</f>
        <v>57</v>
      </c>
      <c r="G50" s="226">
        <f>DELEG!H10</f>
        <v>855</v>
      </c>
      <c r="H50" s="227">
        <f>DELEG!I10</f>
        <v>0</v>
      </c>
      <c r="I50" s="225">
        <f>DELEG!J10</f>
        <v>0</v>
      </c>
      <c r="J50" s="225">
        <f>DELEG!K10</f>
        <v>10</v>
      </c>
      <c r="K50" s="226">
        <f>DELEG!L10</f>
        <v>150</v>
      </c>
      <c r="L50" s="380"/>
      <c r="M50" s="399">
        <f>DELEG!M10</f>
        <v>1005</v>
      </c>
    </row>
    <row r="51" spans="1:13" ht="25.2" customHeight="1">
      <c r="A51" s="222" t="str">
        <f>DELEG!B11</f>
        <v>JOVANA ACUÑA CEJA</v>
      </c>
      <c r="B51" s="223" t="str">
        <f>DELEG!C11</f>
        <v>AGENCIAS MPAL.</v>
      </c>
      <c r="C51" s="223" t="str">
        <f>DELEG!D11</f>
        <v>AGENTE MUNICIPAL REFUGIO</v>
      </c>
      <c r="D51" s="285">
        <f>DELEG!E11</f>
        <v>2960472700</v>
      </c>
      <c r="E51" s="224">
        <f>DELEG!F11</f>
        <v>15</v>
      </c>
      <c r="F51" s="225">
        <f>DELEG!G11</f>
        <v>38</v>
      </c>
      <c r="G51" s="226">
        <f>DELEG!H11</f>
        <v>570</v>
      </c>
      <c r="H51" s="227">
        <f>DELEG!I11</f>
        <v>0</v>
      </c>
      <c r="I51" s="225">
        <f>DELEG!J11</f>
        <v>0</v>
      </c>
      <c r="J51" s="225">
        <f>DELEG!K11</f>
        <v>12</v>
      </c>
      <c r="K51" s="226">
        <f>DELEG!L11</f>
        <v>180</v>
      </c>
      <c r="L51" s="380"/>
      <c r="M51" s="399">
        <f>DELEG!M11</f>
        <v>750</v>
      </c>
    </row>
    <row r="52" spans="1:13" ht="25.2" customHeight="1">
      <c r="A52" s="222" t="str">
        <f>DELEG!B12</f>
        <v>DALILA CASTILLO DIAZ</v>
      </c>
      <c r="B52" s="247" t="str">
        <f>DELEG!C12</f>
        <v>DELEGACION MPAL.</v>
      </c>
      <c r="C52" s="229" t="str">
        <f>DELEG!D12</f>
        <v>SECRETARIA DEL VOLANTIN</v>
      </c>
      <c r="D52" s="286">
        <f>DELEG!E12</f>
        <v>2785180058</v>
      </c>
      <c r="E52" s="230">
        <f>DELEG!F12</f>
        <v>15</v>
      </c>
      <c r="F52" s="231">
        <f>DELEG!G12</f>
        <v>188</v>
      </c>
      <c r="G52" s="226">
        <f>DELEG!H12</f>
        <v>2820</v>
      </c>
      <c r="H52" s="221">
        <f>DELEG!I12</f>
        <v>4</v>
      </c>
      <c r="I52" s="225">
        <f>DELEG!J12</f>
        <v>60</v>
      </c>
      <c r="J52" s="232">
        <f>DELEG!K12</f>
        <v>0</v>
      </c>
      <c r="K52" s="226">
        <f>DELEG!L12</f>
        <v>0</v>
      </c>
      <c r="L52" s="380"/>
      <c r="M52" s="399">
        <f>DELEG!M12</f>
        <v>2760</v>
      </c>
    </row>
    <row r="53" spans="1:13" ht="25.2" customHeight="1">
      <c r="A53" s="222" t="str">
        <f>DELEG!B13</f>
        <v>MONICA ALCARAZ REYNOSO</v>
      </c>
      <c r="B53" s="247" t="str">
        <f>DELEG!C13</f>
        <v>DELEGACION MPAL.</v>
      </c>
      <c r="C53" s="229" t="str">
        <f>DELEG!D13</f>
        <v>INTENDENTE EJIDO MODELO</v>
      </c>
      <c r="D53" s="286">
        <f>DELEG!E13</f>
        <v>2908762570</v>
      </c>
      <c r="E53" s="230">
        <f>DELEG!F13</f>
        <v>15</v>
      </c>
      <c r="F53" s="231">
        <f>DELEG!G13</f>
        <v>86</v>
      </c>
      <c r="G53" s="226">
        <f>DELEG!H13</f>
        <v>1290</v>
      </c>
      <c r="H53" s="221">
        <f>DELEG!I13</f>
        <v>0</v>
      </c>
      <c r="I53" s="225">
        <f>DELEG!J13</f>
        <v>0</v>
      </c>
      <c r="J53" s="232">
        <f>DELEG!K13</f>
        <v>8</v>
      </c>
      <c r="K53" s="226">
        <f>DELEG!L13</f>
        <v>120</v>
      </c>
      <c r="L53" s="380"/>
      <c r="M53" s="399">
        <f>DELEG!M13</f>
        <v>1410</v>
      </c>
    </row>
    <row r="54" spans="1:13" ht="25.2" customHeight="1">
      <c r="A54" s="222" t="str">
        <f>DELEG!B14</f>
        <v>JUANA  CERVANTES  ANGEL</v>
      </c>
      <c r="B54" s="247" t="str">
        <f>DELEG!C14</f>
        <v>DELEGACION MPAL.</v>
      </c>
      <c r="C54" s="229" t="str">
        <f>DELEG!D14</f>
        <v>BARRENDERO PLAZA PRINCIPAL EJIDO MODELO</v>
      </c>
      <c r="D54" s="286">
        <f>DELEG!E14</f>
        <v>2758148775</v>
      </c>
      <c r="E54" s="230">
        <f>DELEG!F14</f>
        <v>15</v>
      </c>
      <c r="F54" s="231">
        <f>DELEG!G14</f>
        <v>72</v>
      </c>
      <c r="G54" s="226">
        <f>DELEG!H14</f>
        <v>1080</v>
      </c>
      <c r="H54" s="221">
        <f>DELEG!I14</f>
        <v>0</v>
      </c>
      <c r="I54" s="225">
        <f>DELEG!J14</f>
        <v>0</v>
      </c>
      <c r="J54" s="232">
        <f>DELEG!K14</f>
        <v>10</v>
      </c>
      <c r="K54" s="226">
        <f>DELEG!L14</f>
        <v>150</v>
      </c>
      <c r="L54" s="380"/>
      <c r="M54" s="399">
        <f>DELEG!M14</f>
        <v>1230</v>
      </c>
    </row>
    <row r="55" spans="1:13" ht="25.2" customHeight="1">
      <c r="A55" s="222" t="str">
        <f>DELEGII!B8</f>
        <v>MIGUEL FONSECA TORRES</v>
      </c>
      <c r="B55" s="223" t="str">
        <f>DELEGII!C8</f>
        <v>DELEGACION MPAL.</v>
      </c>
      <c r="C55" s="223" t="str">
        <f>DELEGII!D8</f>
        <v>BARRENDERO EL VOLANTIN</v>
      </c>
      <c r="D55" s="285">
        <f>DELEGII!E8</f>
        <v>0</v>
      </c>
      <c r="E55" s="224">
        <f>DELEGII!F8</f>
        <v>15</v>
      </c>
      <c r="F55" s="225">
        <f>DELEGII!G8</f>
        <v>50</v>
      </c>
      <c r="G55" s="226">
        <f>DELEGII!H8</f>
        <v>750</v>
      </c>
      <c r="H55" s="227">
        <f>DELEGII!I8</f>
        <v>0</v>
      </c>
      <c r="I55" s="225">
        <f>DELEGII!J8</f>
        <v>0</v>
      </c>
      <c r="J55" s="225">
        <f>DELEGII!K8</f>
        <v>11</v>
      </c>
      <c r="K55" s="226">
        <f>DELEGII!L8</f>
        <v>165</v>
      </c>
      <c r="L55" s="380"/>
      <c r="M55" s="399">
        <f>DELEGII!M8</f>
        <v>915</v>
      </c>
    </row>
    <row r="56" spans="1:13" ht="25.2" customHeight="1">
      <c r="A56" s="222" t="str">
        <f>DELEGII!B9</f>
        <v>MARIA GUADALUPE ZEPEDA CORONA</v>
      </c>
      <c r="B56" s="223" t="str">
        <f>DELEGII!C9</f>
        <v>DELEGACION MPAL.</v>
      </c>
      <c r="C56" s="223" t="str">
        <f>DELEGII!D9</f>
        <v>BARRENDERO EL VOLANTIN</v>
      </c>
      <c r="D56" s="285">
        <f>DELEGII!E9</f>
        <v>0</v>
      </c>
      <c r="E56" s="224">
        <f>DELEGII!F9</f>
        <v>15</v>
      </c>
      <c r="F56" s="225">
        <f>DELEGII!G9</f>
        <v>50</v>
      </c>
      <c r="G56" s="226">
        <f>DELEGII!H9</f>
        <v>750</v>
      </c>
      <c r="H56" s="227">
        <f>DELEGII!I9</f>
        <v>0</v>
      </c>
      <c r="I56" s="225">
        <f>DELEGII!J9</f>
        <v>0</v>
      </c>
      <c r="J56" s="225">
        <f>DELEGII!K9</f>
        <v>11</v>
      </c>
      <c r="K56" s="226">
        <f>DELEGII!L9</f>
        <v>165</v>
      </c>
      <c r="L56" s="380"/>
      <c r="M56" s="399">
        <f>DELEGII!M9</f>
        <v>915</v>
      </c>
    </row>
    <row r="57" spans="1:13" ht="25.2" customHeight="1">
      <c r="A57" s="222" t="str">
        <f>DELEGII!B10</f>
        <v>FRANCISCO JAVIER Cárdenas TEJEDA</v>
      </c>
      <c r="B57" s="223" t="str">
        <f>DELEGII!C10</f>
        <v>DELEGACION MPAL.</v>
      </c>
      <c r="C57" s="223" t="str">
        <f>DELEGII!D10</f>
        <v>BARRENDERO MISMALOYA</v>
      </c>
      <c r="D57" s="285">
        <f>DELEGII!E10</f>
        <v>2910959790</v>
      </c>
      <c r="E57" s="224">
        <f>DELEGII!F10</f>
        <v>15</v>
      </c>
      <c r="F57" s="225">
        <f>DELEGII!G10</f>
        <v>50</v>
      </c>
      <c r="G57" s="226">
        <f>DELEGII!H10</f>
        <v>750</v>
      </c>
      <c r="H57" s="227">
        <f>DELEGII!I10</f>
        <v>0</v>
      </c>
      <c r="I57" s="225">
        <f>DELEGII!J10</f>
        <v>0</v>
      </c>
      <c r="J57" s="225">
        <f>DELEGII!K10</f>
        <v>11</v>
      </c>
      <c r="K57" s="226">
        <f>DELEGII!L10</f>
        <v>165</v>
      </c>
      <c r="L57" s="380"/>
      <c r="M57" s="399">
        <f>DELEGII!M10</f>
        <v>915</v>
      </c>
    </row>
    <row r="58" spans="1:13" ht="25.2" customHeight="1">
      <c r="A58" s="222" t="str">
        <f>DELEGII!B11</f>
        <v>IGNACIO MARTINEZ ACUÑA</v>
      </c>
      <c r="B58" s="223" t="str">
        <f>DELEGII!C11</f>
        <v>DELEGACION MPAL.</v>
      </c>
      <c r="C58" s="223" t="str">
        <f>DELEGII!D11</f>
        <v>BARRENDERO EL REFUGIO</v>
      </c>
      <c r="D58" s="285">
        <f>DELEGII!E11</f>
        <v>455058880</v>
      </c>
      <c r="E58" s="224">
        <f>DELEGII!F11</f>
        <v>15</v>
      </c>
      <c r="F58" s="225">
        <f>DELEGII!G11</f>
        <v>50</v>
      </c>
      <c r="G58" s="226">
        <f>DELEGII!H11</f>
        <v>750</v>
      </c>
      <c r="H58" s="227">
        <f>DELEGII!I11</f>
        <v>0</v>
      </c>
      <c r="I58" s="225">
        <f>DELEGII!J11</f>
        <v>0</v>
      </c>
      <c r="J58" s="225">
        <f>DELEGII!K11</f>
        <v>11</v>
      </c>
      <c r="K58" s="226">
        <f>DELEGII!L11</f>
        <v>165</v>
      </c>
      <c r="L58" s="380"/>
      <c r="M58" s="399">
        <f>DELEGII!M11</f>
        <v>915</v>
      </c>
    </row>
    <row r="59" spans="1:13" ht="25.2" customHeight="1">
      <c r="A59" s="222" t="str">
        <f>DELEGII!B12</f>
        <v>MAYRA ELIZABETH SUAREZ ZAMBRANO</v>
      </c>
      <c r="B59" s="223" t="str">
        <f>DELEGII!C12</f>
        <v>DELEGACION MPAL.</v>
      </c>
      <c r="C59" s="223" t="str">
        <f>DELEGII!D12</f>
        <v>JARDINERA DE LA ROSA AMARILLA</v>
      </c>
      <c r="D59" s="285">
        <f>DELEGII!E12</f>
        <v>455263050</v>
      </c>
      <c r="E59" s="224">
        <f>DELEGII!F12</f>
        <v>15</v>
      </c>
      <c r="F59" s="225">
        <f>DELEGII!G12</f>
        <v>50</v>
      </c>
      <c r="G59" s="226">
        <f>DELEGII!H12</f>
        <v>750</v>
      </c>
      <c r="H59" s="227">
        <f>DELEGII!I12</f>
        <v>0</v>
      </c>
      <c r="I59" s="225">
        <f>DELEGII!J12</f>
        <v>0</v>
      </c>
      <c r="J59" s="225">
        <f>DELEGII!K12</f>
        <v>11</v>
      </c>
      <c r="K59" s="226">
        <f>DELEGII!L12</f>
        <v>165</v>
      </c>
      <c r="L59" s="380"/>
      <c r="M59" s="399">
        <f>DELEGII!M12</f>
        <v>915</v>
      </c>
    </row>
    <row r="60" spans="1:13" ht="25.2" customHeight="1">
      <c r="A60" s="222" t="str">
        <f>'RECAUD DELEG'!B8</f>
        <v>ARACELI CORONA CERVANTES</v>
      </c>
      <c r="B60" s="223" t="str">
        <f>'RECAUD DELEG'!C8</f>
        <v>AGENCIAS MPALES.</v>
      </c>
      <c r="C60" s="223" t="str">
        <f>'RECAUD DELEG'!D8</f>
        <v>RECAUD. DE MISMALOYA</v>
      </c>
      <c r="D60" s="285">
        <f>'RECAUD DELEG'!E8</f>
        <v>2662809796</v>
      </c>
      <c r="E60" s="224">
        <f>'RECAUD DELEG'!F8</f>
        <v>15</v>
      </c>
      <c r="F60" s="225">
        <f>'RECAUD DELEG'!G8</f>
        <v>78</v>
      </c>
      <c r="G60" s="226">
        <f>'RECAUD DELEG'!H8</f>
        <v>1170</v>
      </c>
      <c r="H60" s="221">
        <f>'RECAUD DELEG'!I8</f>
        <v>0</v>
      </c>
      <c r="I60" s="225">
        <f>'RECAUD DELEG'!J8</f>
        <v>0</v>
      </c>
      <c r="J60" s="227">
        <f>'RECAUD DELEG'!K8</f>
        <v>10</v>
      </c>
      <c r="K60" s="226">
        <f>'RECAUD DELEG'!L8</f>
        <v>150</v>
      </c>
      <c r="L60" s="380"/>
      <c r="M60" s="399">
        <f>'RECAUD DELEG'!M8</f>
        <v>1320</v>
      </c>
    </row>
    <row r="61" spans="1:13" ht="25.2" customHeight="1">
      <c r="A61" s="222" t="str">
        <f>'RECAUD DELEG'!B9</f>
        <v>ISIDRO ACUÑA VARGAS</v>
      </c>
      <c r="B61" s="223" t="str">
        <f>'RECAUD DELEG'!C9</f>
        <v>AGENCIAS MPALES.</v>
      </c>
      <c r="C61" s="223" t="str">
        <f>'RECAUD DELEG'!D9</f>
        <v>RECAUD. EL REFUGIO</v>
      </c>
      <c r="D61" s="285">
        <f>'RECAUD DELEG'!E9</f>
        <v>2980348872</v>
      </c>
      <c r="E61" s="224">
        <f>'RECAUD DELEG'!F9</f>
        <v>15</v>
      </c>
      <c r="F61" s="225">
        <f>'RECAUD DELEG'!G9</f>
        <v>148</v>
      </c>
      <c r="G61" s="226">
        <f>'RECAUD DELEG'!H9</f>
        <v>2220</v>
      </c>
      <c r="H61" s="221">
        <f>'RECAUD DELEG'!I9</f>
        <v>0</v>
      </c>
      <c r="I61" s="225">
        <f>'RECAUD DELEG'!J9</f>
        <v>0</v>
      </c>
      <c r="J61" s="227">
        <f>'RECAUD DELEG'!K9</f>
        <v>3</v>
      </c>
      <c r="K61" s="226">
        <f>'RECAUD DELEG'!L9</f>
        <v>45</v>
      </c>
      <c r="L61" s="380"/>
      <c r="M61" s="399">
        <f>'RECAUD DELEG'!M9</f>
        <v>2265</v>
      </c>
    </row>
    <row r="62" spans="1:13" ht="25.2" customHeight="1">
      <c r="A62" s="222" t="str">
        <f>'RECAUD DELEG'!B10</f>
        <v>JOSE DE JESUS NUÑEZ GARCIA</v>
      </c>
      <c r="B62" s="223" t="str">
        <f>'RECAUD DELEG'!C10</f>
        <v>AGENCIAS MPALES.</v>
      </c>
      <c r="C62" s="223" t="str">
        <f>'RECAUD DELEG'!D10</f>
        <v>RECAUD. COL. MADERO</v>
      </c>
      <c r="D62" s="285">
        <f>'RECAUD DELEG'!E10</f>
        <v>2758147833</v>
      </c>
      <c r="E62" s="224">
        <f>'RECAUD DELEG'!F10</f>
        <v>15</v>
      </c>
      <c r="F62" s="225">
        <f>'RECAUD DELEG'!G10</f>
        <v>148</v>
      </c>
      <c r="G62" s="226">
        <f>'RECAUD DELEG'!H10</f>
        <v>2220</v>
      </c>
      <c r="H62" s="221">
        <f>'RECAUD DELEG'!I10</f>
        <v>0</v>
      </c>
      <c r="I62" s="225">
        <f>'RECAUD DELEG'!J10</f>
        <v>0</v>
      </c>
      <c r="J62" s="227">
        <f>'RECAUD DELEG'!K10</f>
        <v>3</v>
      </c>
      <c r="K62" s="226">
        <f>'RECAUD DELEG'!L10</f>
        <v>45</v>
      </c>
      <c r="L62" s="380"/>
      <c r="M62" s="399">
        <f>'RECAUD DELEG'!M10</f>
        <v>2265</v>
      </c>
    </row>
    <row r="63" spans="1:13" ht="25.2" customHeight="1">
      <c r="A63" s="222" t="str">
        <f>'RECAUD DELEG'!B11</f>
        <v>GILDARDO ELIZONDO SUAREZ</v>
      </c>
      <c r="B63" s="223" t="str">
        <f>'RECAUD DELEG'!C11</f>
        <v>AGENCIAS MPALES.</v>
      </c>
      <c r="C63" s="223" t="str">
        <f>'RECAUD DELEG'!D11</f>
        <v>RECAUD. ROSA AMARILLA</v>
      </c>
      <c r="D63" s="285">
        <f>'RECAUD DELEG'!E11</f>
        <v>1226365507</v>
      </c>
      <c r="E63" s="224">
        <f>'RECAUD DELEG'!F11</f>
        <v>15</v>
      </c>
      <c r="F63" s="225">
        <f>'RECAUD DELEG'!G11</f>
        <v>148</v>
      </c>
      <c r="G63" s="226">
        <f>'RECAUD DELEG'!H11</f>
        <v>2220</v>
      </c>
      <c r="H63" s="221">
        <f>'RECAUD DELEG'!I11</f>
        <v>0</v>
      </c>
      <c r="I63" s="225">
        <f>'RECAUD DELEG'!J11</f>
        <v>0</v>
      </c>
      <c r="J63" s="227">
        <f>'RECAUD DELEG'!K11</f>
        <v>3</v>
      </c>
      <c r="K63" s="226">
        <f>'RECAUD DELEG'!L11</f>
        <v>45</v>
      </c>
      <c r="L63" s="380"/>
      <c r="M63" s="399">
        <f>'RECAUD DELEG'!M11</f>
        <v>2265</v>
      </c>
    </row>
    <row r="64" spans="1:13" ht="25.2" customHeight="1">
      <c r="A64" s="222" t="str">
        <f>'RECAUD DELEG'!B12</f>
        <v>JUAN MANUEL PICHARDO CORONA</v>
      </c>
      <c r="B64" s="223" t="str">
        <f>'RECAUD DELEG'!C12</f>
        <v>AGENCIAS MPALES.</v>
      </c>
      <c r="C64" s="223" t="str">
        <f>'RECAUD DELEG'!D12</f>
        <v>AUX FONTANERIA EL ZAPOTE</v>
      </c>
      <c r="D64" s="285">
        <f>'RECAUD DELEG'!E12</f>
        <v>2758147280</v>
      </c>
      <c r="E64" s="224">
        <f>'RECAUD DELEG'!F12</f>
        <v>15</v>
      </c>
      <c r="F64" s="225">
        <f>'RECAUD DELEG'!G12</f>
        <v>57</v>
      </c>
      <c r="G64" s="226">
        <f>'RECAUD DELEG'!H12</f>
        <v>855</v>
      </c>
      <c r="H64" s="221">
        <f>'RECAUD DELEG'!I12</f>
        <v>0</v>
      </c>
      <c r="I64" s="225">
        <f>'RECAUD DELEG'!J12</f>
        <v>0</v>
      </c>
      <c r="J64" s="227">
        <f>'RECAUD DELEG'!K12</f>
        <v>10</v>
      </c>
      <c r="K64" s="226">
        <f>'RECAUD DELEG'!L12</f>
        <v>150</v>
      </c>
      <c r="L64" s="380"/>
      <c r="M64" s="399">
        <f>'RECAUD DELEG'!M12</f>
        <v>1005</v>
      </c>
    </row>
    <row r="65" spans="1:13" ht="25.2" customHeight="1">
      <c r="A65" s="222" t="str">
        <f>'RECAUD DELEG'!B13</f>
        <v>FRANCISCO JAVIER NAVARRO FARIAS</v>
      </c>
      <c r="B65" s="223" t="str">
        <f>'RECAUD DELEG'!C13</f>
        <v>AGENCIAS MPALES.</v>
      </c>
      <c r="C65" s="223" t="str">
        <f>'RECAUD DELEG'!D13</f>
        <v>AUX. FONTAN. MISMALOYA</v>
      </c>
      <c r="D65" s="285">
        <f>'RECAUD DELEG'!E13</f>
        <v>2758149070</v>
      </c>
      <c r="E65" s="224">
        <f>'RECAUD DELEG'!F13</f>
        <v>15</v>
      </c>
      <c r="F65" s="225">
        <f>'RECAUD DELEG'!G13</f>
        <v>148</v>
      </c>
      <c r="G65" s="226">
        <f>'RECAUD DELEG'!H13</f>
        <v>2220</v>
      </c>
      <c r="H65" s="221">
        <f>'RECAUD DELEG'!I13</f>
        <v>0</v>
      </c>
      <c r="I65" s="225">
        <f>'RECAUD DELEG'!J13</f>
        <v>0</v>
      </c>
      <c r="J65" s="227">
        <f>'RECAUD DELEG'!K13</f>
        <v>3</v>
      </c>
      <c r="K65" s="226">
        <f>'RECAUD DELEG'!L13</f>
        <v>45</v>
      </c>
      <c r="L65" s="380"/>
      <c r="M65" s="399">
        <f>'RECAUD DELEG'!M13</f>
        <v>2265</v>
      </c>
    </row>
    <row r="66" spans="1:13" ht="25.2" customHeight="1">
      <c r="A66" s="222" t="str">
        <f>'HAC MPAL'!B7</f>
        <v>JOSE LUIS ANAYA RICO</v>
      </c>
      <c r="B66" s="223" t="str">
        <f>'HAC MPAL'!C7</f>
        <v>HACIENDA MPAL.</v>
      </c>
      <c r="C66" s="223" t="str">
        <f>'HAC MPAL'!D7</f>
        <v>ENCARGADO DE LA HACIENDA</v>
      </c>
      <c r="D66" s="285">
        <f>'HAC MPAL'!E7</f>
        <v>2937003056</v>
      </c>
      <c r="E66" s="224">
        <f>'HAC MPAL'!F7</f>
        <v>15</v>
      </c>
      <c r="F66" s="225">
        <f>'HAC MPAL'!G7</f>
        <v>665</v>
      </c>
      <c r="G66" s="226">
        <f>'HAC MPAL'!H7</f>
        <v>9975</v>
      </c>
      <c r="H66" s="227">
        <f>'HAC MPAL'!I7</f>
        <v>105</v>
      </c>
      <c r="I66" s="225">
        <f>'HAC MPAL'!J7</f>
        <v>1575</v>
      </c>
      <c r="J66" s="225">
        <f>'HAC MPAL'!K7</f>
        <v>0</v>
      </c>
      <c r="K66" s="226">
        <f>'HAC MPAL'!L7</f>
        <v>0</v>
      </c>
      <c r="L66" s="380"/>
      <c r="M66" s="399">
        <f>'HAC MPAL'!M7</f>
        <v>8400</v>
      </c>
    </row>
    <row r="67" spans="1:13" ht="25.2" customHeight="1">
      <c r="A67" s="222" t="str">
        <f>'HAC MPAL'!B8</f>
        <v>JOSE GUILLERMO SANCHEZ LOPEZ</v>
      </c>
      <c r="B67" s="223" t="str">
        <f>'HAC MPAL'!C8</f>
        <v>HACIENDA MPAL.</v>
      </c>
      <c r="C67" s="223" t="str">
        <f>'HAC MPAL'!D8</f>
        <v>CONTRALOR</v>
      </c>
      <c r="D67" s="285">
        <f>'HAC MPAL'!E8</f>
        <v>1256239919</v>
      </c>
      <c r="E67" s="224">
        <f>'HAC MPAL'!F8</f>
        <v>15</v>
      </c>
      <c r="F67" s="225">
        <f>'HAC MPAL'!G8</f>
        <v>380</v>
      </c>
      <c r="G67" s="226">
        <f>'HAC MPAL'!H8</f>
        <v>5700</v>
      </c>
      <c r="H67" s="227">
        <f>'HAC MPAL'!I8</f>
        <v>45</v>
      </c>
      <c r="I67" s="225">
        <f>'HAC MPAL'!J8</f>
        <v>675</v>
      </c>
      <c r="J67" s="225">
        <f>'HAC MPAL'!K8</f>
        <v>0</v>
      </c>
      <c r="K67" s="226">
        <f>'HAC MPAL'!L8</f>
        <v>0</v>
      </c>
      <c r="L67" s="380"/>
      <c r="M67" s="399">
        <f>'HAC MPAL'!M8</f>
        <v>5025</v>
      </c>
    </row>
    <row r="68" spans="1:13" ht="25.2" customHeight="1">
      <c r="A68" s="222" t="str">
        <f>'HAC MPAL'!B9</f>
        <v>SUSANA DEL TORO GOMEZ</v>
      </c>
      <c r="B68" s="223" t="str">
        <f>'HAC MPAL'!C9</f>
        <v>HACIENDA MPAL.</v>
      </c>
      <c r="C68" s="223" t="str">
        <f>'HAC MPAL'!D9</f>
        <v>JEFE DE INGRESOS</v>
      </c>
      <c r="D68" s="285">
        <f>'HAC MPAL'!E9</f>
        <v>1188597863</v>
      </c>
      <c r="E68" s="224">
        <f>'HAC MPAL'!F9</f>
        <v>15</v>
      </c>
      <c r="F68" s="225">
        <f>'HAC MPAL'!G9</f>
        <v>316</v>
      </c>
      <c r="G68" s="226">
        <f>'HAC MPAL'!H9</f>
        <v>4740</v>
      </c>
      <c r="H68" s="227">
        <f>'HAC MPAL'!I9</f>
        <v>32</v>
      </c>
      <c r="I68" s="225">
        <f>'HAC MPAL'!J9</f>
        <v>480</v>
      </c>
      <c r="J68" s="225">
        <f>'HAC MPAL'!K9</f>
        <v>0</v>
      </c>
      <c r="K68" s="226">
        <f>'HAC MPAL'!L9</f>
        <v>0</v>
      </c>
      <c r="L68" s="380"/>
      <c r="M68" s="399">
        <f>'HAC MPAL'!M9</f>
        <v>4260</v>
      </c>
    </row>
    <row r="69" spans="1:13" ht="25.2" customHeight="1">
      <c r="A69" s="222" t="str">
        <f>'HAC MPAL'!B10</f>
        <v>J. JESUS CEJA AGUILAR</v>
      </c>
      <c r="B69" s="223" t="str">
        <f>'HAC MPAL'!C10</f>
        <v>HACIENDA MPAL.</v>
      </c>
      <c r="C69" s="223" t="str">
        <f>'HAC MPAL'!D10</f>
        <v>RECAUDADOR</v>
      </c>
      <c r="D69" s="285">
        <f>'HAC MPAL'!E10</f>
        <v>2909291156</v>
      </c>
      <c r="E69" s="224">
        <f>'HAC MPAL'!F10</f>
        <v>15</v>
      </c>
      <c r="F69" s="225">
        <f>'HAC MPAL'!G10</f>
        <v>226</v>
      </c>
      <c r="G69" s="226">
        <f>'HAC MPAL'!H10</f>
        <v>3390</v>
      </c>
      <c r="H69" s="227">
        <f>'HAC MPAL'!I10</f>
        <v>9</v>
      </c>
      <c r="I69" s="225">
        <f>'HAC MPAL'!J10</f>
        <v>135</v>
      </c>
      <c r="J69" s="225">
        <f>'HAC MPAL'!K10</f>
        <v>0</v>
      </c>
      <c r="K69" s="226">
        <f>'HAC MPAL'!L10</f>
        <v>0</v>
      </c>
      <c r="L69" s="380"/>
      <c r="M69" s="399">
        <f>'HAC MPAL'!M10</f>
        <v>3255</v>
      </c>
    </row>
    <row r="70" spans="1:13" ht="25.2" customHeight="1">
      <c r="A70" s="222" t="str">
        <f>'HAC MPAL'!B11</f>
        <v>ADRIANA MARIA FLORES MORENO</v>
      </c>
      <c r="B70" s="223" t="str">
        <f>'HAC MPAL'!C11</f>
        <v>HACIENDA MPAL.</v>
      </c>
      <c r="C70" s="223" t="str">
        <f>'HAC MPAL'!D11</f>
        <v>JEFE DE EGRESOS</v>
      </c>
      <c r="D70" s="285">
        <f>'HAC MPAL'!E11</f>
        <v>1186640435</v>
      </c>
      <c r="E70" s="224">
        <f>'HAC MPAL'!F11</f>
        <v>15</v>
      </c>
      <c r="F70" s="225">
        <f>'HAC MPAL'!G11</f>
        <v>401</v>
      </c>
      <c r="G70" s="226">
        <f>'HAC MPAL'!H11</f>
        <v>6015</v>
      </c>
      <c r="H70" s="221">
        <f>'HAC MPAL'!I11</f>
        <v>46</v>
      </c>
      <c r="I70" s="225">
        <f>'HAC MPAL'!J11</f>
        <v>690</v>
      </c>
      <c r="J70" s="227">
        <f>'HAC MPAL'!K11</f>
        <v>0</v>
      </c>
      <c r="K70" s="226">
        <f>'HAC MPAL'!L11</f>
        <v>0</v>
      </c>
      <c r="L70" s="380"/>
      <c r="M70" s="399">
        <f>'HAC MPAL'!M11</f>
        <v>5325</v>
      </c>
    </row>
    <row r="71" spans="1:13" ht="25.2" customHeight="1">
      <c r="A71" s="222" t="str">
        <f>'HAC MPAL'!B12</f>
        <v>LAURA ANDREA BOJORGE MARTINEZ</v>
      </c>
      <c r="B71" s="223" t="str">
        <f>'HAC MPAL'!C12</f>
        <v>HACIENDA MPAL.</v>
      </c>
      <c r="C71" s="223" t="str">
        <f>'HAC MPAL'!D12</f>
        <v>SECRETARIA</v>
      </c>
      <c r="D71" s="285">
        <f>'HAC MPAL'!E12</f>
        <v>2944674650</v>
      </c>
      <c r="E71" s="224">
        <f>'HAC MPAL'!F12</f>
        <v>15</v>
      </c>
      <c r="F71" s="225">
        <f>'HAC MPAL'!G12</f>
        <v>206</v>
      </c>
      <c r="G71" s="226">
        <f>'HAC MPAL'!H12</f>
        <v>3090</v>
      </c>
      <c r="H71" s="221">
        <f>'HAC MPAL'!I12</f>
        <v>6</v>
      </c>
      <c r="I71" s="225">
        <f>'HAC MPAL'!J12</f>
        <v>90</v>
      </c>
      <c r="J71" s="227">
        <f>'HAC MPAL'!K12</f>
        <v>0</v>
      </c>
      <c r="K71" s="226">
        <f>'HAC MPAL'!L12</f>
        <v>0</v>
      </c>
      <c r="L71" s="380"/>
      <c r="M71" s="399">
        <f>'HAC MPAL'!M12</f>
        <v>3000</v>
      </c>
    </row>
    <row r="72" spans="1:13" ht="25.2" customHeight="1">
      <c r="A72" s="222" t="str">
        <f>INSPECCION!B8</f>
        <v>ROSALIO BUENROSTRO ALCARAZ</v>
      </c>
      <c r="B72" s="223" t="str">
        <f>INSPECCION!C8</f>
        <v>HACIENDA MPAL.</v>
      </c>
      <c r="C72" s="223" t="str">
        <f>INSPECCION!D8</f>
        <v>NOTIFICADOR</v>
      </c>
      <c r="D72" s="303">
        <f>INSPECCION!E8</f>
        <v>0</v>
      </c>
      <c r="E72" s="222">
        <f>INSPECCION!F8</f>
        <v>15</v>
      </c>
      <c r="F72" s="225">
        <f>INSPECCION!G8</f>
        <v>144</v>
      </c>
      <c r="G72" s="226">
        <f>INSPECCION!H8</f>
        <v>2160</v>
      </c>
      <c r="H72" s="227">
        <f>INSPECCION!I8</f>
        <v>0</v>
      </c>
      <c r="I72" s="225">
        <f>INSPECCION!J8</f>
        <v>0</v>
      </c>
      <c r="J72" s="225">
        <f>INSPECCION!K8</f>
        <v>4</v>
      </c>
      <c r="K72" s="226">
        <f>INSPECCION!L8</f>
        <v>60</v>
      </c>
      <c r="L72" s="380"/>
      <c r="M72" s="400">
        <f>INSPECCION!M8</f>
        <v>2220</v>
      </c>
    </row>
    <row r="73" spans="1:13" ht="25.2" customHeight="1">
      <c r="A73" s="222" t="str">
        <f>INSPECCION!B9</f>
        <v>LUIS ALBERTO CARDENAS ANAYA</v>
      </c>
      <c r="B73" s="223" t="str">
        <f>INSPECCION!C9</f>
        <v>HACIENDA MPAL.</v>
      </c>
      <c r="C73" s="223" t="str">
        <f>INSPECCION!D9</f>
        <v>NOTIFICADOR</v>
      </c>
      <c r="D73" s="303">
        <f>INSPECCION!E9</f>
        <v>455063787</v>
      </c>
      <c r="E73" s="222">
        <f>INSPECCION!F9</f>
        <v>15</v>
      </c>
      <c r="F73" s="225">
        <f>INSPECCION!G9</f>
        <v>144</v>
      </c>
      <c r="G73" s="226">
        <f>INSPECCION!H9</f>
        <v>2160</v>
      </c>
      <c r="H73" s="227">
        <f>INSPECCION!I9</f>
        <v>0</v>
      </c>
      <c r="I73" s="225">
        <f>INSPECCION!J9</f>
        <v>0</v>
      </c>
      <c r="J73" s="225">
        <f>INSPECCION!K9</f>
        <v>4</v>
      </c>
      <c r="K73" s="226">
        <f>INSPECCION!L9</f>
        <v>60</v>
      </c>
      <c r="L73" s="380"/>
      <c r="M73" s="400">
        <f>INSPECCION!M9</f>
        <v>2220</v>
      </c>
    </row>
    <row r="74" spans="1:13" ht="25.2" customHeight="1">
      <c r="A74" s="222" t="str">
        <f>'CATASTRO,AGUA POT'!B7</f>
        <v>JUAN RAMON DELGADILLO VILLASANA</v>
      </c>
      <c r="B74" s="223" t="str">
        <f>'CATASTRO,AGUA POT'!C7</f>
        <v>IMP. PREDIAL Y CATASTRO</v>
      </c>
      <c r="C74" s="223" t="str">
        <f>'CATASTRO,AGUA POT'!D7</f>
        <v>DIRECTOR DEPTO.</v>
      </c>
      <c r="D74" s="285">
        <f>'CATASTRO,AGUA POT'!E7</f>
        <v>2906978940</v>
      </c>
      <c r="E74" s="224">
        <f>'CATASTRO,AGUA POT'!F7</f>
        <v>15</v>
      </c>
      <c r="F74" s="225">
        <f>'CATASTRO,AGUA POT'!G7</f>
        <v>329</v>
      </c>
      <c r="G74" s="226">
        <f>'CATASTRO,AGUA POT'!H7</f>
        <v>4935</v>
      </c>
      <c r="H74" s="227">
        <f>'CATASTRO,AGUA POT'!I7</f>
        <v>35</v>
      </c>
      <c r="I74" s="225">
        <f>'CATASTRO,AGUA POT'!J7</f>
        <v>525</v>
      </c>
      <c r="J74" s="225">
        <f>'CATASTRO,AGUA POT'!K7</f>
        <v>0</v>
      </c>
      <c r="K74" s="226">
        <f>'CATASTRO,AGUA POT'!L7</f>
        <v>0</v>
      </c>
      <c r="L74" s="380"/>
      <c r="M74" s="399">
        <f>'CATASTRO,AGUA POT'!M7</f>
        <v>4410</v>
      </c>
    </row>
    <row r="75" spans="1:13" ht="25.2" customHeight="1">
      <c r="A75" s="222" t="str">
        <f>'CATASTRO,AGUA POT'!B8</f>
        <v>VICTOR IGNACIO RAMIREZ RAMIREZ</v>
      </c>
      <c r="B75" s="223" t="str">
        <f>'CATASTRO,AGUA POT'!C8</f>
        <v>IMP. PREDIAL Y CATASTRO</v>
      </c>
      <c r="C75" s="223" t="str">
        <f>'CATASTRO,AGUA POT'!D8</f>
        <v>RECAUDADOR</v>
      </c>
      <c r="D75" s="285">
        <f>'CATASTRO,AGUA POT'!E8</f>
        <v>2758146144</v>
      </c>
      <c r="E75" s="224">
        <f>'CATASTRO,AGUA POT'!F8</f>
        <v>15</v>
      </c>
      <c r="F75" s="225">
        <f>'CATASTRO,AGUA POT'!G8</f>
        <v>243</v>
      </c>
      <c r="G75" s="226">
        <f>'CATASTRO,AGUA POT'!H8</f>
        <v>3645</v>
      </c>
      <c r="H75" s="221">
        <f>'CATASTRO,AGUA POT'!I8</f>
        <v>13</v>
      </c>
      <c r="I75" s="225">
        <f>'CATASTRO,AGUA POT'!J8</f>
        <v>195</v>
      </c>
      <c r="J75" s="227">
        <f>'CATASTRO,AGUA POT'!K8</f>
        <v>0</v>
      </c>
      <c r="K75" s="226">
        <f>'CATASTRO,AGUA POT'!L8</f>
        <v>0</v>
      </c>
      <c r="L75" s="380"/>
      <c r="M75" s="399">
        <f>'CATASTRO,AGUA POT'!M8</f>
        <v>3450</v>
      </c>
    </row>
    <row r="76" spans="1:13" ht="25.2" customHeight="1">
      <c r="A76" s="222" t="str">
        <f>'CATASTRO,AGUA POT'!B9</f>
        <v>JUAN CARLOS NUÑEZ SOTELO</v>
      </c>
      <c r="B76" s="223" t="str">
        <f>'CATASTRO,AGUA POT'!C9</f>
        <v>AGUA POTABLE</v>
      </c>
      <c r="C76" s="223" t="str">
        <f>'CATASTRO,AGUA POT'!D9</f>
        <v>DIRECTOR DEPTO.</v>
      </c>
      <c r="D76" s="285">
        <f>'CATASTRO,AGUA POT'!E9</f>
        <v>1226365949</v>
      </c>
      <c r="E76" s="224">
        <f>'CATASTRO,AGUA POT'!F9</f>
        <v>15</v>
      </c>
      <c r="F76" s="225">
        <f>'CATASTRO,AGUA POT'!G9</f>
        <v>439</v>
      </c>
      <c r="G76" s="226">
        <f>'CATASTRO,AGUA POT'!H9</f>
        <v>6585</v>
      </c>
      <c r="H76" s="221">
        <f>'CATASTRO,AGUA POT'!I9</f>
        <v>57</v>
      </c>
      <c r="I76" s="225">
        <f>'CATASTRO,AGUA POT'!J9</f>
        <v>855</v>
      </c>
      <c r="J76" s="227">
        <f>'CATASTRO,AGUA POT'!K9</f>
        <v>0</v>
      </c>
      <c r="K76" s="226">
        <f>'CATASTRO,AGUA POT'!L9</f>
        <v>0</v>
      </c>
      <c r="L76" s="380"/>
      <c r="M76" s="399">
        <f>'CATASTRO,AGUA POT'!M9</f>
        <v>5730</v>
      </c>
    </row>
    <row r="77" spans="1:13" ht="25.2" customHeight="1">
      <c r="A77" s="222" t="str">
        <f>'CATASTRO,AGUA POT'!B10</f>
        <v>ANA PATRICIA CISNEROS GARCIA</v>
      </c>
      <c r="B77" s="223" t="str">
        <f>'CATASTRO,AGUA POT'!C10</f>
        <v>AGUA POTABLE</v>
      </c>
      <c r="C77" s="223" t="str">
        <f>'CATASTRO,AGUA POT'!D10</f>
        <v>AUX. DIRECTOR Y SECRETARIA</v>
      </c>
      <c r="D77" s="285">
        <f>'CATASTRO,AGUA POT'!E10</f>
        <v>2984496493</v>
      </c>
      <c r="E77" s="224">
        <f>'CATASTRO,AGUA POT'!F10</f>
        <v>15</v>
      </c>
      <c r="F77" s="225">
        <f>'CATASTRO,AGUA POT'!G10</f>
        <v>243</v>
      </c>
      <c r="G77" s="226">
        <f>'CATASTRO,AGUA POT'!H10</f>
        <v>3645</v>
      </c>
      <c r="H77" s="227">
        <f>'CATASTRO,AGUA POT'!I10</f>
        <v>13</v>
      </c>
      <c r="I77" s="225">
        <f>'CATASTRO,AGUA POT'!J10</f>
        <v>195</v>
      </c>
      <c r="J77" s="225">
        <f>'CATASTRO,AGUA POT'!K10</f>
        <v>0</v>
      </c>
      <c r="K77" s="226">
        <f>'CATASTRO,AGUA POT'!L10</f>
        <v>0</v>
      </c>
      <c r="L77" s="380"/>
      <c r="M77" s="399">
        <f>'CATASTRO,AGUA POT'!M10</f>
        <v>3450</v>
      </c>
    </row>
    <row r="78" spans="1:13" ht="25.2" customHeight="1">
      <c r="A78" s="222" t="str">
        <f>'CATASTRO,AGUA POT'!B11</f>
        <v>MARIA TERESA PADILLA SALDAÑA</v>
      </c>
      <c r="B78" s="223" t="str">
        <f>'CATASTRO,AGUA POT'!C11</f>
        <v>AGUA POTABLE</v>
      </c>
      <c r="C78" s="223" t="str">
        <f>'CATASTRO,AGUA POT'!D11</f>
        <v>SECRETARIA</v>
      </c>
      <c r="D78" s="285">
        <f>'CATASTRO,AGUA POT'!E11</f>
        <v>1226365981</v>
      </c>
      <c r="E78" s="224">
        <f>'CATASTRO,AGUA POT'!F11</f>
        <v>15</v>
      </c>
      <c r="F78" s="225">
        <f>'CATASTRO,AGUA POT'!G11</f>
        <v>256</v>
      </c>
      <c r="G78" s="226">
        <f>'CATASTRO,AGUA POT'!H11</f>
        <v>3840</v>
      </c>
      <c r="H78" s="227">
        <f>'CATASTRO,AGUA POT'!I11</f>
        <v>22</v>
      </c>
      <c r="I78" s="225">
        <f>'CATASTRO,AGUA POT'!J11</f>
        <v>330</v>
      </c>
      <c r="J78" s="225">
        <f>'CATASTRO,AGUA POT'!K11</f>
        <v>0</v>
      </c>
      <c r="K78" s="226">
        <f>'CATASTRO,AGUA POT'!L11</f>
        <v>0</v>
      </c>
      <c r="L78" s="380"/>
      <c r="M78" s="399">
        <f>'CATASTRO,AGUA POT'!M11</f>
        <v>3510</v>
      </c>
    </row>
    <row r="79" spans="1:13" ht="25.2" customHeight="1">
      <c r="A79" s="222" t="str">
        <f>'CATASTRO,AGUA POT'!B12</f>
        <v>ANA BERTHA GARZA ANAYA</v>
      </c>
      <c r="B79" s="223" t="str">
        <f>'CATASTRO,AGUA POT'!C12</f>
        <v>AGUA POTABLE</v>
      </c>
      <c r="C79" s="223" t="str">
        <f>'CATASTRO,AGUA POT'!D12</f>
        <v>SECRETARIA</v>
      </c>
      <c r="D79" s="285">
        <f>'CATASTRO,AGUA POT'!E12</f>
        <v>2758134278</v>
      </c>
      <c r="E79" s="224">
        <f>'CATASTRO,AGUA POT'!F12</f>
        <v>15</v>
      </c>
      <c r="F79" s="225">
        <f>'CATASTRO,AGUA POT'!G12</f>
        <v>188</v>
      </c>
      <c r="G79" s="226">
        <f>'CATASTRO,AGUA POT'!H12</f>
        <v>2820</v>
      </c>
      <c r="H79" s="227">
        <f>'CATASTRO,AGUA POT'!I12</f>
        <v>4</v>
      </c>
      <c r="I79" s="225">
        <f>'CATASTRO,AGUA POT'!J12</f>
        <v>60</v>
      </c>
      <c r="J79" s="225">
        <f>'CATASTRO,AGUA POT'!K12</f>
        <v>0</v>
      </c>
      <c r="K79" s="226">
        <f>'CATASTRO,AGUA POT'!L12</f>
        <v>0</v>
      </c>
      <c r="L79" s="380"/>
      <c r="M79" s="399">
        <f>'CATASTRO,AGUA POT'!M12</f>
        <v>2760</v>
      </c>
    </row>
    <row r="80" spans="1:13" ht="25.2" customHeight="1">
      <c r="A80" s="222" t="str">
        <f>'CATASTRO,AGUA POT'!B13</f>
        <v>MARIA TERESA VAZQUEZ NAVARRETE</v>
      </c>
      <c r="B80" s="223" t="str">
        <f>'CATASTRO,AGUA POT'!C13</f>
        <v>AGUA POTABLE</v>
      </c>
      <c r="C80" s="223" t="str">
        <f>'CATASTRO,AGUA POT'!D13</f>
        <v>INTENDENTE</v>
      </c>
      <c r="D80" s="285">
        <f>'CATASTRO,AGUA POT'!E13</f>
        <v>2758151245</v>
      </c>
      <c r="E80" s="224">
        <f>'CATASTRO,AGUA POT'!F13</f>
        <v>15</v>
      </c>
      <c r="F80" s="225">
        <f>'CATASTRO,AGUA POT'!G13</f>
        <v>180</v>
      </c>
      <c r="G80" s="226">
        <f>'CATASTRO,AGUA POT'!H13</f>
        <v>2700</v>
      </c>
      <c r="H80" s="221">
        <f>'CATASTRO,AGUA POT'!I13</f>
        <v>3</v>
      </c>
      <c r="I80" s="225">
        <f>'CATASTRO,AGUA POT'!J13</f>
        <v>45</v>
      </c>
      <c r="J80" s="227">
        <f>'CATASTRO,AGUA POT'!K13</f>
        <v>0</v>
      </c>
      <c r="K80" s="226">
        <f>'CATASTRO,AGUA POT'!L13</f>
        <v>0</v>
      </c>
      <c r="L80" s="380"/>
      <c r="M80" s="399">
        <f>'CATASTRO,AGUA POT'!M13</f>
        <v>2655</v>
      </c>
    </row>
    <row r="81" spans="1:13" ht="25.2" customHeight="1">
      <c r="A81" s="222" t="str">
        <f>'OBRAS PUB'!B8</f>
        <v>VICTOR SALAZAR FONTANELI</v>
      </c>
      <c r="B81" s="223" t="str">
        <f>'OBRAS PUB'!C8</f>
        <v>OBRAS PUBLICAS</v>
      </c>
      <c r="C81" s="223" t="str">
        <f>'OBRAS PUB'!D8</f>
        <v>AUXILIAR DIRECTOR</v>
      </c>
      <c r="D81" s="285">
        <f>'OBRAS PUB'!E8</f>
        <v>0</v>
      </c>
      <c r="E81" s="224">
        <f>'OBRAS PUB'!F8</f>
        <v>15</v>
      </c>
      <c r="F81" s="225">
        <f>'OBRAS PUB'!G8</f>
        <v>389</v>
      </c>
      <c r="G81" s="226">
        <f>'OBRAS PUB'!H8</f>
        <v>5835</v>
      </c>
      <c r="H81" s="227">
        <f>'OBRAS PUB'!I8</f>
        <v>47</v>
      </c>
      <c r="I81" s="225">
        <f>'OBRAS PUB'!J8</f>
        <v>705</v>
      </c>
      <c r="J81" s="225">
        <f>'OBRAS PUB'!K8</f>
        <v>0</v>
      </c>
      <c r="K81" s="226">
        <f>'OBRAS PUB'!L8</f>
        <v>0</v>
      </c>
      <c r="L81" s="380"/>
      <c r="M81" s="399">
        <f>'OBRAS PUB'!M8</f>
        <v>5130</v>
      </c>
    </row>
    <row r="82" spans="1:13" ht="25.2" customHeight="1">
      <c r="A82" s="222" t="str">
        <f>'OBRAS PUB'!B9</f>
        <v>DIEGO TOSCANO CHAVARRIA</v>
      </c>
      <c r="B82" s="223" t="str">
        <f>'OBRAS PUB'!C9</f>
        <v>OBRAS PUBLICAS</v>
      </c>
      <c r="C82" s="223" t="str">
        <f>'OBRAS PUB'!D9</f>
        <v>AUXILIAR OBRAS PUBLICAS</v>
      </c>
      <c r="D82" s="285">
        <f>'OBRAS PUB'!E9</f>
        <v>2758145911</v>
      </c>
      <c r="E82" s="224">
        <f>'OBRAS PUB'!F9</f>
        <v>15</v>
      </c>
      <c r="F82" s="225">
        <f>'OBRAS PUB'!G9</f>
        <v>295</v>
      </c>
      <c r="G82" s="226">
        <f>'OBRAS PUB'!H9</f>
        <v>4425</v>
      </c>
      <c r="H82" s="227">
        <f>'OBRAS PUB'!I9</f>
        <v>28</v>
      </c>
      <c r="I82" s="225">
        <f>'OBRAS PUB'!J9</f>
        <v>420</v>
      </c>
      <c r="J82" s="225">
        <f>'OBRAS PUB'!K9</f>
        <v>0</v>
      </c>
      <c r="K82" s="226">
        <f>'OBRAS PUB'!L9</f>
        <v>0</v>
      </c>
      <c r="L82" s="380"/>
      <c r="M82" s="399">
        <f>'OBRAS PUB'!M9</f>
        <v>4005</v>
      </c>
    </row>
    <row r="83" spans="1:13" ht="25.2" customHeight="1">
      <c r="A83" s="222" t="str">
        <f>'OBRAS PUB'!B10</f>
        <v>J. JESUS SOTELO HERRERA</v>
      </c>
      <c r="B83" s="223" t="str">
        <f>'OBRAS PUB'!C10</f>
        <v>OBRAS PUBLICAS</v>
      </c>
      <c r="C83" s="223" t="str">
        <f>'OBRAS PUB'!D10</f>
        <v>CHOFER DE MAQ.</v>
      </c>
      <c r="D83" s="285">
        <f>'OBRAS PUB'!E10</f>
        <v>1226366228</v>
      </c>
      <c r="E83" s="224">
        <f>'OBRAS PUB'!F10</f>
        <v>15</v>
      </c>
      <c r="F83" s="225">
        <f>'OBRAS PUB'!G10</f>
        <v>295</v>
      </c>
      <c r="G83" s="226">
        <f>'OBRAS PUB'!H10</f>
        <v>4425</v>
      </c>
      <c r="H83" s="221">
        <f>'OBRAS PUB'!I10</f>
        <v>28</v>
      </c>
      <c r="I83" s="225">
        <f>'OBRAS PUB'!J10</f>
        <v>420</v>
      </c>
      <c r="J83" s="227">
        <f>'OBRAS PUB'!K10</f>
        <v>0</v>
      </c>
      <c r="K83" s="226">
        <f>'OBRAS PUB'!L10</f>
        <v>0</v>
      </c>
      <c r="L83" s="380"/>
      <c r="M83" s="399">
        <f>'OBRAS PUB'!M10</f>
        <v>4005</v>
      </c>
    </row>
    <row r="84" spans="1:13" ht="25.2" customHeight="1">
      <c r="A84" s="222" t="str">
        <f>'OBRAS PUB'!B11</f>
        <v>JUAN RAMON MAGAÑA MARTINEZ</v>
      </c>
      <c r="B84" s="223" t="str">
        <f>'OBRAS PUB'!C11</f>
        <v>OBRAS PUBLICAS</v>
      </c>
      <c r="C84" s="223" t="str">
        <f>'OBRAS PUB'!D11</f>
        <v>CHOFER DE MAQ.</v>
      </c>
      <c r="D84" s="285">
        <f>'OBRAS PUB'!E11</f>
        <v>1226365825</v>
      </c>
      <c r="E84" s="224">
        <f>'OBRAS PUB'!F11</f>
        <v>15</v>
      </c>
      <c r="F84" s="225">
        <f>'OBRAS PUB'!G11</f>
        <v>295</v>
      </c>
      <c r="G84" s="226">
        <f>'OBRAS PUB'!H11</f>
        <v>4425</v>
      </c>
      <c r="H84" s="221">
        <f>'OBRAS PUB'!I11</f>
        <v>28</v>
      </c>
      <c r="I84" s="225">
        <f>'OBRAS PUB'!J11</f>
        <v>420</v>
      </c>
      <c r="J84" s="227">
        <f>'OBRAS PUB'!K11</f>
        <v>0</v>
      </c>
      <c r="K84" s="226">
        <f>'OBRAS PUB'!L11</f>
        <v>0</v>
      </c>
      <c r="L84" s="380"/>
      <c r="M84" s="399">
        <f>'OBRAS PUB'!M11</f>
        <v>4005</v>
      </c>
    </row>
    <row r="85" spans="1:13" ht="25.2" customHeight="1">
      <c r="A85" s="222" t="str">
        <f>'OBRAS PUB'!B12</f>
        <v>SERGIO DANIEL BARAJAS SOTELO</v>
      </c>
      <c r="B85" s="223" t="str">
        <f>'OBRAS PUB'!C12</f>
        <v>OBRAS PUBLICAS</v>
      </c>
      <c r="C85" s="223" t="str">
        <f>'OBRAS PUB'!D12</f>
        <v>CHOFER DE MAQ.</v>
      </c>
      <c r="D85" s="285">
        <f>'OBRAS PUB'!E12</f>
        <v>2758145881</v>
      </c>
      <c r="E85" s="224">
        <f>'OBRAS PUB'!F12</f>
        <v>15</v>
      </c>
      <c r="F85" s="225">
        <f>'OBRAS PUB'!G12</f>
        <v>295</v>
      </c>
      <c r="G85" s="226">
        <f>'OBRAS PUB'!H12</f>
        <v>4425</v>
      </c>
      <c r="H85" s="221">
        <f>'OBRAS PUB'!I12</f>
        <v>28</v>
      </c>
      <c r="I85" s="225">
        <f>'OBRAS PUB'!J12</f>
        <v>420</v>
      </c>
      <c r="J85" s="227">
        <f>'OBRAS PUB'!K12</f>
        <v>0</v>
      </c>
      <c r="K85" s="226">
        <f>'OBRAS PUB'!L12</f>
        <v>0</v>
      </c>
      <c r="L85" s="380"/>
      <c r="M85" s="399">
        <f>'OBRAS PUB'!M12</f>
        <v>4005</v>
      </c>
    </row>
    <row r="86" spans="1:13" ht="25.2" customHeight="1">
      <c r="A86" s="222" t="str">
        <f>'obra pub1'!B8</f>
        <v>FERNANDO GARCIA HERNANDEZ</v>
      </c>
      <c r="B86" s="223" t="str">
        <f>'obra pub1'!C8</f>
        <v>OBRAS PUBLICAS</v>
      </c>
      <c r="C86" s="223" t="str">
        <f>'obra pub1'!D8</f>
        <v>PROYECTISTA</v>
      </c>
      <c r="D86" s="303">
        <f>'obra pub1'!E8</f>
        <v>2959827994</v>
      </c>
      <c r="E86" s="222">
        <f>'obra pub1'!F8</f>
        <v>15</v>
      </c>
      <c r="F86" s="225">
        <f>'obra pub1'!G8</f>
        <v>540</v>
      </c>
      <c r="G86" s="226">
        <f>'obra pub1'!H8</f>
        <v>8100</v>
      </c>
      <c r="H86" s="227">
        <f>'obra pub1'!I8</f>
        <v>81</v>
      </c>
      <c r="I86" s="225">
        <f>'obra pub1'!J8</f>
        <v>1215</v>
      </c>
      <c r="J86" s="225">
        <f>'obra pub1'!K8</f>
        <v>0</v>
      </c>
      <c r="K86" s="226">
        <f>'obra pub1'!L8</f>
        <v>0</v>
      </c>
      <c r="L86" s="380"/>
      <c r="M86" s="399">
        <f>'obra pub1'!M8</f>
        <v>6885</v>
      </c>
    </row>
    <row r="87" spans="1:13" ht="25.2" customHeight="1">
      <c r="A87" s="222" t="str">
        <f>'obra pub1'!B9</f>
        <v>JOSE ENRIQUE GONZALEZ CEJA</v>
      </c>
      <c r="B87" s="223" t="str">
        <f>'obra pub1'!C9</f>
        <v>OBRAS PUBLICAS</v>
      </c>
      <c r="C87" s="223" t="str">
        <f>'obra pub1'!D9</f>
        <v>SUPERVISOR DE OBRA</v>
      </c>
      <c r="D87" s="303">
        <f>'obra pub1'!E9</f>
        <v>2931395645</v>
      </c>
      <c r="E87" s="222">
        <f>'obra pub1'!F9</f>
        <v>15</v>
      </c>
      <c r="F87" s="225">
        <f>'obra pub1'!G9</f>
        <v>380</v>
      </c>
      <c r="G87" s="226">
        <f>'obra pub1'!H9</f>
        <v>5700</v>
      </c>
      <c r="H87" s="227">
        <f>'obra pub1'!I9</f>
        <v>46</v>
      </c>
      <c r="I87" s="225">
        <f>'obra pub1'!J9</f>
        <v>690</v>
      </c>
      <c r="J87" s="225">
        <f>'obra pub1'!K9</f>
        <v>0</v>
      </c>
      <c r="K87" s="226">
        <f>'obra pub1'!L9</f>
        <v>0</v>
      </c>
      <c r="L87" s="380"/>
      <c r="M87" s="399">
        <f>'obra pub1'!M9</f>
        <v>5010</v>
      </c>
    </row>
    <row r="88" spans="1:13" ht="25.2" customHeight="1">
      <c r="A88" s="222" t="str">
        <f>'obra pub1'!B10</f>
        <v>HERIBERTO ALA TORRE OROZCO</v>
      </c>
      <c r="B88" s="223" t="str">
        <f>'obra pub1'!C10</f>
        <v>OBRAS PUBLICAS</v>
      </c>
      <c r="C88" s="223" t="str">
        <f>'obra pub1'!D10</f>
        <v>AUXILIAR DE PROYECTOS</v>
      </c>
      <c r="D88" s="303">
        <f>'obra pub1'!E10</f>
        <v>2993947270</v>
      </c>
      <c r="E88" s="222">
        <f>'obra pub1'!F10</f>
        <v>15</v>
      </c>
      <c r="F88" s="225">
        <f>'obra pub1'!G10</f>
        <v>336</v>
      </c>
      <c r="G88" s="226">
        <f>'obra pub1'!H10</f>
        <v>5040</v>
      </c>
      <c r="H88" s="227">
        <f>'obra pub1'!I10</f>
        <v>36</v>
      </c>
      <c r="I88" s="225">
        <f>'obra pub1'!J10</f>
        <v>540</v>
      </c>
      <c r="J88" s="225">
        <f>'obra pub1'!K10</f>
        <v>0</v>
      </c>
      <c r="K88" s="226">
        <f>'obra pub1'!L10</f>
        <v>0</v>
      </c>
      <c r="L88" s="380"/>
      <c r="M88" s="399">
        <f>'obra pub1'!M10</f>
        <v>4500</v>
      </c>
    </row>
    <row r="89" spans="1:13" ht="25.2" customHeight="1">
      <c r="A89" s="222" t="str">
        <f>'SER PUB I'!B7</f>
        <v>JORGE ALFREDO VALLE NEGRETE</v>
      </c>
      <c r="B89" s="223" t="str">
        <f>'SER PUB I'!C7</f>
        <v>CEMENTERIO</v>
      </c>
      <c r="C89" s="223" t="str">
        <f>'SER PUB I'!D7</f>
        <v>ENCARGADO PANTEON</v>
      </c>
      <c r="D89" s="285">
        <f>'SER PUB I'!E7</f>
        <v>2910053791</v>
      </c>
      <c r="E89" s="224">
        <f>'SER PUB I'!F7</f>
        <v>15</v>
      </c>
      <c r="F89" s="225">
        <f>'SER PUB I'!G7</f>
        <v>188</v>
      </c>
      <c r="G89" s="226">
        <f>'SER PUB I'!H7</f>
        <v>2820</v>
      </c>
      <c r="H89" s="221">
        <f>'SER PUB I'!I7</f>
        <v>4</v>
      </c>
      <c r="I89" s="225">
        <f>'SER PUB I'!J7</f>
        <v>60</v>
      </c>
      <c r="J89" s="227">
        <f>'SER PUB I'!K7</f>
        <v>0</v>
      </c>
      <c r="K89" s="226">
        <f>'SER PUB I'!L7</f>
        <v>0</v>
      </c>
      <c r="L89" s="380"/>
      <c r="M89" s="399">
        <f>'SER PUB I'!M7</f>
        <v>2760</v>
      </c>
    </row>
    <row r="90" spans="1:13" ht="25.2" customHeight="1">
      <c r="A90" s="222" t="str">
        <f>'SER PUB I'!B8</f>
        <v>ANTONIO SILVA VALDOVINOS</v>
      </c>
      <c r="B90" s="223" t="str">
        <f>'SER PUB I'!C8</f>
        <v>CEMENTERIO</v>
      </c>
      <c r="C90" s="223" t="str">
        <f>'SER PUB I'!D8</f>
        <v>AUX. INTENDENCIA</v>
      </c>
      <c r="D90" s="285">
        <f>'SER PUB I'!E8</f>
        <v>2758145806</v>
      </c>
      <c r="E90" s="224">
        <f>'SER PUB I'!F8</f>
        <v>15</v>
      </c>
      <c r="F90" s="225">
        <f>'SER PUB I'!G8</f>
        <v>148</v>
      </c>
      <c r="G90" s="226">
        <f>'SER PUB I'!H8</f>
        <v>2220</v>
      </c>
      <c r="H90" s="221">
        <f>'SER PUB I'!I8</f>
        <v>0</v>
      </c>
      <c r="I90" s="225">
        <f>'SER PUB I'!J8</f>
        <v>0</v>
      </c>
      <c r="J90" s="227">
        <f>'SER PUB I'!K8</f>
        <v>3</v>
      </c>
      <c r="K90" s="226">
        <f>'SER PUB I'!L8</f>
        <v>45</v>
      </c>
      <c r="L90" s="380"/>
      <c r="M90" s="399">
        <f>'SER PUB I'!M8</f>
        <v>2265</v>
      </c>
    </row>
    <row r="91" spans="1:13" ht="25.2" customHeight="1">
      <c r="A91" s="222" t="str">
        <f>'SER PUB I'!B9</f>
        <v>MARGARITA RAMOS RODRIGUEZ</v>
      </c>
      <c r="B91" s="223" t="str">
        <f>'SER PUB I'!C9</f>
        <v>CEMENTERIO</v>
      </c>
      <c r="C91" s="223" t="str">
        <f>'SER PUB I'!D9</f>
        <v>AUX. INTENDENCIA</v>
      </c>
      <c r="D91" s="285">
        <f>'SER PUB I'!E9</f>
        <v>2758145792</v>
      </c>
      <c r="E91" s="224">
        <f>'SER PUB I'!F9</f>
        <v>15</v>
      </c>
      <c r="F91" s="225">
        <f>'SER PUB I'!G9</f>
        <v>145</v>
      </c>
      <c r="G91" s="226">
        <f>'SER PUB I'!H9</f>
        <v>2175</v>
      </c>
      <c r="H91" s="221">
        <f>'SER PUB I'!I9</f>
        <v>0</v>
      </c>
      <c r="I91" s="225">
        <f>'SER PUB I'!J9</f>
        <v>0</v>
      </c>
      <c r="J91" s="227">
        <f>'SER PUB I'!K9</f>
        <v>2</v>
      </c>
      <c r="K91" s="226">
        <f>'SER PUB I'!L9</f>
        <v>30</v>
      </c>
      <c r="L91" s="380"/>
      <c r="M91" s="399">
        <f>'SER PUB I'!M9</f>
        <v>2205</v>
      </c>
    </row>
    <row r="92" spans="1:13" ht="25.2" customHeight="1">
      <c r="A92" s="222" t="str">
        <f>'SER PUB I'!B10</f>
        <v>EMILIO DIAZ RIVAS</v>
      </c>
      <c r="B92" s="223" t="str">
        <f>'SER PUB I'!C10</f>
        <v>RASTRO</v>
      </c>
      <c r="C92" s="223" t="str">
        <f>'SER PUB I'!D10</f>
        <v>ADMINISTRADOR</v>
      </c>
      <c r="D92" s="285">
        <f>'SER PUB I'!E10</f>
        <v>0</v>
      </c>
      <c r="E92" s="224">
        <f>'SER PUB I'!F10</f>
        <v>15</v>
      </c>
      <c r="F92" s="225">
        <f>'SER PUB I'!G10</f>
        <v>168</v>
      </c>
      <c r="G92" s="226">
        <f>'SER PUB I'!H10</f>
        <v>2520</v>
      </c>
      <c r="H92" s="221">
        <f>'SER PUB I'!I10</f>
        <v>1</v>
      </c>
      <c r="I92" s="225">
        <f>'SER PUB I'!J10</f>
        <v>15</v>
      </c>
      <c r="J92" s="227">
        <f>'SER PUB I'!K10</f>
        <v>0</v>
      </c>
      <c r="K92" s="226">
        <f>'SER PUB I'!L10</f>
        <v>0</v>
      </c>
      <c r="L92" s="380"/>
      <c r="M92" s="399">
        <f>'SER PUB I'!M10</f>
        <v>2505</v>
      </c>
    </row>
    <row r="93" spans="1:13" ht="25.2" customHeight="1">
      <c r="A93" s="222" t="str">
        <f>'SER PUB I'!B11</f>
        <v>ALFONSO DIAZ SOTELO</v>
      </c>
      <c r="B93" s="223" t="str">
        <f>'SER PUB I'!C11</f>
        <v>RASTRO</v>
      </c>
      <c r="C93" s="223" t="str">
        <f>'SER PUB I'!D11</f>
        <v>INTENDENTE</v>
      </c>
      <c r="D93" s="285">
        <f>'SER PUB I'!E11</f>
        <v>0</v>
      </c>
      <c r="E93" s="224">
        <f>'SER PUB I'!F11</f>
        <v>15</v>
      </c>
      <c r="F93" s="225">
        <f>'SER PUB I'!G11</f>
        <v>110</v>
      </c>
      <c r="G93" s="226">
        <f>'SER PUB I'!H11</f>
        <v>1650</v>
      </c>
      <c r="H93" s="227">
        <f>'SER PUB I'!I11</f>
        <v>0</v>
      </c>
      <c r="I93" s="225">
        <f>'SER PUB I'!J11</f>
        <v>0</v>
      </c>
      <c r="J93" s="225">
        <f>'SER PUB I'!K11</f>
        <v>4</v>
      </c>
      <c r="K93" s="226">
        <f>'SER PUB I'!L11</f>
        <v>60</v>
      </c>
      <c r="L93" s="380"/>
      <c r="M93" s="399">
        <f>'SER PUB I'!M11</f>
        <v>1710</v>
      </c>
    </row>
    <row r="94" spans="1:13" ht="25.2" customHeight="1">
      <c r="A94" s="222" t="str">
        <f>'SER PUB I'!B12</f>
        <v>JUAN JOSE DIAZ CARDENAS</v>
      </c>
      <c r="B94" s="223" t="str">
        <f>'SER PUB I'!C12</f>
        <v>RASTRO</v>
      </c>
      <c r="C94" s="223" t="str">
        <f>'SER PUB I'!D12</f>
        <v>ASEADOR</v>
      </c>
      <c r="D94" s="285">
        <f>'SER PUB I'!E12</f>
        <v>2758145733</v>
      </c>
      <c r="E94" s="224">
        <f>'SER PUB I'!F12</f>
        <v>15</v>
      </c>
      <c r="F94" s="225">
        <f>'SER PUB I'!G12</f>
        <v>192</v>
      </c>
      <c r="G94" s="226">
        <f>'SER PUB I'!H12</f>
        <v>2880</v>
      </c>
      <c r="H94" s="221">
        <f>'SER PUB I'!I12</f>
        <v>5</v>
      </c>
      <c r="I94" s="225">
        <f>'SER PUB I'!J12</f>
        <v>75</v>
      </c>
      <c r="J94" s="227">
        <f>'SER PUB I'!K12</f>
        <v>0</v>
      </c>
      <c r="K94" s="226">
        <f>'SER PUB I'!L12</f>
        <v>0</v>
      </c>
      <c r="L94" s="380"/>
      <c r="M94" s="399">
        <f>'SER PUB I'!M12</f>
        <v>2805</v>
      </c>
    </row>
    <row r="95" spans="1:13" ht="25.2" customHeight="1">
      <c r="A95" s="222" t="str">
        <f>'SER PUB I'!B13</f>
        <v>FCO. DAVID CERVANTES VALDOVINOS</v>
      </c>
      <c r="B95" s="223" t="str">
        <f>'SER PUB I'!C13</f>
        <v>RASTRO</v>
      </c>
      <c r="C95" s="223" t="str">
        <f>'SER PUB I'!D13</f>
        <v>VETERINARIO</v>
      </c>
      <c r="D95" s="285">
        <f>'SER PUB I'!E13</f>
        <v>2758130434</v>
      </c>
      <c r="E95" s="224">
        <f>'SER PUB I'!F13</f>
        <v>15</v>
      </c>
      <c r="F95" s="225">
        <f>'SER PUB I'!G13</f>
        <v>210</v>
      </c>
      <c r="G95" s="226">
        <f>'SER PUB I'!H13</f>
        <v>3150</v>
      </c>
      <c r="H95" s="221">
        <f>'SER PUB I'!I13</f>
        <v>8</v>
      </c>
      <c r="I95" s="225">
        <f>'SER PUB I'!J13</f>
        <v>120</v>
      </c>
      <c r="J95" s="227">
        <f>'SER PUB I'!K13</f>
        <v>0</v>
      </c>
      <c r="K95" s="226">
        <f>'SER PUB I'!L13</f>
        <v>0</v>
      </c>
      <c r="L95" s="380"/>
      <c r="M95" s="399">
        <f>'SER PUB I'!M13</f>
        <v>3030</v>
      </c>
    </row>
    <row r="96" spans="1:13" ht="25.2" customHeight="1">
      <c r="A96" s="222" t="str">
        <f>'SER PUB I'!B14</f>
        <v>SIGIFREDO MACIAS VALENCIA</v>
      </c>
      <c r="B96" s="223" t="str">
        <f>'SER PUB I'!C14</f>
        <v>ALUMBRADO PUB.</v>
      </c>
      <c r="C96" s="223" t="str">
        <f>'SER PUB I'!D14</f>
        <v>ELECTRICISTA</v>
      </c>
      <c r="D96" s="285">
        <f>'SER PUB I'!E14</f>
        <v>2758145725</v>
      </c>
      <c r="E96" s="224">
        <f>'SER PUB I'!F14</f>
        <v>15</v>
      </c>
      <c r="F96" s="225">
        <f>'SER PUB I'!G14</f>
        <v>380</v>
      </c>
      <c r="G96" s="226">
        <f>'SER PUB I'!H14</f>
        <v>5700</v>
      </c>
      <c r="H96" s="227">
        <f>'SER PUB I'!I14</f>
        <v>46</v>
      </c>
      <c r="I96" s="225">
        <f>'SER PUB I'!J14</f>
        <v>690</v>
      </c>
      <c r="J96" s="225">
        <f>'SER PUB I'!K14</f>
        <v>0</v>
      </c>
      <c r="K96" s="226">
        <f>'SER PUB I'!L14</f>
        <v>0</v>
      </c>
      <c r="L96" s="380"/>
      <c r="M96" s="399">
        <f>'SER PUB I'!M14</f>
        <v>5010</v>
      </c>
    </row>
    <row r="97" spans="1:13" ht="25.2" customHeight="1">
      <c r="A97" s="222" t="str">
        <f>'SER PUB II'!B8</f>
        <v>MARTIN NUÑEZ RAMIREZ</v>
      </c>
      <c r="B97" s="223" t="str">
        <f>'SER PUB II'!C8</f>
        <v>ASEO PUBLICO</v>
      </c>
      <c r="C97" s="223" t="str">
        <f>'SER PUB II'!D8</f>
        <v>ASEADOR</v>
      </c>
      <c r="D97" s="285">
        <f>'SER PUB II'!E8</f>
        <v>2758145342</v>
      </c>
      <c r="E97" s="224">
        <f>'SER PUB II'!F8</f>
        <v>15</v>
      </c>
      <c r="F97" s="225">
        <f>'SER PUB II'!G8</f>
        <v>206</v>
      </c>
      <c r="G97" s="226">
        <f>'SER PUB II'!H8</f>
        <v>3090</v>
      </c>
      <c r="H97" s="221">
        <f>'SER PUB II'!I8</f>
        <v>6</v>
      </c>
      <c r="I97" s="225">
        <f>'SER PUB II'!J8</f>
        <v>90</v>
      </c>
      <c r="J97" s="227">
        <f>'SER PUB II'!K8</f>
        <v>0</v>
      </c>
      <c r="K97" s="226">
        <f>'SER PUB II'!L8</f>
        <v>0</v>
      </c>
      <c r="L97" s="380"/>
      <c r="M97" s="399">
        <f>'SER PUB II'!M8</f>
        <v>3000</v>
      </c>
    </row>
    <row r="98" spans="1:13" ht="25.2" customHeight="1">
      <c r="A98" s="222" t="str">
        <f>'SER PUB II'!B9</f>
        <v>FELIPE FLORES NEGRETE</v>
      </c>
      <c r="B98" s="223" t="str">
        <f>'SER PUB II'!C9</f>
        <v>ASEO PUBLICO</v>
      </c>
      <c r="C98" s="223" t="str">
        <f>'SER PUB II'!D9</f>
        <v>ASEADOR</v>
      </c>
      <c r="D98" s="285">
        <f>'SER PUB II'!E9</f>
        <v>2959302905</v>
      </c>
      <c r="E98" s="224">
        <f>'SER PUB II'!F9</f>
        <v>15</v>
      </c>
      <c r="F98" s="225">
        <f>'SER PUB II'!G9</f>
        <v>206</v>
      </c>
      <c r="G98" s="226">
        <f>'SER PUB II'!H9</f>
        <v>3090</v>
      </c>
      <c r="H98" s="221">
        <f>'SER PUB II'!I9</f>
        <v>6</v>
      </c>
      <c r="I98" s="225">
        <f>'SER PUB II'!J9</f>
        <v>90</v>
      </c>
      <c r="J98" s="227">
        <f>'SER PUB II'!K9</f>
        <v>0</v>
      </c>
      <c r="K98" s="226">
        <f>'SER PUB II'!L9</f>
        <v>0</v>
      </c>
      <c r="L98" s="380"/>
      <c r="M98" s="399">
        <f>'SER PUB II'!M9</f>
        <v>3000</v>
      </c>
    </row>
    <row r="99" spans="1:13" ht="25.2" customHeight="1">
      <c r="A99" s="222" t="str">
        <f>'SER PUB II'!B10</f>
        <v>GERARDO CONTRERAS RAMIREZ</v>
      </c>
      <c r="B99" s="223" t="str">
        <f>'SER PUB II'!C10</f>
        <v>ASEO PUBLICO</v>
      </c>
      <c r="C99" s="223" t="str">
        <f>'SER PUB II'!D10</f>
        <v>ASEADOR</v>
      </c>
      <c r="D99" s="285">
        <f>'SER PUB II'!E10</f>
        <v>2758144249</v>
      </c>
      <c r="E99" s="224">
        <f>'SER PUB II'!F10</f>
        <v>15</v>
      </c>
      <c r="F99" s="225">
        <f>'SER PUB II'!G10</f>
        <v>206</v>
      </c>
      <c r="G99" s="226">
        <f>'SER PUB II'!H10</f>
        <v>3090</v>
      </c>
      <c r="H99" s="221">
        <f>'SER PUB II'!I10</f>
        <v>6</v>
      </c>
      <c r="I99" s="225">
        <f>'SER PUB II'!J10</f>
        <v>90</v>
      </c>
      <c r="J99" s="227">
        <f>'SER PUB II'!K10</f>
        <v>0</v>
      </c>
      <c r="K99" s="226">
        <f>'SER PUB II'!L10</f>
        <v>0</v>
      </c>
      <c r="L99" s="380"/>
      <c r="M99" s="399">
        <f>'SER PUB II'!M10</f>
        <v>3000</v>
      </c>
    </row>
    <row r="100" spans="1:13" ht="25.2" customHeight="1">
      <c r="A100" s="222" t="str">
        <f>'SER PUB II'!B11</f>
        <v>CUAUHTEMOC BOJORGE Pérez</v>
      </c>
      <c r="B100" s="223" t="str">
        <f>'SER PUB II'!C11</f>
        <v>ASEO PUBLICO</v>
      </c>
      <c r="C100" s="223" t="str">
        <f>'SER PUB II'!D11</f>
        <v>ASEADOR</v>
      </c>
      <c r="D100" s="285">
        <f>'SER PUB II'!E11</f>
        <v>2758144214</v>
      </c>
      <c r="E100" s="224">
        <f>'SER PUB II'!F11</f>
        <v>15</v>
      </c>
      <c r="F100" s="225">
        <f>'SER PUB II'!G11</f>
        <v>206</v>
      </c>
      <c r="G100" s="226">
        <f>'SER PUB II'!H11</f>
        <v>3090</v>
      </c>
      <c r="H100" s="221">
        <f>'SER PUB II'!I11</f>
        <v>6</v>
      </c>
      <c r="I100" s="225">
        <f>'SER PUB II'!J11</f>
        <v>90</v>
      </c>
      <c r="J100" s="227">
        <f>'SER PUB II'!K11</f>
        <v>0</v>
      </c>
      <c r="K100" s="226">
        <f>'SER PUB II'!L11</f>
        <v>0</v>
      </c>
      <c r="L100" s="380"/>
      <c r="M100" s="399">
        <f>'SER PUB II'!M11</f>
        <v>3000</v>
      </c>
    </row>
    <row r="101" spans="1:13" ht="25.2" customHeight="1">
      <c r="A101" s="222" t="str">
        <f>'SER PUB II'!B12</f>
        <v>RICARDO González CEJA</v>
      </c>
      <c r="B101" s="223" t="str">
        <f>'SER PUB II'!C12</f>
        <v>ASEO PUBLICO</v>
      </c>
      <c r="C101" s="223" t="str">
        <f>'SER PUB II'!D12</f>
        <v>ASEADOR</v>
      </c>
      <c r="D101" s="285">
        <f>'SER PUB II'!E12</f>
        <v>455219787</v>
      </c>
      <c r="E101" s="224">
        <f>'SER PUB II'!F12</f>
        <v>15</v>
      </c>
      <c r="F101" s="225">
        <f>'SER PUB II'!G12</f>
        <v>206</v>
      </c>
      <c r="G101" s="226">
        <f>'SER PUB II'!H12</f>
        <v>3090</v>
      </c>
      <c r="H101" s="221">
        <f>'SER PUB II'!I12</f>
        <v>6</v>
      </c>
      <c r="I101" s="225">
        <f>'SER PUB II'!J12</f>
        <v>90</v>
      </c>
      <c r="J101" s="227">
        <f>'SER PUB II'!K12</f>
        <v>0</v>
      </c>
      <c r="K101" s="226">
        <f>'SER PUB II'!L12</f>
        <v>0</v>
      </c>
      <c r="L101" s="380"/>
      <c r="M101" s="399">
        <f>'SER PUB II'!M12</f>
        <v>3000</v>
      </c>
    </row>
    <row r="102" spans="1:13" ht="25.2" customHeight="1">
      <c r="A102" s="222" t="str">
        <f>'SER PUB II'!B13</f>
        <v>MARTIN FONSECA RAMOS</v>
      </c>
      <c r="B102" s="223" t="str">
        <f>'SER PUB II'!C13</f>
        <v>ASEO PUBLICO</v>
      </c>
      <c r="C102" s="223" t="str">
        <f>'SER PUB II'!D13</f>
        <v>CHOFER</v>
      </c>
      <c r="D102" s="285">
        <f>'SER PUB II'!E13</f>
        <v>2758144273</v>
      </c>
      <c r="E102" s="224">
        <f>'SER PUB II'!F13</f>
        <v>15</v>
      </c>
      <c r="F102" s="225">
        <f>'SER PUB II'!G13</f>
        <v>263</v>
      </c>
      <c r="G102" s="226">
        <f>'SER PUB II'!H13</f>
        <v>3945</v>
      </c>
      <c r="H102" s="227">
        <f>'SER PUB II'!I13</f>
        <v>23</v>
      </c>
      <c r="I102" s="225">
        <f>'SER PUB II'!J13</f>
        <v>345</v>
      </c>
      <c r="J102" s="225">
        <f>'SER PUB II'!K13</f>
        <v>0</v>
      </c>
      <c r="K102" s="226">
        <f>'SER PUB II'!L13</f>
        <v>0</v>
      </c>
      <c r="L102" s="380"/>
      <c r="M102" s="399">
        <f>'SER PUB II'!M13</f>
        <v>3600</v>
      </c>
    </row>
    <row r="103" spans="1:13" ht="25.2" customHeight="1">
      <c r="A103" s="222" t="str">
        <f>'SER PUB II'!B14</f>
        <v>MARTIN HERNANDEZ MARTINEZ</v>
      </c>
      <c r="B103" s="223" t="str">
        <f>'SER PUB II'!C14</f>
        <v>ASEO PUBLICO</v>
      </c>
      <c r="C103" s="223" t="str">
        <f>'SER PUB II'!D14</f>
        <v>CHOFER</v>
      </c>
      <c r="D103" s="285">
        <f>'SER PUB II'!E14</f>
        <v>2758130736</v>
      </c>
      <c r="E103" s="224">
        <f>'SER PUB II'!F14</f>
        <v>15</v>
      </c>
      <c r="F103" s="225">
        <f>'SER PUB II'!G14</f>
        <v>263</v>
      </c>
      <c r="G103" s="226">
        <f>'SER PUB II'!H14</f>
        <v>3945</v>
      </c>
      <c r="H103" s="227">
        <f>'SER PUB II'!I14</f>
        <v>23</v>
      </c>
      <c r="I103" s="225">
        <f>'SER PUB II'!J14</f>
        <v>345</v>
      </c>
      <c r="J103" s="225">
        <f>'SER PUB II'!K14</f>
        <v>0</v>
      </c>
      <c r="K103" s="226">
        <f>'SER PUB II'!L14</f>
        <v>0</v>
      </c>
      <c r="L103" s="380"/>
      <c r="M103" s="399">
        <f>'SER PUB II'!M14</f>
        <v>3600</v>
      </c>
    </row>
    <row r="104" spans="1:13" ht="25.2" customHeight="1">
      <c r="A104" s="222" t="str">
        <f>'SER PUB II'!B15</f>
        <v>LUCIO FLORES NEGRETE</v>
      </c>
      <c r="B104" s="223" t="str">
        <f>'SER PUB II'!C15</f>
        <v>ASEO PUBLICO</v>
      </c>
      <c r="C104" s="223" t="str">
        <f>'SER PUB II'!D15</f>
        <v>CHOFER</v>
      </c>
      <c r="D104" s="285">
        <f>'SER PUB II'!E15</f>
        <v>2758143382</v>
      </c>
      <c r="E104" s="224">
        <f>'SER PUB II'!F15</f>
        <v>15</v>
      </c>
      <c r="F104" s="225">
        <f>'SER PUB II'!G15</f>
        <v>263</v>
      </c>
      <c r="G104" s="226">
        <f>'SER PUB II'!H15</f>
        <v>3945</v>
      </c>
      <c r="H104" s="221">
        <f>'SER PUB II'!I15</f>
        <v>23</v>
      </c>
      <c r="I104" s="225">
        <f>'SER PUB II'!J15</f>
        <v>345</v>
      </c>
      <c r="J104" s="227">
        <f>'SER PUB II'!K15</f>
        <v>0</v>
      </c>
      <c r="K104" s="226">
        <f>'SER PUB II'!L15</f>
        <v>0</v>
      </c>
      <c r="L104" s="380"/>
      <c r="M104" s="399">
        <f>'SER PUB II'!M15</f>
        <v>3600</v>
      </c>
    </row>
    <row r="105" spans="1:13" ht="25.2" customHeight="1">
      <c r="A105" s="222" t="str">
        <f>'SER PUB II'!B16</f>
        <v>FRANCISCO JAVIER CAMACHO BUENROSTRO</v>
      </c>
      <c r="B105" s="223" t="str">
        <f>'SER PUB II'!C16</f>
        <v>ASEO PUBLICO</v>
      </c>
      <c r="C105" s="223" t="str">
        <f>'SER PUB II'!D16</f>
        <v>CHOFER</v>
      </c>
      <c r="D105" s="285">
        <f>'SER PUB II'!E16</f>
        <v>1226365302</v>
      </c>
      <c r="E105" s="224">
        <f>'SER PUB II'!F16</f>
        <v>15</v>
      </c>
      <c r="F105" s="225">
        <f>'SER PUB II'!G16</f>
        <v>263</v>
      </c>
      <c r="G105" s="226">
        <f>'SER PUB II'!H16</f>
        <v>3945</v>
      </c>
      <c r="H105" s="221">
        <f>'SER PUB II'!I16</f>
        <v>23</v>
      </c>
      <c r="I105" s="225">
        <f>'SER PUB II'!J16</f>
        <v>345</v>
      </c>
      <c r="J105" s="227">
        <f>'SER PUB II'!K16</f>
        <v>0</v>
      </c>
      <c r="K105" s="226">
        <f>'SER PUB II'!L16</f>
        <v>0</v>
      </c>
      <c r="L105" s="380"/>
      <c r="M105" s="399">
        <f>'SER PUB II'!M16</f>
        <v>3600</v>
      </c>
    </row>
    <row r="106" spans="1:13" ht="25.2" customHeight="1">
      <c r="A106" s="222" t="str">
        <f>'SER PUB III'!B8</f>
        <v>JOSE GUADALUPE RUIZ RICO</v>
      </c>
      <c r="B106" s="223" t="str">
        <f>'SER PUB III'!C8</f>
        <v>ASEO PUBLICO</v>
      </c>
      <c r="C106" s="223" t="str">
        <f>'SER PUB III'!D8</f>
        <v>CHOFER</v>
      </c>
      <c r="D106" s="285">
        <f>'SER PUB III'!E8</f>
        <v>2758143013</v>
      </c>
      <c r="E106" s="224">
        <f>'SER PUB III'!F8</f>
        <v>15</v>
      </c>
      <c r="F106" s="225">
        <f>'SER PUB III'!G8</f>
        <v>206</v>
      </c>
      <c r="G106" s="226">
        <f>'SER PUB III'!H8</f>
        <v>3090</v>
      </c>
      <c r="H106" s="221">
        <f>'SER PUB III'!I8</f>
        <v>6</v>
      </c>
      <c r="I106" s="225">
        <f>'SER PUB III'!J8</f>
        <v>90</v>
      </c>
      <c r="J106" s="227">
        <f>'SER PUB III'!K8</f>
        <v>0</v>
      </c>
      <c r="K106" s="226">
        <f>'SER PUB III'!L8</f>
        <v>0</v>
      </c>
      <c r="L106" s="380"/>
      <c r="M106" s="399">
        <f>'SER PUB III'!M8</f>
        <v>3000</v>
      </c>
    </row>
    <row r="107" spans="1:13" ht="25.2" customHeight="1">
      <c r="A107" s="222" t="str">
        <f>'SER PUB III'!B9</f>
        <v>JUANA BARAJAS AMEZCUA</v>
      </c>
      <c r="B107" s="223" t="str">
        <f>'SER PUB III'!C9</f>
        <v>UNIDAD DEPORTIVA</v>
      </c>
      <c r="C107" s="223" t="str">
        <f>'SER PUB III'!D9</f>
        <v>AUX. INTENDENCIA</v>
      </c>
      <c r="D107" s="285">
        <f>'SER PUB III'!E9</f>
        <v>1228376379</v>
      </c>
      <c r="E107" s="224">
        <f>'SER PUB III'!F9</f>
        <v>15</v>
      </c>
      <c r="F107" s="225">
        <f>'SER PUB III'!G9</f>
        <v>110</v>
      </c>
      <c r="G107" s="226">
        <f>'SER PUB III'!H9</f>
        <v>1650</v>
      </c>
      <c r="H107" s="221">
        <f>'SER PUB III'!I9</f>
        <v>0</v>
      </c>
      <c r="I107" s="225">
        <f>'SER PUB III'!J9</f>
        <v>0</v>
      </c>
      <c r="J107" s="227">
        <f>'SER PUB III'!K9</f>
        <v>7</v>
      </c>
      <c r="K107" s="226">
        <f>'SER PUB III'!L9</f>
        <v>105</v>
      </c>
      <c r="L107" s="380"/>
      <c r="M107" s="399">
        <f>'SER PUB III'!M9</f>
        <v>1755</v>
      </c>
    </row>
    <row r="108" spans="1:13" ht="25.2" customHeight="1">
      <c r="A108" s="222" t="str">
        <f>'SER PUB III'!B10</f>
        <v>JAVIER FLORES</v>
      </c>
      <c r="B108" s="223" t="str">
        <f>'SER PUB III'!C10</f>
        <v>UNIDAD DEPORTIVA</v>
      </c>
      <c r="C108" s="223" t="str">
        <f>'SER PUB III'!D10</f>
        <v>JARDINERO</v>
      </c>
      <c r="D108" s="285">
        <f>'SER PUB III'!E10</f>
        <v>2981949179</v>
      </c>
      <c r="E108" s="224">
        <f>'SER PUB III'!F10</f>
        <v>15</v>
      </c>
      <c r="F108" s="225">
        <f>'SER PUB III'!G10</f>
        <v>176</v>
      </c>
      <c r="G108" s="226">
        <f>'SER PUB III'!H10</f>
        <v>2640</v>
      </c>
      <c r="H108" s="221">
        <f>'SER PUB III'!I10</f>
        <v>2</v>
      </c>
      <c r="I108" s="225">
        <f>'SER PUB III'!J10</f>
        <v>30</v>
      </c>
      <c r="J108" s="227">
        <f>'SER PUB III'!K10</f>
        <v>0</v>
      </c>
      <c r="K108" s="226">
        <f>'SER PUB III'!L10</f>
        <v>0</v>
      </c>
      <c r="L108" s="380"/>
      <c r="M108" s="399">
        <f>'SER PUB III'!M10</f>
        <v>2610</v>
      </c>
    </row>
    <row r="109" spans="1:13" ht="25.2" customHeight="1">
      <c r="A109" s="222" t="str">
        <f>'SER PUB III'!B11</f>
        <v>LIBRADO RUIZ REYES</v>
      </c>
      <c r="B109" s="223" t="str">
        <f>'SER PUB III'!C11</f>
        <v>ASEO PUBLICO</v>
      </c>
      <c r="C109" s="223" t="str">
        <f>'SER PUB III'!D11</f>
        <v>BARRENDERO</v>
      </c>
      <c r="D109" s="285">
        <f>'SER PUB III'!E11</f>
        <v>2911837060</v>
      </c>
      <c r="E109" s="224">
        <f>'SER PUB III'!F11</f>
        <v>15</v>
      </c>
      <c r="F109" s="225">
        <f>'SER PUB III'!G11</f>
        <v>168</v>
      </c>
      <c r="G109" s="226">
        <f>'SER PUB III'!H11</f>
        <v>2520</v>
      </c>
      <c r="H109" s="221">
        <f>'SER PUB III'!I11</f>
        <v>1</v>
      </c>
      <c r="I109" s="225">
        <f>'SER PUB III'!J11</f>
        <v>15</v>
      </c>
      <c r="J109" s="227">
        <f>'SER PUB III'!K11</f>
        <v>0</v>
      </c>
      <c r="K109" s="226">
        <f>'SER PUB III'!L11</f>
        <v>0</v>
      </c>
      <c r="L109" s="380"/>
      <c r="M109" s="399">
        <f>'SER PUB III'!M11</f>
        <v>2505</v>
      </c>
    </row>
    <row r="110" spans="1:13" ht="25.2" customHeight="1">
      <c r="A110" s="222" t="str">
        <f>'SER PUB III'!B12</f>
        <v>JESUS CERVANTES GARCIA</v>
      </c>
      <c r="B110" s="223" t="str">
        <f>'SER PUB III'!C12</f>
        <v>ASEO PUBLICO</v>
      </c>
      <c r="C110" s="223" t="str">
        <f>'SER PUB III'!D12</f>
        <v>BARRENDERO</v>
      </c>
      <c r="D110" s="285">
        <f>'SER PUB III'!E12</f>
        <v>2775184983</v>
      </c>
      <c r="E110" s="224">
        <f>'SER PUB III'!F12</f>
        <v>15</v>
      </c>
      <c r="F110" s="225">
        <f>'SER PUB III'!G12</f>
        <v>206</v>
      </c>
      <c r="G110" s="226">
        <f>'SER PUB III'!H12</f>
        <v>3090</v>
      </c>
      <c r="H110" s="221">
        <f>'SER PUB III'!I12</f>
        <v>6</v>
      </c>
      <c r="I110" s="225">
        <f>'SER PUB III'!J12</f>
        <v>90</v>
      </c>
      <c r="J110" s="227">
        <f>'SER PUB III'!K12</f>
        <v>0</v>
      </c>
      <c r="K110" s="226">
        <f>'SER PUB III'!L12</f>
        <v>0</v>
      </c>
      <c r="L110" s="380"/>
      <c r="M110" s="399">
        <f>'SER PUB III'!M12</f>
        <v>3000</v>
      </c>
    </row>
    <row r="111" spans="1:13" ht="25.2" customHeight="1">
      <c r="A111" s="222" t="str">
        <f>'SER PUB III'!B13</f>
        <v>JOSE REFUGIO GUZMAN FUENTES</v>
      </c>
      <c r="B111" s="223" t="str">
        <f>'SER PUB III'!C13</f>
        <v>ASEO PUBLICO</v>
      </c>
      <c r="C111" s="223" t="str">
        <f>'SER PUB III'!D13</f>
        <v>BARRENDERO</v>
      </c>
      <c r="D111" s="285">
        <f>'SER PUB III'!E13</f>
        <v>2758142726</v>
      </c>
      <c r="E111" s="224">
        <f>'SER PUB III'!F13</f>
        <v>15</v>
      </c>
      <c r="F111" s="225">
        <f>'SER PUB III'!G13</f>
        <v>168</v>
      </c>
      <c r="G111" s="226">
        <f>'SER PUB III'!H13</f>
        <v>2520</v>
      </c>
      <c r="H111" s="221">
        <f>'SER PUB III'!I13</f>
        <v>1</v>
      </c>
      <c r="I111" s="225">
        <f>'SER PUB III'!J13</f>
        <v>15</v>
      </c>
      <c r="J111" s="227">
        <f>'SER PUB III'!K13</f>
        <v>0</v>
      </c>
      <c r="K111" s="226">
        <f>'SER PUB III'!L13</f>
        <v>0</v>
      </c>
      <c r="L111" s="380"/>
      <c r="M111" s="399">
        <f>'SER PUB III'!M13</f>
        <v>2505</v>
      </c>
    </row>
    <row r="112" spans="1:13" ht="25.2" customHeight="1">
      <c r="A112" s="222" t="str">
        <f>'SER PUB III'!B14</f>
        <v>MARIA GUADALUPE LOPEZ SOLORIO</v>
      </c>
      <c r="B112" s="223" t="str">
        <f>'SER PUB III'!C14</f>
        <v>ASEO PUBLICO</v>
      </c>
      <c r="C112" s="223" t="str">
        <f>'SER PUB III'!D14</f>
        <v>BARRENDERO</v>
      </c>
      <c r="D112" s="285">
        <f>'SER PUB III'!E14</f>
        <v>0</v>
      </c>
      <c r="E112" s="224">
        <f>'SER PUB III'!F14</f>
        <v>15</v>
      </c>
      <c r="F112" s="225">
        <f>'SER PUB III'!G14</f>
        <v>148</v>
      </c>
      <c r="G112" s="226">
        <f>'SER PUB III'!H14</f>
        <v>2220</v>
      </c>
      <c r="H112" s="221">
        <f>'SER PUB III'!I14</f>
        <v>0</v>
      </c>
      <c r="I112" s="225">
        <f>'SER PUB III'!J14</f>
        <v>0</v>
      </c>
      <c r="J112" s="227">
        <f>'SER PUB III'!K14</f>
        <v>3</v>
      </c>
      <c r="K112" s="226">
        <f>'SER PUB III'!L14</f>
        <v>45</v>
      </c>
      <c r="L112" s="380"/>
      <c r="M112" s="399">
        <f>'SER PUB III'!M14</f>
        <v>2265</v>
      </c>
    </row>
    <row r="113" spans="1:13" ht="25.2" customHeight="1">
      <c r="A113" s="222" t="str">
        <f>'SER PUB III'!B15</f>
        <v>J. JESUS GARCIA CONTRERAS</v>
      </c>
      <c r="B113" s="223" t="str">
        <f>'SER PUB III'!C15</f>
        <v>ASEO PUBLICO</v>
      </c>
      <c r="C113" s="223" t="str">
        <f>'SER PUB III'!D15</f>
        <v>AUX. DE INTEND.</v>
      </c>
      <c r="D113" s="285">
        <f>'SER PUB III'!E15</f>
        <v>1112273896</v>
      </c>
      <c r="E113" s="224">
        <f>'SER PUB III'!F15</f>
        <v>15</v>
      </c>
      <c r="F113" s="225">
        <f>'SER PUB III'!G15</f>
        <v>50</v>
      </c>
      <c r="G113" s="226">
        <f>'SER PUB III'!H15</f>
        <v>750</v>
      </c>
      <c r="H113" s="221">
        <f>'SER PUB III'!I15</f>
        <v>0</v>
      </c>
      <c r="I113" s="225">
        <f>'SER PUB III'!J15</f>
        <v>0</v>
      </c>
      <c r="J113" s="227">
        <f>'SER PUB III'!K15</f>
        <v>11</v>
      </c>
      <c r="K113" s="226">
        <f>'SER PUB III'!L15</f>
        <v>165</v>
      </c>
      <c r="L113" s="380"/>
      <c r="M113" s="399">
        <f>'SER PUB III'!M15</f>
        <v>915</v>
      </c>
    </row>
    <row r="114" spans="1:13" ht="25.2" customHeight="1">
      <c r="A114" s="222" t="str">
        <f>'SER PUB IV'!B8</f>
        <v>JUAN MANUEL SILVA MANZO</v>
      </c>
      <c r="B114" s="223" t="str">
        <f>'SER PUB IV'!C8</f>
        <v>AGUA POTABLE</v>
      </c>
      <c r="C114" s="233" t="str">
        <f>'SER PUB IV'!D8</f>
        <v>ENCARG. DE BOMBAS</v>
      </c>
      <c r="D114" s="285">
        <f>'SER PUB IV'!E8</f>
        <v>1110224618</v>
      </c>
      <c r="E114" s="224">
        <f>'SER PUB IV'!F8</f>
        <v>15</v>
      </c>
      <c r="F114" s="225">
        <f>'SER PUB IV'!G8</f>
        <v>271</v>
      </c>
      <c r="G114" s="226">
        <f>'SER PUB IV'!H8</f>
        <v>4065</v>
      </c>
      <c r="H114" s="221">
        <f>'SER PUB IV'!I8</f>
        <v>24</v>
      </c>
      <c r="I114" s="225">
        <f>'SER PUB IV'!J8</f>
        <v>360</v>
      </c>
      <c r="J114" s="227">
        <f>'SER PUB IV'!K8</f>
        <v>0</v>
      </c>
      <c r="K114" s="226">
        <f>'SER PUB IV'!L8</f>
        <v>0</v>
      </c>
      <c r="L114" s="380"/>
      <c r="M114" s="399">
        <f>'SER PUB IV'!M8</f>
        <v>3705</v>
      </c>
    </row>
    <row r="115" spans="1:13" ht="25.2" customHeight="1">
      <c r="A115" s="222" t="str">
        <f>'SER PUB IV'!B9</f>
        <v>CARLOS FRANCO SIGALA</v>
      </c>
      <c r="B115" s="223" t="str">
        <f>'SER PUB IV'!C9</f>
        <v>AGUA POTABLE</v>
      </c>
      <c r="C115" s="233" t="str">
        <f>'SER PUB IV'!D9</f>
        <v>ENCARG. DE BOMBAS</v>
      </c>
      <c r="D115" s="285">
        <f>'SER PUB IV'!E9</f>
        <v>1228190046</v>
      </c>
      <c r="E115" s="224">
        <f>'SER PUB IV'!F9</f>
        <v>15</v>
      </c>
      <c r="F115" s="225">
        <f>'SER PUB IV'!G9</f>
        <v>271</v>
      </c>
      <c r="G115" s="226">
        <f>'SER PUB IV'!H9</f>
        <v>4065</v>
      </c>
      <c r="H115" s="221">
        <f>'SER PUB IV'!I9</f>
        <v>24</v>
      </c>
      <c r="I115" s="225">
        <f>'SER PUB IV'!J9</f>
        <v>360</v>
      </c>
      <c r="J115" s="227">
        <f>'SER PUB IV'!K9</f>
        <v>0</v>
      </c>
      <c r="K115" s="226">
        <f>'SER PUB IV'!L9</f>
        <v>0</v>
      </c>
      <c r="L115" s="380"/>
      <c r="M115" s="399">
        <f>'SER PUB IV'!M9</f>
        <v>3705</v>
      </c>
    </row>
    <row r="116" spans="1:13" ht="25.2" customHeight="1">
      <c r="A116" s="222" t="str">
        <f>'SER PUB IV'!B10</f>
        <v>SALVADOR PEREZ GARCIA</v>
      </c>
      <c r="B116" s="223" t="str">
        <f>'SER PUB IV'!C10</f>
        <v>AGUA POTABLE</v>
      </c>
      <c r="C116" s="223" t="str">
        <f>'SER PUB IV'!D10</f>
        <v>FONTANERO</v>
      </c>
      <c r="D116" s="285">
        <f>'SER PUB IV'!E10</f>
        <v>1226366015</v>
      </c>
      <c r="E116" s="224">
        <f>'SER PUB IV'!F10</f>
        <v>15</v>
      </c>
      <c r="F116" s="225">
        <f>'SER PUB IV'!G10</f>
        <v>271</v>
      </c>
      <c r="G116" s="226">
        <f>'SER PUB IV'!H10</f>
        <v>4065</v>
      </c>
      <c r="H116" s="221">
        <f>'SER PUB IV'!I10</f>
        <v>24</v>
      </c>
      <c r="I116" s="225">
        <f>'SER PUB IV'!J10</f>
        <v>360</v>
      </c>
      <c r="J116" s="227">
        <f>'SER PUB IV'!K10</f>
        <v>0</v>
      </c>
      <c r="K116" s="226">
        <f>'SER PUB IV'!L10</f>
        <v>0</v>
      </c>
      <c r="L116" s="380"/>
      <c r="M116" s="399">
        <f>'SER PUB IV'!M10</f>
        <v>3705</v>
      </c>
    </row>
    <row r="117" spans="1:13" ht="25.2" customHeight="1">
      <c r="A117" s="222" t="str">
        <f>'SER PUB IV'!B11</f>
        <v>SANTIAGO CERVANTES FLORES</v>
      </c>
      <c r="B117" s="223" t="str">
        <f>'SER PUB IV'!C11</f>
        <v>AGUA POTABLE</v>
      </c>
      <c r="C117" s="223" t="str">
        <f>'SER PUB IV'!D11</f>
        <v>FONTANERO</v>
      </c>
      <c r="D117" s="285">
        <f>'SER PUB IV'!E11</f>
        <v>1228195722</v>
      </c>
      <c r="E117" s="224">
        <f>'SER PUB IV'!F11</f>
        <v>15</v>
      </c>
      <c r="F117" s="225">
        <f>'SER PUB IV'!G11</f>
        <v>271</v>
      </c>
      <c r="G117" s="226">
        <f>'SER PUB IV'!H11</f>
        <v>4065</v>
      </c>
      <c r="H117" s="221">
        <f>'SER PUB IV'!I11</f>
        <v>24</v>
      </c>
      <c r="I117" s="225">
        <f>'SER PUB IV'!J11</f>
        <v>360</v>
      </c>
      <c r="J117" s="227">
        <f>'SER PUB IV'!K11</f>
        <v>0</v>
      </c>
      <c r="K117" s="226">
        <f>'SER PUB IV'!L11</f>
        <v>0</v>
      </c>
      <c r="L117" s="380"/>
      <c r="M117" s="399">
        <f>'SER PUB IV'!M11</f>
        <v>3705</v>
      </c>
    </row>
    <row r="118" spans="1:13" ht="25.2" customHeight="1">
      <c r="A118" s="222" t="str">
        <f>'SER PUB IV'!B12</f>
        <v>HUMBERTO GARCIA CHAVARRIA</v>
      </c>
      <c r="B118" s="223" t="str">
        <f>'SER PUB IV'!C12</f>
        <v>AGUA POTABLE</v>
      </c>
      <c r="C118" s="223" t="str">
        <f>'SER PUB IV'!D12</f>
        <v>FONTANERO</v>
      </c>
      <c r="D118" s="285">
        <f>'SER PUB IV'!E12</f>
        <v>1226365590</v>
      </c>
      <c r="E118" s="224">
        <f>'SER PUB IV'!F12</f>
        <v>15</v>
      </c>
      <c r="F118" s="225">
        <f>'SER PUB IV'!G12</f>
        <v>271</v>
      </c>
      <c r="G118" s="226">
        <f>'SER PUB IV'!H12</f>
        <v>4065</v>
      </c>
      <c r="H118" s="221">
        <f>'SER PUB IV'!I12</f>
        <v>24</v>
      </c>
      <c r="I118" s="225">
        <f>'SER PUB IV'!J12</f>
        <v>360</v>
      </c>
      <c r="J118" s="227">
        <f>'SER PUB IV'!K12</f>
        <v>0</v>
      </c>
      <c r="K118" s="226">
        <f>'SER PUB IV'!L12</f>
        <v>0</v>
      </c>
      <c r="L118" s="380"/>
      <c r="M118" s="399">
        <f>'SER PUB IV'!M12</f>
        <v>3705</v>
      </c>
    </row>
    <row r="119" spans="1:13" ht="25.2" customHeight="1">
      <c r="A119" s="222" t="str">
        <f>'SER PUB IV'!B13</f>
        <v>JOSE ROBERTO CARDENAS MARTINEZ</v>
      </c>
      <c r="B119" s="223" t="str">
        <f>'SER PUB IV'!C13</f>
        <v>AGUA POTABLE</v>
      </c>
      <c r="C119" s="223" t="str">
        <f>'SER PUB IV'!D13</f>
        <v>AUX DE FONTANERIA</v>
      </c>
      <c r="D119" s="285">
        <f>'SER PUB IV'!E13</f>
        <v>2745582660</v>
      </c>
      <c r="E119" s="224">
        <f>'SER PUB IV'!F13</f>
        <v>15</v>
      </c>
      <c r="F119" s="225">
        <f>'SER PUB IV'!G13</f>
        <v>224</v>
      </c>
      <c r="G119" s="226">
        <f>'SER PUB IV'!H13</f>
        <v>3360</v>
      </c>
      <c r="H119" s="221">
        <f>'SER PUB IV'!I13</f>
        <v>9</v>
      </c>
      <c r="I119" s="225">
        <f>'SER PUB IV'!J13</f>
        <v>135</v>
      </c>
      <c r="J119" s="227">
        <f>'SER PUB IV'!K13</f>
        <v>0</v>
      </c>
      <c r="K119" s="226">
        <f>'SER PUB IV'!L13</f>
        <v>0</v>
      </c>
      <c r="L119" s="380"/>
      <c r="M119" s="399">
        <f>'SER PUB IV'!M13</f>
        <v>3225</v>
      </c>
    </row>
    <row r="120" spans="1:13" ht="25.2" customHeight="1">
      <c r="A120" s="222" t="str">
        <f>'SER PUB IV'!B14</f>
        <v>SILVIA MARTINEZ ANDRADE</v>
      </c>
      <c r="B120" s="223" t="str">
        <f>'SER PUB IV'!C14</f>
        <v>AGUA POTABLE</v>
      </c>
      <c r="C120" s="233" t="str">
        <f>'SER PUB IV'!D14</f>
        <v>AUX DE FONT.  VOLANTIN</v>
      </c>
      <c r="D120" s="285">
        <f>'SER PUB IV'!E14</f>
        <v>1146295355</v>
      </c>
      <c r="E120" s="224">
        <f>'SER PUB IV'!F14</f>
        <v>15</v>
      </c>
      <c r="F120" s="225">
        <f>'SER PUB IV'!G14</f>
        <v>224</v>
      </c>
      <c r="G120" s="226">
        <f>'SER PUB IV'!H14</f>
        <v>3360</v>
      </c>
      <c r="H120" s="221">
        <f>'SER PUB IV'!I14</f>
        <v>9</v>
      </c>
      <c r="I120" s="225">
        <f>'SER PUB IV'!J14</f>
        <v>135</v>
      </c>
      <c r="J120" s="227">
        <f>'SER PUB IV'!K14</f>
        <v>0</v>
      </c>
      <c r="K120" s="226">
        <f>'SER PUB IV'!L14</f>
        <v>0</v>
      </c>
      <c r="L120" s="380"/>
      <c r="M120" s="399">
        <f>'SER PUB IV'!M14</f>
        <v>3225</v>
      </c>
    </row>
    <row r="121" spans="1:13" ht="25.2" customHeight="1">
      <c r="A121" s="222" t="str">
        <f>'SER PUBV'!B8</f>
        <v>MARIO SOLIS CHAVARRIA</v>
      </c>
      <c r="B121" s="223" t="str">
        <f>'SER PUBV'!C8</f>
        <v>AGUA POTABLE</v>
      </c>
      <c r="C121" s="223" t="str">
        <f>'SER PUBV'!D8</f>
        <v>AUXILIAR FONTANERIA</v>
      </c>
      <c r="D121" s="287">
        <f>'SER PUBV'!E8</f>
        <v>2758142602</v>
      </c>
      <c r="E121" s="234">
        <f>'SER PUBV'!F8</f>
        <v>15</v>
      </c>
      <c r="F121" s="235">
        <f>'SER PUBV'!G8</f>
        <v>200</v>
      </c>
      <c r="G121" s="314">
        <f>'SER PUBV'!H8</f>
        <v>3000</v>
      </c>
      <c r="H121" s="337">
        <f>'SER PUBV'!I8</f>
        <v>5</v>
      </c>
      <c r="I121" s="235">
        <f>'SER PUBV'!J8</f>
        <v>75</v>
      </c>
      <c r="J121" s="235">
        <f>'SER PUBV'!K8</f>
        <v>0</v>
      </c>
      <c r="K121" s="314">
        <f>'SER PUBV'!L8</f>
        <v>0</v>
      </c>
      <c r="L121" s="315"/>
      <c r="M121" s="401">
        <f>'SER PUBV'!M8</f>
        <v>2925</v>
      </c>
    </row>
    <row r="122" spans="1:13" ht="25.2" customHeight="1">
      <c r="A122" s="222" t="str">
        <f>'SER PUBV'!B9</f>
        <v>OSVALDO MARTINEZ VILLANUEVA</v>
      </c>
      <c r="B122" s="223" t="str">
        <f>'SER PUBV'!C9</f>
        <v>AGUA POTABLE</v>
      </c>
      <c r="C122" s="223" t="str">
        <f>'SER PUBV'!D9</f>
        <v>AUXILIAR FONTANERIA</v>
      </c>
      <c r="D122" s="285">
        <f>'SER PUBV'!E9</f>
        <v>2758142572</v>
      </c>
      <c r="E122" s="224">
        <f>'SER PUBV'!F9</f>
        <v>15</v>
      </c>
      <c r="F122" s="225">
        <f>'SER PUBV'!G9</f>
        <v>200</v>
      </c>
      <c r="G122" s="226">
        <f>'SER PUBV'!H9</f>
        <v>3000</v>
      </c>
      <c r="H122" s="227">
        <f>'SER PUBV'!I9</f>
        <v>5</v>
      </c>
      <c r="I122" s="225">
        <f>'SER PUBV'!J9</f>
        <v>75</v>
      </c>
      <c r="J122" s="225">
        <f>'SER PUBV'!K9</f>
        <v>0</v>
      </c>
      <c r="K122" s="226">
        <f>'SER PUBV'!L9</f>
        <v>0</v>
      </c>
      <c r="L122" s="380"/>
      <c r="M122" s="399">
        <f>'SER PUBV'!M9</f>
        <v>2925</v>
      </c>
    </row>
    <row r="123" spans="1:13" ht="25.2" customHeight="1">
      <c r="A123" s="222" t="str">
        <f>'SER PUBV'!B10</f>
        <v>JAVIER MATA SOLIS</v>
      </c>
      <c r="B123" s="223" t="str">
        <f>'SER PUBV'!C10</f>
        <v>AGUA POTABLE</v>
      </c>
      <c r="C123" s="223" t="str">
        <f>'SER PUBV'!D10</f>
        <v>AUXILIAR FONTANERIA</v>
      </c>
      <c r="D123" s="285">
        <f>'SER PUBV'!E10</f>
        <v>2758142386</v>
      </c>
      <c r="E123" s="224">
        <f>'SER PUBV'!F10</f>
        <v>15</v>
      </c>
      <c r="F123" s="225">
        <f>'SER PUBV'!G10</f>
        <v>200</v>
      </c>
      <c r="G123" s="226">
        <f>'SER PUBV'!H10</f>
        <v>3000</v>
      </c>
      <c r="H123" s="227">
        <f>'SER PUBV'!I10</f>
        <v>5</v>
      </c>
      <c r="I123" s="225">
        <f>'SER PUBV'!J10</f>
        <v>75</v>
      </c>
      <c r="J123" s="225">
        <f>'SER PUBV'!K10</f>
        <v>0</v>
      </c>
      <c r="K123" s="226">
        <f>'SER PUBV'!L10</f>
        <v>0</v>
      </c>
      <c r="L123" s="380"/>
      <c r="M123" s="399">
        <f>'SER PUBV'!M10</f>
        <v>2925</v>
      </c>
    </row>
    <row r="124" spans="1:13" ht="25.2" customHeight="1">
      <c r="A124" s="222" t="str">
        <f>'SER PUBV'!B11</f>
        <v>FEDERICO CHAVARRIA COVARRUBIAS</v>
      </c>
      <c r="B124" s="223" t="str">
        <f>'SER PUBV'!C11</f>
        <v>AGUA POTABLE</v>
      </c>
      <c r="C124" s="223" t="str">
        <f>'SER PUBV'!D11</f>
        <v>AUXILIAR FONTANERIA</v>
      </c>
      <c r="D124" s="287">
        <f>'SER PUBV'!E11</f>
        <v>2758140634</v>
      </c>
      <c r="E124" s="234">
        <f>'SER PUBV'!F11</f>
        <v>15</v>
      </c>
      <c r="F124" s="235">
        <f>'SER PUBV'!G11</f>
        <v>200</v>
      </c>
      <c r="G124" s="314">
        <f>'SER PUBV'!H11</f>
        <v>3000</v>
      </c>
      <c r="H124" s="337">
        <f>'SER PUBV'!I11</f>
        <v>5</v>
      </c>
      <c r="I124" s="235">
        <f>'SER PUBV'!J11</f>
        <v>75</v>
      </c>
      <c r="J124" s="235">
        <f>'SER PUBV'!K11</f>
        <v>0</v>
      </c>
      <c r="K124" s="314">
        <f>'SER PUBV'!L11</f>
        <v>0</v>
      </c>
      <c r="L124" s="315"/>
      <c r="M124" s="401">
        <f>'SER PUBV'!M11</f>
        <v>2925</v>
      </c>
    </row>
    <row r="125" spans="1:13" ht="25.2" customHeight="1">
      <c r="A125" s="222" t="str">
        <f>'SER PUBV'!B12</f>
        <v>EDGAR SALVADOR CHAVARRIA VALENCIA</v>
      </c>
      <c r="B125" s="223" t="str">
        <f>'SER PUBV'!C12</f>
        <v>AGUA POTABLE</v>
      </c>
      <c r="C125" s="223" t="str">
        <f>'SER PUBV'!D12</f>
        <v>AUXILIAR FONTANERIA</v>
      </c>
      <c r="D125" s="287">
        <f>'SER PUBV'!E12</f>
        <v>2758140197</v>
      </c>
      <c r="E125" s="234">
        <f>'SER PUBV'!F12</f>
        <v>15</v>
      </c>
      <c r="F125" s="235">
        <f>'SER PUBV'!G12</f>
        <v>200</v>
      </c>
      <c r="G125" s="314">
        <f>'SER PUBV'!H12</f>
        <v>3000</v>
      </c>
      <c r="H125" s="337">
        <f>'SER PUBV'!I12</f>
        <v>5</v>
      </c>
      <c r="I125" s="235">
        <f>'SER PUBV'!J12</f>
        <v>75</v>
      </c>
      <c r="J125" s="235">
        <f>'SER PUBV'!K12</f>
        <v>0</v>
      </c>
      <c r="K125" s="314">
        <f>'SER PUBV'!L12</f>
        <v>0</v>
      </c>
      <c r="L125" s="315"/>
      <c r="M125" s="401">
        <f>'SER PUBV'!M12</f>
        <v>2925</v>
      </c>
    </row>
    <row r="126" spans="1:13" ht="25.2" customHeight="1">
      <c r="A126" s="222" t="str">
        <f>'SER PUBV'!B13</f>
        <v>ABEL CASTILLO MORFIN</v>
      </c>
      <c r="B126" s="223" t="str">
        <f>'SER PUBV'!C13</f>
        <v>AGUA POTABLE</v>
      </c>
      <c r="C126" s="223" t="str">
        <f>'SER PUBV'!D13</f>
        <v>AUXILIAR FONTANERIA</v>
      </c>
      <c r="D126" s="287">
        <f>'SER PUBV'!E13</f>
        <v>2758140146</v>
      </c>
      <c r="E126" s="234">
        <f>'SER PUBV'!F13</f>
        <v>15</v>
      </c>
      <c r="F126" s="235">
        <f>'SER PUBV'!G13</f>
        <v>200</v>
      </c>
      <c r="G126" s="314">
        <f>'SER PUBV'!H13</f>
        <v>3000</v>
      </c>
      <c r="H126" s="337">
        <f>'SER PUBV'!I13</f>
        <v>5</v>
      </c>
      <c r="I126" s="235">
        <f>'SER PUBV'!J13</f>
        <v>75</v>
      </c>
      <c r="J126" s="235">
        <f>'SER PUBV'!K13</f>
        <v>0</v>
      </c>
      <c r="K126" s="314">
        <f>'SER PUBV'!L13</f>
        <v>0</v>
      </c>
      <c r="L126" s="315"/>
      <c r="M126" s="401">
        <f>'SER PUBV'!M13</f>
        <v>2925</v>
      </c>
    </row>
    <row r="127" spans="1:13" ht="25.2" customHeight="1">
      <c r="A127" s="222" t="str">
        <f>'SER PUB VI'!B7</f>
        <v>ALFREDO MARTINEZ ENCISO</v>
      </c>
      <c r="B127" s="223" t="str">
        <f>'SER PUB VI'!C7</f>
        <v>DEPORTES</v>
      </c>
      <c r="C127" s="223" t="str">
        <f>'SER PUB VI'!D7</f>
        <v>DIRECTOR DEPTO.</v>
      </c>
      <c r="D127" s="285">
        <f>'SER PUB VI'!E7</f>
        <v>2758140138</v>
      </c>
      <c r="E127" s="224">
        <f>'SER PUB VI'!F7</f>
        <v>15</v>
      </c>
      <c r="F127" s="225">
        <f>'SER PUB VI'!G7</f>
        <v>380</v>
      </c>
      <c r="G127" s="226">
        <f>'SER PUB VI'!H7</f>
        <v>5700</v>
      </c>
      <c r="H127" s="227">
        <f>'SER PUB VI'!I7</f>
        <v>46</v>
      </c>
      <c r="I127" s="225">
        <f>'SER PUB VI'!J7</f>
        <v>690</v>
      </c>
      <c r="J127" s="225">
        <f>'SER PUB VI'!K7</f>
        <v>0</v>
      </c>
      <c r="K127" s="226">
        <f>'SER PUB VI'!L7</f>
        <v>0</v>
      </c>
      <c r="L127" s="380"/>
      <c r="M127" s="399">
        <f>'SER PUB VI'!M7</f>
        <v>5010</v>
      </c>
    </row>
    <row r="128" spans="1:13" ht="25.2" customHeight="1">
      <c r="A128" s="222" t="str">
        <f>'SER PUB VI'!B8</f>
        <v>ROGELIO GPE. BARRAGAN NEGRETE</v>
      </c>
      <c r="B128" s="223" t="str">
        <f>'SER PUB VI'!C8</f>
        <v>DEPORTES</v>
      </c>
      <c r="C128" s="223" t="str">
        <f>'SER PUB VI'!D8</f>
        <v>SUB-DIRECTOR DEPTO.</v>
      </c>
      <c r="D128" s="285">
        <f>'SER PUB VI'!E8</f>
        <v>2758140111</v>
      </c>
      <c r="E128" s="224">
        <f>'SER PUB VI'!F8</f>
        <v>15</v>
      </c>
      <c r="F128" s="225">
        <f>'SER PUB VI'!G8</f>
        <v>297</v>
      </c>
      <c r="G128" s="226">
        <f>'SER PUB VI'!H8</f>
        <v>4455</v>
      </c>
      <c r="H128" s="227">
        <f>'SER PUB VI'!I8</f>
        <v>30</v>
      </c>
      <c r="I128" s="225">
        <f>'SER PUB VI'!J8</f>
        <v>450</v>
      </c>
      <c r="J128" s="225">
        <f>'SER PUB VI'!K8</f>
        <v>0</v>
      </c>
      <c r="K128" s="226">
        <f>'SER PUB VI'!L8</f>
        <v>0</v>
      </c>
      <c r="L128" s="380"/>
      <c r="M128" s="399">
        <f>'SER PUB VI'!M8</f>
        <v>4005</v>
      </c>
    </row>
    <row r="129" spans="1:13" ht="25.2" customHeight="1">
      <c r="A129" s="222" t="str">
        <f>'SER PUB VI'!B9</f>
        <v>MONSERRAT BOVIO CASTILLO</v>
      </c>
      <c r="B129" s="223" t="str">
        <f>'SER PUB VI'!C9</f>
        <v>ASILO DE ANCIANOS</v>
      </c>
      <c r="C129" s="223" t="str">
        <f>'SER PUB VI'!D9</f>
        <v>ENCARGADA ASILO</v>
      </c>
      <c r="D129" s="285">
        <f>'SER PUB VI'!E9</f>
        <v>2758139954</v>
      </c>
      <c r="E129" s="224">
        <f>'SER PUB VI'!F9</f>
        <v>15</v>
      </c>
      <c r="F129" s="225">
        <f>'SER PUB VI'!G9</f>
        <v>297</v>
      </c>
      <c r="G129" s="226">
        <f>'SER PUB VI'!H9</f>
        <v>4455</v>
      </c>
      <c r="H129" s="227">
        <f>'SER PUB VI'!I9</f>
        <v>30</v>
      </c>
      <c r="I129" s="225">
        <f>'SER PUB VI'!J9</f>
        <v>450</v>
      </c>
      <c r="J129" s="225">
        <f>'SER PUB VI'!K9</f>
        <v>0</v>
      </c>
      <c r="K129" s="226">
        <f>'SER PUB VI'!L9</f>
        <v>0</v>
      </c>
      <c r="L129" s="380"/>
      <c r="M129" s="399">
        <f>'SER PUB VI'!M9</f>
        <v>4005</v>
      </c>
    </row>
    <row r="130" spans="1:13" ht="25.2" customHeight="1">
      <c r="A130" s="222" t="str">
        <f>'SER PUB VI'!B10</f>
        <v>AGUSTINA CORTEZ NEGRETE</v>
      </c>
      <c r="B130" s="223" t="str">
        <f>'SER PUB VI'!C10</f>
        <v>ASILO DE ANCIANOS</v>
      </c>
      <c r="C130" s="223" t="str">
        <f>'SER PUB VI'!D10</f>
        <v>AUXILIAR ENCARG.ASILO</v>
      </c>
      <c r="D130" s="285">
        <f>'SER PUB VI'!E10</f>
        <v>2758130620</v>
      </c>
      <c r="E130" s="224">
        <f>'SER PUB VI'!F10</f>
        <v>15</v>
      </c>
      <c r="F130" s="225">
        <f>'SER PUB VI'!G10</f>
        <v>188</v>
      </c>
      <c r="G130" s="226">
        <f>'SER PUB VI'!H10</f>
        <v>2820</v>
      </c>
      <c r="H130" s="221">
        <f>'SER PUB VI'!I10</f>
        <v>4</v>
      </c>
      <c r="I130" s="225">
        <f>'SER PUB VI'!J10</f>
        <v>60</v>
      </c>
      <c r="J130" s="227">
        <f>'SER PUB VI'!K10</f>
        <v>0</v>
      </c>
      <c r="K130" s="226">
        <f>'SER PUB VI'!L10</f>
        <v>0</v>
      </c>
      <c r="L130" s="380"/>
      <c r="M130" s="399">
        <f>'SER PUB VI'!M10</f>
        <v>2760</v>
      </c>
    </row>
    <row r="131" spans="1:13" ht="25.2" customHeight="1">
      <c r="A131" s="222" t="str">
        <f>'SER PUB VI'!B11</f>
        <v>MARIA AMERICA BARAJAS GARCIA</v>
      </c>
      <c r="B131" s="223" t="str">
        <f>'SER PUB VI'!C11</f>
        <v>ASILO DE ANCIANOS</v>
      </c>
      <c r="C131" s="223" t="str">
        <f>'SER PUB VI'!D11</f>
        <v>AUX. DE INTEND.</v>
      </c>
      <c r="D131" s="285">
        <f>'SER PUB VI'!E11</f>
        <v>2758136807</v>
      </c>
      <c r="E131" s="224">
        <f>'SER PUB VI'!F11</f>
        <v>15</v>
      </c>
      <c r="F131" s="225">
        <f>'SER PUB VI'!G11</f>
        <v>140</v>
      </c>
      <c r="G131" s="226">
        <f>'SER PUB VI'!H11</f>
        <v>2100</v>
      </c>
      <c r="H131" s="221">
        <f>'SER PUB VI'!I11</f>
        <v>0</v>
      </c>
      <c r="I131" s="225">
        <f>'SER PUB VI'!J11</f>
        <v>0</v>
      </c>
      <c r="J131" s="227">
        <f>'SER PUB VI'!K11</f>
        <v>4</v>
      </c>
      <c r="K131" s="226">
        <f>'SER PUB VI'!L11</f>
        <v>60</v>
      </c>
      <c r="L131" s="380"/>
      <c r="M131" s="399">
        <f>'SER PUB VI'!M11</f>
        <v>2160</v>
      </c>
    </row>
    <row r="132" spans="1:13" ht="25.2" customHeight="1">
      <c r="A132" s="222" t="str">
        <f>'SER PUB VI'!B12</f>
        <v>YESENIA VILLANUEVA CASTRO</v>
      </c>
      <c r="B132" s="223" t="str">
        <f>'SER PUB VI'!C12</f>
        <v>ASILO DE ANCIANOS</v>
      </c>
      <c r="C132" s="223" t="str">
        <f>'SER PUB VI'!D12</f>
        <v>COCINERA</v>
      </c>
      <c r="D132" s="285">
        <f>'SER PUB VI'!E12</f>
        <v>2758130450</v>
      </c>
      <c r="E132" s="224">
        <f>'SER PUB VI'!F12</f>
        <v>15</v>
      </c>
      <c r="F132" s="225">
        <f>'SER PUB VI'!G12</f>
        <v>148</v>
      </c>
      <c r="G132" s="226">
        <f>'SER PUB VI'!H12</f>
        <v>2220</v>
      </c>
      <c r="H132" s="221">
        <f>'SER PUB VI'!I12</f>
        <v>0</v>
      </c>
      <c r="I132" s="225">
        <f>'SER PUB VI'!J12</f>
        <v>0</v>
      </c>
      <c r="J132" s="227">
        <f>'SER PUB VI'!K12</f>
        <v>3</v>
      </c>
      <c r="K132" s="226">
        <f>'SER PUB VI'!L12</f>
        <v>45</v>
      </c>
      <c r="L132" s="380"/>
      <c r="M132" s="399">
        <f>'SER PUB VI'!M12</f>
        <v>2265</v>
      </c>
    </row>
    <row r="133" spans="1:13" ht="25.2" customHeight="1">
      <c r="A133" s="222" t="str">
        <f>'SER PUB VII'!B7</f>
        <v>JOSE SANTANA ARIAS GUERRERO</v>
      </c>
      <c r="B133" s="223" t="str">
        <f>'SER PUB VII'!C7</f>
        <v>MANTO. DE INMUEBLES</v>
      </c>
      <c r="C133" s="223" t="str">
        <f>'SER PUB VII'!D7</f>
        <v>ALBAÑIL</v>
      </c>
      <c r="D133" s="285">
        <f>'SER PUB VII'!E7</f>
        <v>2790087858</v>
      </c>
      <c r="E133" s="224">
        <f>'SER PUB VII'!F7</f>
        <v>15</v>
      </c>
      <c r="F133" s="225">
        <f>'SER PUB VII'!G7</f>
        <v>275</v>
      </c>
      <c r="G133" s="226">
        <f>'SER PUB VII'!H7</f>
        <v>4125</v>
      </c>
      <c r="H133" s="221">
        <f>'SER PUB VII'!I7</f>
        <v>25</v>
      </c>
      <c r="I133" s="225">
        <f>'SER PUB VII'!J7</f>
        <v>375</v>
      </c>
      <c r="J133" s="227">
        <f>'SER PUB VII'!K7</f>
        <v>0</v>
      </c>
      <c r="K133" s="226">
        <f>'SER PUB VII'!L7</f>
        <v>0</v>
      </c>
      <c r="L133" s="380"/>
      <c r="M133" s="399">
        <f>'SER PUB VII'!M7</f>
        <v>3750</v>
      </c>
    </row>
    <row r="134" spans="1:13" ht="25.2" customHeight="1">
      <c r="A134" s="222" t="str">
        <f>'SER PUB VII'!B8</f>
        <v>ALBERTO BEJAR ARIAS</v>
      </c>
      <c r="B134" s="223" t="str">
        <f>'SER PUB VII'!C8</f>
        <v>MANTO. DE INMUEBLES</v>
      </c>
      <c r="C134" s="223" t="str">
        <f>'SER PUB VII'!D8</f>
        <v>AUXILIAR</v>
      </c>
      <c r="D134" s="285">
        <f>'SER PUB VII'!E8</f>
        <v>2758139253</v>
      </c>
      <c r="E134" s="224">
        <f>'SER PUB VII'!F8</f>
        <v>15</v>
      </c>
      <c r="F134" s="225">
        <f>'SER PUB VII'!G8</f>
        <v>190</v>
      </c>
      <c r="G134" s="226">
        <f>'SER PUB VII'!H8</f>
        <v>2850</v>
      </c>
      <c r="H134" s="227">
        <f>'SER PUB VII'!I8</f>
        <v>3</v>
      </c>
      <c r="I134" s="225">
        <f>'SER PUB VII'!J8</f>
        <v>45</v>
      </c>
      <c r="J134" s="225">
        <f>'SER PUB VII'!K8</f>
        <v>0</v>
      </c>
      <c r="K134" s="226">
        <f>'SER PUB VII'!L8</f>
        <v>0</v>
      </c>
      <c r="L134" s="380"/>
      <c r="M134" s="399">
        <f>'SER PUB VII'!M8</f>
        <v>2805</v>
      </c>
    </row>
    <row r="135" spans="1:13" ht="25.2" customHeight="1">
      <c r="A135" s="222" t="str">
        <f>'SER PUB VII'!B9</f>
        <v>ANTONIO  HERNANDEZ LOPEZ</v>
      </c>
      <c r="B135" s="223" t="str">
        <f>'SER PUB VII'!C9</f>
        <v>SERV. DE TRASPORTES</v>
      </c>
      <c r="C135" s="223" t="str">
        <f>'SER PUB VII'!D9</f>
        <v>CHOFER</v>
      </c>
      <c r="D135" s="285">
        <f>'SER PUB VII'!E9</f>
        <v>2758138672</v>
      </c>
      <c r="E135" s="224">
        <f>'SER PUB VII'!F9</f>
        <v>15</v>
      </c>
      <c r="F135" s="225">
        <f>'SER PUB VII'!G9</f>
        <v>188</v>
      </c>
      <c r="G135" s="226">
        <f>'SER PUB VII'!H9</f>
        <v>2820</v>
      </c>
      <c r="H135" s="221">
        <f>'SER PUB VII'!I9</f>
        <v>5</v>
      </c>
      <c r="I135" s="225">
        <f>'SER PUB VII'!J9</f>
        <v>75</v>
      </c>
      <c r="J135" s="227">
        <f>'SER PUB VII'!K9</f>
        <v>0</v>
      </c>
      <c r="K135" s="226">
        <f>'SER PUB VII'!L9</f>
        <v>0</v>
      </c>
      <c r="L135" s="380"/>
      <c r="M135" s="399">
        <f>'SER PUB VII'!M9</f>
        <v>2745</v>
      </c>
    </row>
    <row r="136" spans="1:13" ht="25.2" customHeight="1">
      <c r="A136" s="222" t="str">
        <f>'SER PUB VII'!B10</f>
        <v>ROBERTO VALDIVIA ROJAS</v>
      </c>
      <c r="B136" s="223" t="str">
        <f>'SER PUB VII'!C10</f>
        <v>SERV. DE TRASPORTES</v>
      </c>
      <c r="C136" s="223" t="str">
        <f>'SER PUB VII'!D10</f>
        <v>CHOFER</v>
      </c>
      <c r="D136" s="285">
        <f>'SER PUB VII'!E10</f>
        <v>2758138060</v>
      </c>
      <c r="E136" s="224">
        <f>'SER PUB VII'!F10</f>
        <v>15</v>
      </c>
      <c r="F136" s="225">
        <f>'SER PUB VII'!G10</f>
        <v>260</v>
      </c>
      <c r="G136" s="226">
        <f>'SER PUB VII'!H10</f>
        <v>3900</v>
      </c>
      <c r="H136" s="221">
        <f>'SER PUB VII'!I10</f>
        <v>22</v>
      </c>
      <c r="I136" s="225">
        <f>'SER PUB VII'!J10</f>
        <v>330</v>
      </c>
      <c r="J136" s="227">
        <f>'SER PUB VII'!K10</f>
        <v>0</v>
      </c>
      <c r="K136" s="226">
        <f>'SER PUB VII'!L10</f>
        <v>0</v>
      </c>
      <c r="L136" s="380"/>
      <c r="M136" s="399">
        <f>'SER PUB VII'!M10</f>
        <v>3570</v>
      </c>
    </row>
    <row r="137" spans="1:13" ht="25.2" customHeight="1">
      <c r="A137" s="222" t="str">
        <f>'SER PUB VII'!B11</f>
        <v>SALVADOR ORDAZ FLORES</v>
      </c>
      <c r="B137" s="223" t="str">
        <f>'SER PUB VII'!C11</f>
        <v>SERV. DE TRASPORTES</v>
      </c>
      <c r="C137" s="223" t="str">
        <f>'SER PUB VII'!D11</f>
        <v>CHOFER</v>
      </c>
      <c r="D137" s="285" t="str">
        <f>'SER PUB VII'!E11</f>
        <v>0455270154</v>
      </c>
      <c r="E137" s="224">
        <f>'SER PUB VII'!F11</f>
        <v>15</v>
      </c>
      <c r="F137" s="225">
        <f>'SER PUB VII'!G11</f>
        <v>226</v>
      </c>
      <c r="G137" s="226">
        <f>'SER PUB VII'!H11</f>
        <v>3390</v>
      </c>
      <c r="H137" s="221">
        <f>'SER PUB VII'!I11</f>
        <v>9</v>
      </c>
      <c r="I137" s="225">
        <f>'SER PUB VII'!J11</f>
        <v>135</v>
      </c>
      <c r="J137" s="227">
        <f>'SER PUB VII'!K11</f>
        <v>0</v>
      </c>
      <c r="K137" s="226">
        <f>'SER PUB VII'!L11</f>
        <v>0</v>
      </c>
      <c r="L137" s="380"/>
      <c r="M137" s="399">
        <f>'SER PUB VII'!M11</f>
        <v>3255</v>
      </c>
    </row>
    <row r="138" spans="1:13" ht="25.2" customHeight="1">
      <c r="A138" s="222" t="str">
        <f>'SER PUB VII'!B12</f>
        <v>ABRAHAM PEREZ REYES</v>
      </c>
      <c r="B138" s="223" t="str">
        <f>'SER PUB VII'!C12</f>
        <v>SERV. DE TRASPORTES</v>
      </c>
      <c r="C138" s="223" t="str">
        <f>'SER PUB VII'!D12</f>
        <v>CHOFER</v>
      </c>
      <c r="D138" s="285">
        <f>'SER PUB VII'!E12</f>
        <v>2972380935</v>
      </c>
      <c r="E138" s="224">
        <f>'SER PUB VII'!F12</f>
        <v>15</v>
      </c>
      <c r="F138" s="225">
        <f>'SER PUB VII'!G12</f>
        <v>192</v>
      </c>
      <c r="G138" s="226">
        <f>'SER PUB VII'!H12</f>
        <v>2880</v>
      </c>
      <c r="H138" s="221">
        <f>'SER PUB VII'!I12</f>
        <v>5</v>
      </c>
      <c r="I138" s="225">
        <f>'SER PUB VII'!J12</f>
        <v>75</v>
      </c>
      <c r="J138" s="227">
        <f>'SER PUB VII'!K12</f>
        <v>0</v>
      </c>
      <c r="K138" s="226">
        <f>'SER PUB VII'!L12</f>
        <v>0</v>
      </c>
      <c r="L138" s="380"/>
      <c r="M138" s="399">
        <f>'SER PUB VII'!M12</f>
        <v>2805</v>
      </c>
    </row>
    <row r="139" spans="1:13" ht="25.2" customHeight="1">
      <c r="A139" s="222" t="str">
        <f>'SER PUB VII'!B13</f>
        <v>ERNESTO GALINDO GONZALEZ</v>
      </c>
      <c r="B139" s="223" t="str">
        <f>'SER PUB VII'!C13</f>
        <v>SERV. DE TRASPORTES</v>
      </c>
      <c r="C139" s="223" t="str">
        <f>'SER PUB VII'!D13</f>
        <v>MECANICO</v>
      </c>
      <c r="D139" s="285" t="str">
        <f>'SER PUB VII'!E13</f>
        <v>0458519757</v>
      </c>
      <c r="E139" s="224">
        <f>'SER PUB VII'!F13</f>
        <v>15</v>
      </c>
      <c r="F139" s="225">
        <f>'SER PUB VII'!G13</f>
        <v>380</v>
      </c>
      <c r="G139" s="226">
        <f>'SER PUB VII'!H13</f>
        <v>5700</v>
      </c>
      <c r="H139" s="221">
        <f>'SER PUB VII'!I13</f>
        <v>46</v>
      </c>
      <c r="I139" s="225">
        <f>'SER PUB VII'!J13</f>
        <v>690</v>
      </c>
      <c r="J139" s="227">
        <f>'SER PUB VII'!K13</f>
        <v>0</v>
      </c>
      <c r="K139" s="226">
        <f>'SER PUB VII'!L13</f>
        <v>0</v>
      </c>
      <c r="L139" s="380"/>
      <c r="M139" s="399">
        <f>'SER PUB VII'!M13</f>
        <v>5010</v>
      </c>
    </row>
    <row r="140" spans="1:13" ht="25.2" customHeight="1">
      <c r="A140" s="222" t="str">
        <f>'SER PUB VII'!B14</f>
        <v>JUAN  MANUEL DIAZ ZAMBRANO</v>
      </c>
      <c r="B140" s="223" t="str">
        <f>'SER PUB VII'!C14</f>
        <v>CENTRO PSICOLA</v>
      </c>
      <c r="C140" s="223" t="str">
        <f>'SER PUB VII'!D14</f>
        <v>MANTENIMINETO</v>
      </c>
      <c r="D140" s="285">
        <f>'SER PUB VII'!E14</f>
        <v>2775964474</v>
      </c>
      <c r="E140" s="224">
        <f>'SER PUB VII'!F14</f>
        <v>15</v>
      </c>
      <c r="F140" s="225">
        <f>'SER PUB VII'!G14</f>
        <v>185</v>
      </c>
      <c r="G140" s="226">
        <f>'SER PUB VII'!H14</f>
        <v>2775</v>
      </c>
      <c r="H140" s="221">
        <f>'SER PUB VII'!I14</f>
        <v>4</v>
      </c>
      <c r="I140" s="225">
        <f>'SER PUB VII'!J14</f>
        <v>60</v>
      </c>
      <c r="J140" s="227">
        <f>'SER PUB VII'!K14</f>
        <v>0</v>
      </c>
      <c r="K140" s="226">
        <f>'SER PUB VII'!L14</f>
        <v>0</v>
      </c>
      <c r="L140" s="380"/>
      <c r="M140" s="399">
        <f>'SER PUB VII'!M14</f>
        <v>2715</v>
      </c>
    </row>
    <row r="141" spans="1:13" ht="25.2" customHeight="1">
      <c r="A141" s="222" t="str">
        <f>'SER PUB VIII'!B7</f>
        <v>JUAN JOSE BEJAR FLORES</v>
      </c>
      <c r="B141" s="223" t="str">
        <f>'SER PUB VIII'!C7</f>
        <v>MANTENIMIENTO</v>
      </c>
      <c r="C141" s="223" t="str">
        <f>'SER PUB VIII'!D7</f>
        <v>ALBAÑIL</v>
      </c>
      <c r="D141" s="285">
        <f>'SER PUB VIII'!E7</f>
        <v>2758137099</v>
      </c>
      <c r="E141" s="224">
        <f>'SER PUB VIII'!F7</f>
        <v>15</v>
      </c>
      <c r="F141" s="225">
        <f>'SER PUB VIII'!G7</f>
        <v>295</v>
      </c>
      <c r="G141" s="226">
        <f>'SER PUB VIII'!H7</f>
        <v>4425</v>
      </c>
      <c r="H141" s="227">
        <f>'SER PUB VIII'!I7</f>
        <v>30</v>
      </c>
      <c r="I141" s="225">
        <f>'SER PUB VIII'!J7</f>
        <v>450</v>
      </c>
      <c r="J141" s="225">
        <f>'SER PUB VIII'!K7</f>
        <v>0</v>
      </c>
      <c r="K141" s="226">
        <f>'SER PUB VIII'!L7</f>
        <v>0</v>
      </c>
      <c r="L141" s="380"/>
      <c r="M141" s="399">
        <f>'SER PUB VIII'!M7</f>
        <v>3975</v>
      </c>
    </row>
    <row r="142" spans="1:13" ht="25.2" customHeight="1">
      <c r="A142" s="222" t="str">
        <f>'SER PUB VIII'!B8</f>
        <v>JOSE DE JESUS HERNANDEZ GUTIERREZ</v>
      </c>
      <c r="B142" s="223" t="str">
        <f>'SER PUB VIII'!C8</f>
        <v>MANTENIMIENTO</v>
      </c>
      <c r="C142" s="223" t="str">
        <f>'SER PUB VIII'!D8</f>
        <v>ALBAÑIL</v>
      </c>
      <c r="D142" s="285">
        <f>'SER PUB VIII'!E8</f>
        <v>2758137773</v>
      </c>
      <c r="E142" s="224">
        <f>'SER PUB VIII'!F8</f>
        <v>15</v>
      </c>
      <c r="F142" s="225">
        <f>'SER PUB VIII'!G8</f>
        <v>190</v>
      </c>
      <c r="G142" s="226">
        <f>'SER PUB VIII'!H8</f>
        <v>2850</v>
      </c>
      <c r="H142" s="227">
        <f>'SER PUB VIII'!I8</f>
        <v>3</v>
      </c>
      <c r="I142" s="225">
        <f>'SER PUB VIII'!J8</f>
        <v>45</v>
      </c>
      <c r="J142" s="225">
        <f>'SER PUB VIII'!K8</f>
        <v>0</v>
      </c>
      <c r="K142" s="226">
        <f>'SER PUB VIII'!L8</f>
        <v>0</v>
      </c>
      <c r="L142" s="380"/>
      <c r="M142" s="399">
        <f>'SER PUB VIII'!M8</f>
        <v>2805</v>
      </c>
    </row>
    <row r="143" spans="1:13" ht="25.2" customHeight="1">
      <c r="A143" s="222" t="str">
        <f>'SER PUB VIII'!B9</f>
        <v>HECTOR JAVIER PALMAS CAPISTRAN</v>
      </c>
      <c r="B143" s="223" t="str">
        <f>'SER PUB VIII'!C9</f>
        <v>MANTENIMIENTO</v>
      </c>
      <c r="C143" s="223" t="str">
        <f>'SER PUB VIII'!D9</f>
        <v>ALBAÑIL</v>
      </c>
      <c r="D143" s="285">
        <f>'SER PUB VIII'!E9</f>
        <v>2758137706</v>
      </c>
      <c r="E143" s="224">
        <f>'SER PUB VIII'!F9</f>
        <v>15</v>
      </c>
      <c r="F143" s="225">
        <f>'SER PUB VIII'!G9</f>
        <v>190</v>
      </c>
      <c r="G143" s="226">
        <f>'SER PUB VIII'!H9</f>
        <v>2850</v>
      </c>
      <c r="H143" s="227">
        <f>'SER PUB VIII'!I9</f>
        <v>3</v>
      </c>
      <c r="I143" s="225">
        <f>'SER PUB VIII'!J9</f>
        <v>45</v>
      </c>
      <c r="J143" s="225">
        <f>'SER PUB VIII'!K9</f>
        <v>0</v>
      </c>
      <c r="K143" s="226">
        <f>'SER PUB VIII'!L9</f>
        <v>0</v>
      </c>
      <c r="L143" s="380"/>
      <c r="M143" s="399">
        <f>'SER PUB VIII'!M9</f>
        <v>2805</v>
      </c>
    </row>
    <row r="144" spans="1:13" ht="25.2" customHeight="1">
      <c r="A144" s="222" t="str">
        <f>'SER PUB VIII'!B10</f>
        <v>MARTIN  BOJORGE CISNEROS</v>
      </c>
      <c r="B144" s="223" t="str">
        <f>'SER PUB VIII'!C10</f>
        <v>MANTENIMIENTO</v>
      </c>
      <c r="C144" s="223" t="str">
        <f>'SER PUB VIII'!D10</f>
        <v>ALBAÑIL</v>
      </c>
      <c r="D144" s="285">
        <f>'SER PUB VIII'!E10</f>
        <v>2758137617</v>
      </c>
      <c r="E144" s="224">
        <f>'SER PUB VIII'!F10</f>
        <v>15</v>
      </c>
      <c r="F144" s="225">
        <f>'SER PUB VIII'!G10</f>
        <v>190</v>
      </c>
      <c r="G144" s="226">
        <f>'SER PUB VIII'!H10</f>
        <v>2850</v>
      </c>
      <c r="H144" s="227">
        <f>'SER PUB VIII'!I10</f>
        <v>3</v>
      </c>
      <c r="I144" s="225">
        <f>'SER PUB VIII'!J10</f>
        <v>45</v>
      </c>
      <c r="J144" s="225">
        <f>'SER PUB VIII'!K10</f>
        <v>0</v>
      </c>
      <c r="K144" s="226">
        <f>'SER PUB VIII'!L10</f>
        <v>0</v>
      </c>
      <c r="L144" s="380"/>
      <c r="M144" s="399">
        <f>'SER PUB VIII'!M10</f>
        <v>2805</v>
      </c>
    </row>
    <row r="145" spans="1:13" ht="25.2" customHeight="1">
      <c r="A145" s="222" t="str">
        <f>'SER PUB VIII'!B11</f>
        <v>ANTONIO ZEPEDA ESTRADA</v>
      </c>
      <c r="B145" s="223" t="str">
        <f>'SER PUB VIII'!C11</f>
        <v>MANTENIMIENTO</v>
      </c>
      <c r="C145" s="223" t="str">
        <f>'SER PUB VIII'!D11</f>
        <v>ALBAÑIL</v>
      </c>
      <c r="D145" s="285">
        <f>'SER PUB VIII'!E11</f>
        <v>2758137463</v>
      </c>
      <c r="E145" s="224">
        <f>'SER PUB VIII'!F11</f>
        <v>15</v>
      </c>
      <c r="F145" s="225">
        <f>'SER PUB VIII'!G11</f>
        <v>190</v>
      </c>
      <c r="G145" s="226">
        <f>'SER PUB VIII'!H11</f>
        <v>2850</v>
      </c>
      <c r="H145" s="227">
        <f>'SER PUB VIII'!I11</f>
        <v>3</v>
      </c>
      <c r="I145" s="225">
        <f>'SER PUB VIII'!J11</f>
        <v>45</v>
      </c>
      <c r="J145" s="225">
        <f>'SER PUB VIII'!K11</f>
        <v>0</v>
      </c>
      <c r="K145" s="226">
        <f>'SER PUB VIII'!L11</f>
        <v>0</v>
      </c>
      <c r="L145" s="380"/>
      <c r="M145" s="399">
        <f>'SER PUB VIII'!M11</f>
        <v>2805</v>
      </c>
    </row>
    <row r="146" spans="1:13" ht="25.2" customHeight="1">
      <c r="A146" s="222" t="str">
        <f>'SER PUB VIII'!B12</f>
        <v>HELIODORO MIRANDA ARROYO</v>
      </c>
      <c r="B146" s="223" t="str">
        <f>'SER PUB VIII'!C12</f>
        <v>MANTENIMIENTO</v>
      </c>
      <c r="C146" s="223" t="str">
        <f>'SER PUB VIII'!D12</f>
        <v>ALBAÑIL</v>
      </c>
      <c r="D146" s="285">
        <f>'SER PUB VIII'!E12</f>
        <v>2981701673</v>
      </c>
      <c r="E146" s="224">
        <f>'SER PUB VIII'!F12</f>
        <v>15</v>
      </c>
      <c r="F146" s="225">
        <f>'SER PUB VIII'!G12</f>
        <v>190</v>
      </c>
      <c r="G146" s="226">
        <f>'SER PUB VIII'!H12</f>
        <v>2850</v>
      </c>
      <c r="H146" s="221">
        <f>'SER PUB VIII'!I12</f>
        <v>3</v>
      </c>
      <c r="I146" s="225">
        <f>'SER PUB VIII'!J12</f>
        <v>45</v>
      </c>
      <c r="J146" s="227">
        <f>'SER PUB VIII'!K12</f>
        <v>0</v>
      </c>
      <c r="K146" s="226">
        <f>'SER PUB VIII'!L12</f>
        <v>0</v>
      </c>
      <c r="L146" s="380"/>
      <c r="M146" s="399">
        <f>'SER PUB VIII'!M12</f>
        <v>2805</v>
      </c>
    </row>
    <row r="147" spans="1:13" ht="25.2" customHeight="1">
      <c r="A147" s="222" t="str">
        <f>'SER PUB VIII'!B13</f>
        <v>ANTONIO SOLORIO BOJORGE</v>
      </c>
      <c r="B147" s="223" t="str">
        <f>'SER PUB VIII'!C13</f>
        <v>MANTENIMIENTO</v>
      </c>
      <c r="C147" s="223" t="str">
        <f>'SER PUB VIII'!D13</f>
        <v>ALBAÑIL</v>
      </c>
      <c r="D147" s="285">
        <f>'SER PUB VIII'!E13</f>
        <v>0</v>
      </c>
      <c r="E147" s="224">
        <f>'SER PUB VIII'!F13</f>
        <v>15</v>
      </c>
      <c r="F147" s="225">
        <f>'SER PUB VIII'!G13</f>
        <v>226</v>
      </c>
      <c r="G147" s="226">
        <f>'SER PUB VIII'!H13</f>
        <v>3390</v>
      </c>
      <c r="H147" s="221">
        <f>'SER PUB VIII'!I13</f>
        <v>9</v>
      </c>
      <c r="I147" s="225">
        <f>'SER PUB VIII'!J13</f>
        <v>135</v>
      </c>
      <c r="J147" s="227">
        <f>'SER PUB VIII'!K13</f>
        <v>0</v>
      </c>
      <c r="K147" s="226">
        <f>'SER PUB VIII'!L13</f>
        <v>0</v>
      </c>
      <c r="L147" s="380"/>
      <c r="M147" s="399">
        <f>'SER PUB VIII'!M13</f>
        <v>3255</v>
      </c>
    </row>
    <row r="148" spans="1:13" ht="25.2" customHeight="1">
      <c r="A148" s="222" t="str">
        <f>'SER PUB VIII'!B14</f>
        <v>JAVIER ALBERTO BARRAGAN PANTOJA</v>
      </c>
      <c r="B148" s="223" t="str">
        <f>'SER PUB VIII'!C14</f>
        <v>MANTENIMIENTO</v>
      </c>
      <c r="C148" s="223" t="str">
        <f>'SER PUB VIII'!D14</f>
        <v>ALBAÑIL</v>
      </c>
      <c r="D148" s="285">
        <f>'SER PUB VIII'!E14</f>
        <v>1197798296</v>
      </c>
      <c r="E148" s="224">
        <f>'SER PUB VIII'!F14</f>
        <v>15</v>
      </c>
      <c r="F148" s="225">
        <f>'SER PUB VIII'!G14</f>
        <v>190</v>
      </c>
      <c r="G148" s="226">
        <f>'SER PUB VIII'!H14</f>
        <v>2850</v>
      </c>
      <c r="H148" s="227">
        <f>'SER PUB VIII'!I14</f>
        <v>3</v>
      </c>
      <c r="I148" s="225">
        <f>'SER PUB VIII'!J14</f>
        <v>45</v>
      </c>
      <c r="J148" s="225">
        <f>'SER PUB VIII'!K14</f>
        <v>0</v>
      </c>
      <c r="K148" s="226">
        <f>'SER PUB VIII'!L14</f>
        <v>0</v>
      </c>
      <c r="L148" s="380"/>
      <c r="M148" s="399">
        <f>'SER PUB VIII'!M14</f>
        <v>2805</v>
      </c>
    </row>
    <row r="149" spans="1:13" ht="25.2" customHeight="1">
      <c r="A149" s="222" t="str">
        <f>'SER PUB IX'!B7</f>
        <v>ABEL OROZCO HERNANDEZ</v>
      </c>
      <c r="B149" s="223" t="str">
        <f>'SER PUB IX'!C7</f>
        <v>PARQUE LINEAL</v>
      </c>
      <c r="C149" s="223" t="str">
        <f>'SER PUB IX'!D7</f>
        <v>JARDINERO</v>
      </c>
      <c r="D149" s="285">
        <f>'SER PUB IX'!E7</f>
        <v>2794113055</v>
      </c>
      <c r="E149" s="224">
        <f>'SER PUB IX'!F7</f>
        <v>15</v>
      </c>
      <c r="F149" s="225">
        <f>'SER PUB IX'!G7</f>
        <v>190</v>
      </c>
      <c r="G149" s="226">
        <f>'SER PUB IX'!H7</f>
        <v>2850</v>
      </c>
      <c r="H149" s="227">
        <f>'SER PUB IX'!I7</f>
        <v>3</v>
      </c>
      <c r="I149" s="225">
        <f>'SER PUB IX'!J7</f>
        <v>45</v>
      </c>
      <c r="J149" s="225">
        <f>'SER PUB IX'!K7</f>
        <v>0</v>
      </c>
      <c r="K149" s="226">
        <f>'SER PUB IX'!L7</f>
        <v>0</v>
      </c>
      <c r="L149" s="380"/>
      <c r="M149" s="399">
        <f>'SER PUB IX'!M7</f>
        <v>2805</v>
      </c>
    </row>
    <row r="150" spans="1:13" ht="25.2" customHeight="1">
      <c r="A150" s="222" t="str">
        <f>'SER PUB IX'!B8</f>
        <v>YOLANDA CORONA GONZALEZ</v>
      </c>
      <c r="B150" s="223" t="str">
        <f>'SER PUB IX'!C8</f>
        <v>PARQUE LINEAL</v>
      </c>
      <c r="C150" s="223" t="str">
        <f>'SER PUB IX'!D8</f>
        <v>AUXILIAR DE INTENDENCIA</v>
      </c>
      <c r="D150" s="285" t="str">
        <f>'SER PUB IX'!E8</f>
        <v>0455040981</v>
      </c>
      <c r="E150" s="224">
        <f>'SER PUB IX'!F8</f>
        <v>15</v>
      </c>
      <c r="F150" s="225">
        <f>'SER PUB IX'!G8</f>
        <v>105</v>
      </c>
      <c r="G150" s="226">
        <f>'SER PUB IX'!H8</f>
        <v>1575</v>
      </c>
      <c r="H150" s="227">
        <f>'SER PUB IX'!I8</f>
        <v>0</v>
      </c>
      <c r="I150" s="225">
        <f>'SER PUB IX'!J8</f>
        <v>0</v>
      </c>
      <c r="J150" s="225">
        <f>'SER PUB IX'!K8</f>
        <v>3</v>
      </c>
      <c r="K150" s="226">
        <f>'SER PUB IX'!L8</f>
        <v>45</v>
      </c>
      <c r="L150" s="380"/>
      <c r="M150" s="399">
        <f>'SER PUB IX'!M8</f>
        <v>1620</v>
      </c>
    </row>
    <row r="151" spans="1:13" ht="25.2" customHeight="1">
      <c r="A151" s="222" t="str">
        <f>'SER PUB IX'!B9</f>
        <v>PEDRO ELIZER FIERRO LOPEZ</v>
      </c>
      <c r="B151" s="223" t="str">
        <f>'SER PUB IX'!C9</f>
        <v>MANTO INMUEBLES</v>
      </c>
      <c r="C151" s="223" t="str">
        <f>'SER PUB IX'!D9</f>
        <v>ALBAÑIL</v>
      </c>
      <c r="D151" s="285">
        <f>'SER PUB IX'!E9</f>
        <v>2758136114</v>
      </c>
      <c r="E151" s="224">
        <f>'SER PUB IX'!F9</f>
        <v>15</v>
      </c>
      <c r="F151" s="225">
        <f>'SER PUB IX'!G9</f>
        <v>204</v>
      </c>
      <c r="G151" s="226">
        <f>'SER PUB IX'!H9</f>
        <v>3060</v>
      </c>
      <c r="H151" s="227">
        <f>'SER PUB IX'!I9</f>
        <v>6</v>
      </c>
      <c r="I151" s="225">
        <f>'SER PUB IX'!J9</f>
        <v>90</v>
      </c>
      <c r="J151" s="225">
        <f>'SER PUB IX'!K9</f>
        <v>0</v>
      </c>
      <c r="K151" s="226">
        <f>'SER PUB IX'!L9</f>
        <v>0</v>
      </c>
      <c r="L151" s="380"/>
      <c r="M151" s="399">
        <f>'SER PUB IX'!M9</f>
        <v>2970</v>
      </c>
    </row>
    <row r="152" spans="1:13" ht="25.2" customHeight="1">
      <c r="A152" s="222" t="str">
        <f>'SER PUB IX'!B10</f>
        <v>ROSA MARTINEZ HERNANDEZ</v>
      </c>
      <c r="B152" s="223" t="str">
        <f>'SER PUB IX'!C10</f>
        <v>BIBLIOTECA</v>
      </c>
      <c r="C152" s="223" t="str">
        <f>'SER PUB IX'!D10</f>
        <v>SECRETARIA</v>
      </c>
      <c r="D152" s="285">
        <f>'SER PUB IX'!E10</f>
        <v>0</v>
      </c>
      <c r="E152" s="224">
        <f>'SER PUB IX'!F10</f>
        <v>15</v>
      </c>
      <c r="F152" s="225">
        <f>'SER PUB IX'!G10</f>
        <v>188</v>
      </c>
      <c r="G152" s="226">
        <f>'SER PUB IX'!H10</f>
        <v>2820</v>
      </c>
      <c r="H152" s="227">
        <f>'SER PUB IX'!I10</f>
        <v>3</v>
      </c>
      <c r="I152" s="225">
        <f>'SER PUB IX'!J10</f>
        <v>45</v>
      </c>
      <c r="J152" s="225">
        <f>'SER PUB IX'!K10</f>
        <v>0</v>
      </c>
      <c r="K152" s="226">
        <f>'SER PUB IX'!L10</f>
        <v>0</v>
      </c>
      <c r="L152" s="380"/>
      <c r="M152" s="399">
        <f>'SER PUB IX'!M10</f>
        <v>2775</v>
      </c>
    </row>
    <row r="153" spans="1:13" ht="25.2" customHeight="1">
      <c r="A153" s="222" t="str">
        <f>'SER PUB IX'!B11</f>
        <v>LEONOR GONZALEZ MEDINA</v>
      </c>
      <c r="B153" s="223" t="str">
        <f>'SER PUB IX'!C11</f>
        <v>BIBLIOTECA</v>
      </c>
      <c r="C153" s="223" t="str">
        <f>'SER PUB IX'!D11</f>
        <v>AUX DE INTENDENCIA</v>
      </c>
      <c r="D153" s="285">
        <f>'SER PUB IX'!E11</f>
        <v>0</v>
      </c>
      <c r="E153" s="224">
        <f>'SER PUB IX'!F11</f>
        <v>15</v>
      </c>
      <c r="F153" s="225">
        <f>'SER PUB IX'!G11</f>
        <v>164</v>
      </c>
      <c r="G153" s="226">
        <f>'SER PUB IX'!H11</f>
        <v>2460</v>
      </c>
      <c r="H153" s="227">
        <f>'SER PUB IX'!I11</f>
        <v>1</v>
      </c>
      <c r="I153" s="225">
        <f>'SER PUB IX'!J11</f>
        <v>15</v>
      </c>
      <c r="J153" s="225">
        <f>'SER PUB IX'!K11</f>
        <v>0</v>
      </c>
      <c r="K153" s="226">
        <f>'SER PUB IX'!L11</f>
        <v>0</v>
      </c>
      <c r="L153" s="380"/>
      <c r="M153" s="399">
        <f>'SER PUB IX'!M11</f>
        <v>2445</v>
      </c>
    </row>
    <row r="154" spans="1:13" ht="25.2" customHeight="1" thickBot="1">
      <c r="A154" s="222" t="str">
        <f>'SER PUB IX'!B12</f>
        <v>AMPARO MENDOZA FLORES</v>
      </c>
      <c r="B154" s="223" t="str">
        <f>'SER PUB IX'!C12</f>
        <v>ASILO DE ANCIANOS</v>
      </c>
      <c r="C154" s="223" t="str">
        <f>'SER PUB IX'!D12</f>
        <v>AUX. DE INTEND.</v>
      </c>
      <c r="D154" s="285">
        <f>'SER PUB IX'!E12</f>
        <v>2758139350</v>
      </c>
      <c r="E154" s="224">
        <f>'SER PUB IX'!F12</f>
        <v>15</v>
      </c>
      <c r="F154" s="225">
        <f>'SER PUB IX'!G12</f>
        <v>114</v>
      </c>
      <c r="G154" s="226">
        <f>'SER PUB IX'!H12</f>
        <v>1710</v>
      </c>
      <c r="H154" s="227">
        <f>'SER PUB IX'!I12</f>
        <v>0</v>
      </c>
      <c r="I154" s="225">
        <f>'SER PUB IX'!J12</f>
        <v>0</v>
      </c>
      <c r="J154" s="225">
        <f>'SER PUB IX'!K12</f>
        <v>6</v>
      </c>
      <c r="K154" s="226">
        <f>'SER PUB IX'!L12</f>
        <v>90</v>
      </c>
      <c r="L154" s="380"/>
      <c r="M154" s="399">
        <f>'SER PUB IX'!M12</f>
        <v>1800</v>
      </c>
    </row>
    <row r="155" spans="1:13" ht="25.2" customHeight="1" thickTop="1" thickBot="1">
      <c r="A155" s="236" t="s">
        <v>373</v>
      </c>
      <c r="B155" s="237"/>
      <c r="C155" s="237"/>
      <c r="D155" s="288"/>
      <c r="E155" s="238"/>
      <c r="F155" s="239"/>
      <c r="G155" s="239">
        <f t="shared" ref="G155:M155" si="0">SUM(G6:G154)</f>
        <v>618591</v>
      </c>
      <c r="H155" s="239">
        <f t="shared" si="0"/>
        <v>3921</v>
      </c>
      <c r="I155" s="239">
        <f t="shared" si="0"/>
        <v>58822</v>
      </c>
      <c r="J155" s="239">
        <f t="shared" si="0"/>
        <v>185</v>
      </c>
      <c r="K155" s="386">
        <f t="shared" si="0"/>
        <v>2775</v>
      </c>
      <c r="L155" s="386">
        <f t="shared" si="0"/>
        <v>761</v>
      </c>
      <c r="M155" s="402">
        <f t="shared" si="0"/>
        <v>561783</v>
      </c>
    </row>
    <row r="156" spans="1:13" ht="25.2" customHeight="1" thickTop="1">
      <c r="A156" s="240" t="str">
        <f>EVENTUALES1!B7</f>
        <v>NANCY MORENO GARCIA</v>
      </c>
      <c r="B156" s="229" t="str">
        <f>EVENTUALES1!C7</f>
        <v>AGUA POTABLE</v>
      </c>
      <c r="C156" s="229" t="str">
        <f>EVENTUALES1!D7</f>
        <v>RECAUDADOR EJIDO MODELO</v>
      </c>
      <c r="D156" s="286">
        <f>EVENTUALES1!E7</f>
        <v>2891373900</v>
      </c>
      <c r="E156" s="230">
        <f>EVENTUALES1!F7</f>
        <v>15</v>
      </c>
      <c r="F156" s="231">
        <f>EVENTUALES1!G7</f>
        <v>188</v>
      </c>
      <c r="G156" s="231">
        <f>EVENTUALES1!H7</f>
        <v>2820</v>
      </c>
      <c r="H156" s="231">
        <f>EVENTUALES1!I7</f>
        <v>4</v>
      </c>
      <c r="I156" s="231">
        <f>EVENTUALES1!J7</f>
        <v>60</v>
      </c>
      <c r="J156" s="231">
        <f>EVENTUALES1!K7</f>
        <v>0</v>
      </c>
      <c r="K156" s="226">
        <f>EVENTUALES1!L7</f>
        <v>0</v>
      </c>
      <c r="L156" s="380"/>
      <c r="M156" s="399">
        <f>EVENTUALES1!M7</f>
        <v>2760</v>
      </c>
    </row>
    <row r="157" spans="1:13" ht="25.2" customHeight="1">
      <c r="A157" s="240" t="str">
        <f>EVENTUALES1!B8</f>
        <v>CLAUDIA NALLELI CEJA SANCHEZ</v>
      </c>
      <c r="B157" s="229" t="str">
        <f>EVENTUALES1!C8</f>
        <v>PROMOCION ECONOMINA</v>
      </c>
      <c r="C157" s="229" t="str">
        <f>EVENTUALES1!D8</f>
        <v>SECRETARIA</v>
      </c>
      <c r="D157" s="286">
        <f>EVENTUALES1!E8</f>
        <v>1402625474</v>
      </c>
      <c r="E157" s="230">
        <f>EVENTUALES1!F8</f>
        <v>15</v>
      </c>
      <c r="F157" s="231">
        <f>EVENTUALES1!G8</f>
        <v>188</v>
      </c>
      <c r="G157" s="231">
        <f>EVENTUALES1!H8</f>
        <v>2820</v>
      </c>
      <c r="H157" s="231">
        <f>EVENTUALES1!I8</f>
        <v>4</v>
      </c>
      <c r="I157" s="231">
        <f>EVENTUALES1!J8</f>
        <v>60</v>
      </c>
      <c r="J157" s="231">
        <f>EVENTUALES1!K8</f>
        <v>0</v>
      </c>
      <c r="K157" s="226">
        <f>EVENTUALES1!L8</f>
        <v>0</v>
      </c>
      <c r="L157" s="380"/>
      <c r="M157" s="399">
        <f>EVENTUALES1!M8</f>
        <v>2760</v>
      </c>
    </row>
    <row r="158" spans="1:13" ht="25.2" customHeight="1">
      <c r="A158" s="240" t="str">
        <f>EVENTUALES1!B9</f>
        <v>KARINA ELIZABETH TOPETE BUENROSTRO</v>
      </c>
      <c r="B158" s="229" t="str">
        <f>EVENTUALES1!C9</f>
        <v>OFICIALIA MAYOR</v>
      </c>
      <c r="C158" s="229" t="str">
        <f>EVENTUALES1!D9</f>
        <v>SECRETARIA</v>
      </c>
      <c r="D158" s="286" t="str">
        <f>EVENTUALES1!E9</f>
        <v>0455854261</v>
      </c>
      <c r="E158" s="230">
        <f>EVENTUALES1!F9</f>
        <v>15</v>
      </c>
      <c r="F158" s="231">
        <f>EVENTUALES1!G9</f>
        <v>150</v>
      </c>
      <c r="G158" s="231">
        <f>EVENTUALES1!H9</f>
        <v>2250</v>
      </c>
      <c r="H158" s="231">
        <f>EVENTUALES1!I9</f>
        <v>0</v>
      </c>
      <c r="I158" s="231">
        <f>EVENTUALES1!J9</f>
        <v>0</v>
      </c>
      <c r="J158" s="231">
        <f>EVENTUALES1!K9</f>
        <v>4</v>
      </c>
      <c r="K158" s="226">
        <f>EVENTUALES1!L9</f>
        <v>60</v>
      </c>
      <c r="L158" s="380"/>
      <c r="M158" s="399">
        <f>EVENTUALES1!M9</f>
        <v>2310</v>
      </c>
    </row>
    <row r="159" spans="1:13" ht="25.2" customHeight="1">
      <c r="A159" s="240" t="str">
        <f>EVENTUALES1!B10</f>
        <v>NAYELI GUADALUPE CEJA OJEDA</v>
      </c>
      <c r="B159" s="229" t="str">
        <f>EVENTUALES1!C10</f>
        <v>DESARROLLO SOCIAL</v>
      </c>
      <c r="C159" s="229" t="str">
        <f>EVENTUALES1!D10</f>
        <v>SECRETARIA</v>
      </c>
      <c r="D159" s="286">
        <f>EVENTUALES1!E10</f>
        <v>0</v>
      </c>
      <c r="E159" s="230">
        <f>EVENTUALES1!F10</f>
        <v>15</v>
      </c>
      <c r="F159" s="231">
        <f>EVENTUALES1!G10</f>
        <v>150</v>
      </c>
      <c r="G159" s="231">
        <f>EVENTUALES1!H10</f>
        <v>2250</v>
      </c>
      <c r="H159" s="231">
        <f>EVENTUALES1!I10</f>
        <v>0</v>
      </c>
      <c r="I159" s="231">
        <f>EVENTUALES1!J10</f>
        <v>0</v>
      </c>
      <c r="J159" s="231">
        <f>EVENTUALES1!K10</f>
        <v>4</v>
      </c>
      <c r="K159" s="226">
        <f>EVENTUALES1!L10</f>
        <v>60</v>
      </c>
      <c r="L159" s="380"/>
      <c r="M159" s="399">
        <f>EVENTUALES1!M10</f>
        <v>2310</v>
      </c>
    </row>
    <row r="160" spans="1:13" ht="25.2" customHeight="1">
      <c r="A160" s="240" t="str">
        <f>EVENTUALES1!B11</f>
        <v>ROSALVA RAMIREZ LUEVANOS</v>
      </c>
      <c r="B160" s="229" t="str">
        <f>EVENTUALES1!C11</f>
        <v>ASILO DE ANCIANOS</v>
      </c>
      <c r="C160" s="229" t="str">
        <f>EVENTUALES1!D11</f>
        <v>AUX. DE INTEND.</v>
      </c>
      <c r="D160" s="286" t="str">
        <f>EVENTUALES1!E11</f>
        <v>0455056837</v>
      </c>
      <c r="E160" s="230">
        <f>EVENTUALES1!F11</f>
        <v>15</v>
      </c>
      <c r="F160" s="231">
        <f>EVENTUALES1!G11</f>
        <v>112</v>
      </c>
      <c r="G160" s="231">
        <f>EVENTUALES1!H11</f>
        <v>1680</v>
      </c>
      <c r="H160" s="231">
        <f>EVENTUALES1!I11</f>
        <v>0</v>
      </c>
      <c r="I160" s="231">
        <f>EVENTUALES1!J11</f>
        <v>0</v>
      </c>
      <c r="J160" s="231">
        <f>EVENTUALES1!K11</f>
        <v>7</v>
      </c>
      <c r="K160" s="226">
        <f>EVENTUALES1!L11</f>
        <v>105</v>
      </c>
      <c r="L160" s="380"/>
      <c r="M160" s="399">
        <f>EVENTUALES1!M11</f>
        <v>1785</v>
      </c>
    </row>
    <row r="161" spans="1:13" ht="25.2" customHeight="1">
      <c r="A161" s="240" t="str">
        <f>EVENTUALES1!B12</f>
        <v>ANA LUCIA MARTINEZ VARGAS</v>
      </c>
      <c r="B161" s="229" t="str">
        <f>EVENTUALES1!C12</f>
        <v>ASILO DE ANCIANOS</v>
      </c>
      <c r="C161" s="229" t="str">
        <f>EVENTUALES1!D12</f>
        <v>AUX. DE INTEND.</v>
      </c>
      <c r="D161" s="286">
        <f>EVENTUALES1!E12</f>
        <v>0</v>
      </c>
      <c r="E161" s="230">
        <f>EVENTUALES1!F12</f>
        <v>15</v>
      </c>
      <c r="F161" s="231">
        <f>EVENTUALES1!G12</f>
        <v>112</v>
      </c>
      <c r="G161" s="231">
        <f>EVENTUALES1!H12</f>
        <v>1680</v>
      </c>
      <c r="H161" s="231">
        <f>EVENTUALES1!I12</f>
        <v>0</v>
      </c>
      <c r="I161" s="231">
        <f>EVENTUALES1!J12</f>
        <v>0</v>
      </c>
      <c r="J161" s="231">
        <f>EVENTUALES1!K12</f>
        <v>7</v>
      </c>
      <c r="K161" s="226">
        <f>EVENTUALES1!L12</f>
        <v>105</v>
      </c>
      <c r="L161" s="380"/>
      <c r="M161" s="399">
        <f>EVENTUALES1!M12</f>
        <v>1785</v>
      </c>
    </row>
    <row r="162" spans="1:13" ht="25.2" customHeight="1">
      <c r="A162" s="240" t="str">
        <f>EVENTUALES1!B13</f>
        <v>ELIZABETH ARELLANO CERVANTES</v>
      </c>
      <c r="B162" s="229" t="str">
        <f>EVENTUALES1!C13</f>
        <v>ASEO PUBLICO</v>
      </c>
      <c r="C162" s="229" t="str">
        <f>EVENTUALES1!D13</f>
        <v>BARRENDERO</v>
      </c>
      <c r="D162" s="286">
        <f>EVENTUALES1!E13</f>
        <v>0</v>
      </c>
      <c r="E162" s="230">
        <f>EVENTUALES1!F13</f>
        <v>15</v>
      </c>
      <c r="F162" s="231">
        <f>EVENTUALES1!G13</f>
        <v>86</v>
      </c>
      <c r="G162" s="231">
        <f>EVENTUALES1!H13</f>
        <v>1290</v>
      </c>
      <c r="H162" s="231">
        <f>EVENTUALES1!I13</f>
        <v>0</v>
      </c>
      <c r="I162" s="231">
        <f>EVENTUALES1!J13</f>
        <v>0</v>
      </c>
      <c r="J162" s="231">
        <f>EVENTUALES1!K13</f>
        <v>8</v>
      </c>
      <c r="K162" s="226">
        <f>EVENTUALES1!L13</f>
        <v>120</v>
      </c>
      <c r="L162" s="380"/>
      <c r="M162" s="399">
        <f>EVENTUALES1!M13</f>
        <v>1410</v>
      </c>
    </row>
    <row r="163" spans="1:13" ht="25.2" customHeight="1">
      <c r="A163" s="240" t="str">
        <f>EVENTUALES2!B7</f>
        <v>LUIS FERNANDO VALDEZ ZAMORANO</v>
      </c>
      <c r="B163" s="241" t="str">
        <f>EVENTUALES2!C7</f>
        <v>GOBERNACION</v>
      </c>
      <c r="C163" s="241" t="str">
        <f>EVENTUALES2!D7</f>
        <v>AUXILIAR ADMVO.</v>
      </c>
      <c r="D163" s="240">
        <f>EVENTUALES2!E7</f>
        <v>1506687601</v>
      </c>
      <c r="E163" s="240">
        <f>EVENTUALES2!F7</f>
        <v>15</v>
      </c>
      <c r="F163" s="231">
        <f>EVENTUALES2!G7</f>
        <v>206</v>
      </c>
      <c r="G163" s="231">
        <f>EVENTUALES2!H7</f>
        <v>3090</v>
      </c>
      <c r="H163" s="231" t="e">
        <f>EVENTUALES1!#REF!</f>
        <v>#REF!</v>
      </c>
      <c r="I163" s="231">
        <f>EVENTUALES2!J7</f>
        <v>90</v>
      </c>
      <c r="J163" s="231" t="e">
        <f>EVENTUALES1!#REF!</f>
        <v>#REF!</v>
      </c>
      <c r="K163" s="226">
        <f>EVENTUALES2!L7</f>
        <v>0</v>
      </c>
      <c r="L163" s="380"/>
      <c r="M163" s="399">
        <f>EVENTUALES2!M7</f>
        <v>3000</v>
      </c>
    </row>
    <row r="164" spans="1:13" ht="25.2" customHeight="1">
      <c r="A164" s="240" t="str">
        <f>EVENTUALES2!B8</f>
        <v>CARLOS IVAN RAMIREZ RAMOS</v>
      </c>
      <c r="B164" s="241" t="str">
        <f>EVENTUALES2!C8</f>
        <v>ALMACEN</v>
      </c>
      <c r="C164" s="241" t="str">
        <f>EVENTUALES2!D8</f>
        <v>JEFE DE ALMACEN</v>
      </c>
      <c r="D164" s="240">
        <f>EVENTUALES2!E8</f>
        <v>0</v>
      </c>
      <c r="E164" s="240">
        <f>EVENTUALES2!F8</f>
        <v>15</v>
      </c>
      <c r="F164" s="231">
        <f>EVENTUALES2!G8</f>
        <v>336</v>
      </c>
      <c r="G164" s="231">
        <f>EVENTUALES2!H8</f>
        <v>5040</v>
      </c>
      <c r="H164" s="231" t="e">
        <f>EVENTUALES1!#REF!</f>
        <v>#REF!</v>
      </c>
      <c r="I164" s="231">
        <f>EVENTUALES2!J8</f>
        <v>540</v>
      </c>
      <c r="J164" s="231" t="e">
        <f>EVENTUALES1!#REF!</f>
        <v>#REF!</v>
      </c>
      <c r="K164" s="226">
        <f>EVENTUALES2!L8</f>
        <v>0</v>
      </c>
      <c r="L164" s="380"/>
      <c r="M164" s="399">
        <f>EVENTUALES2!M8</f>
        <v>4500</v>
      </c>
    </row>
    <row r="165" spans="1:13" ht="25.2" customHeight="1">
      <c r="A165" s="240" t="str">
        <f>EVENTUALES2!B9</f>
        <v>JOSE GUSTAVO LOPEZ BARBOSA</v>
      </c>
      <c r="B165" s="241" t="str">
        <f>EVENTUALES2!C9</f>
        <v>GOBERNACION</v>
      </c>
      <c r="C165" s="241" t="str">
        <f>EVENTUALES2!D9</f>
        <v>CHOFER</v>
      </c>
      <c r="D165" s="240">
        <f>EVENTUALES2!E9</f>
        <v>0</v>
      </c>
      <c r="E165" s="240">
        <f>EVENTUALES2!F9</f>
        <v>15</v>
      </c>
      <c r="F165" s="231">
        <f>EVENTUALES2!G9</f>
        <v>380</v>
      </c>
      <c r="G165" s="231">
        <f>EVENTUALES2!H9</f>
        <v>5700</v>
      </c>
      <c r="H165" s="231" t="e">
        <f>EVENTUALES1!#REF!</f>
        <v>#REF!</v>
      </c>
      <c r="I165" s="231">
        <f>EVENTUALES2!J9</f>
        <v>690</v>
      </c>
      <c r="J165" s="231" t="e">
        <f>EVENTUALES1!#REF!</f>
        <v>#REF!</v>
      </c>
      <c r="K165" s="226">
        <f>EVENTUALES2!L9</f>
        <v>0</v>
      </c>
      <c r="L165" s="380"/>
      <c r="M165" s="399">
        <f>EVENTUALES2!M9</f>
        <v>5010</v>
      </c>
    </row>
    <row r="166" spans="1:13" ht="25.2" customHeight="1">
      <c r="A166" s="240" t="str">
        <f>EVENTUALES2!B10</f>
        <v>SERGIO NUÑO OROZCO</v>
      </c>
      <c r="B166" s="241" t="str">
        <f>EVENTUALES2!C10</f>
        <v>GOBERNACION</v>
      </c>
      <c r="C166" s="241" t="str">
        <f>EVENTUALES2!D10</f>
        <v>AUXILIAR ADMVO</v>
      </c>
      <c r="D166" s="240">
        <f>EVENTUALES2!E10</f>
        <v>1525031419</v>
      </c>
      <c r="E166" s="240">
        <f>EVENTUALES2!F10</f>
        <v>15</v>
      </c>
      <c r="F166" s="231">
        <f>EVENTUALES2!G10</f>
        <v>206</v>
      </c>
      <c r="G166" s="231">
        <f>EVENTUALES2!H10</f>
        <v>3090</v>
      </c>
      <c r="H166" s="231" t="e">
        <f>EVENTUALES1!#REF!</f>
        <v>#REF!</v>
      </c>
      <c r="I166" s="231">
        <f>EVENTUALES2!J10</f>
        <v>90</v>
      </c>
      <c r="J166" s="231" t="e">
        <f>EVENTUALES1!#REF!</f>
        <v>#REF!</v>
      </c>
      <c r="K166" s="226">
        <f>EVENTUALES2!L10</f>
        <v>0</v>
      </c>
      <c r="L166" s="380"/>
      <c r="M166" s="399">
        <f>EVENTUALES2!M10</f>
        <v>3000</v>
      </c>
    </row>
    <row r="167" spans="1:13" ht="25.2" customHeight="1">
      <c r="A167" s="240" t="str">
        <f>'EVENTUAL ASEO P'!B8</f>
        <v>MARTIN SOTO CANCINO</v>
      </c>
      <c r="B167" s="241" t="str">
        <f>'EVENTUAL ASEO P'!C8</f>
        <v>ASEO PUBLICO</v>
      </c>
      <c r="C167" s="241" t="str">
        <f>'EVENTUAL ASEO P'!D8</f>
        <v>CHOFER</v>
      </c>
      <c r="D167" s="240">
        <f>'EVENTUAL ASEO P'!E8</f>
        <v>0</v>
      </c>
      <c r="E167" s="240">
        <f>'EVENTUAL ASEO P'!F8</f>
        <v>15</v>
      </c>
      <c r="F167" s="231">
        <f>'EVENTUAL ASEO P'!G8</f>
        <v>168</v>
      </c>
      <c r="G167" s="231">
        <f>'EVENTUAL ASEO P'!H8</f>
        <v>2520</v>
      </c>
      <c r="H167" s="231">
        <f>'EVENTUAL ASEO P'!I8</f>
        <v>1</v>
      </c>
      <c r="I167" s="231">
        <f>'EVENTUAL ASEO P'!J8</f>
        <v>15</v>
      </c>
      <c r="J167" s="231">
        <f>'EVENTUAL ASEO P'!K8</f>
        <v>0</v>
      </c>
      <c r="K167" s="226">
        <f>'EVENTUAL ASEO P'!L8</f>
        <v>0</v>
      </c>
      <c r="L167" s="380"/>
      <c r="M167" s="399">
        <f>'EVENTUAL ASEO P'!M8</f>
        <v>2505</v>
      </c>
    </row>
    <row r="168" spans="1:13" ht="25.2" customHeight="1">
      <c r="A168" s="240" t="str">
        <f>'EVENTUAL ASEO P'!B9</f>
        <v>JOSE FERNANDO RAMIREZ GUERRA</v>
      </c>
      <c r="B168" s="241" t="str">
        <f>'EVENTUAL ASEO P'!C9</f>
        <v>ASEO PUBLICO</v>
      </c>
      <c r="C168" s="241" t="str">
        <f>'EVENTUAL ASEO P'!D9</f>
        <v>ASEADOR</v>
      </c>
      <c r="D168" s="240">
        <f>'EVENTUAL ASEO P'!E9</f>
        <v>0</v>
      </c>
      <c r="E168" s="240">
        <f>'EVENTUAL ASEO P'!F9</f>
        <v>15</v>
      </c>
      <c r="F168" s="231">
        <f>'EVENTUAL ASEO P'!G9</f>
        <v>206</v>
      </c>
      <c r="G168" s="231">
        <f>'EVENTUAL ASEO P'!H9</f>
        <v>3090</v>
      </c>
      <c r="H168" s="231">
        <f>'EVENTUAL ASEO P'!I9</f>
        <v>6</v>
      </c>
      <c r="I168" s="231">
        <f>'EVENTUAL ASEO P'!J9</f>
        <v>90</v>
      </c>
      <c r="J168" s="231">
        <f>'EVENTUAL ASEO P'!K9</f>
        <v>0</v>
      </c>
      <c r="K168" s="226">
        <f>'EVENTUAL ASEO P'!L9</f>
        <v>0</v>
      </c>
      <c r="L168" s="380"/>
      <c r="M168" s="399">
        <f>'EVENTUAL ASEO P'!M9</f>
        <v>3000</v>
      </c>
    </row>
    <row r="169" spans="1:13" ht="25.2" customHeight="1">
      <c r="A169" s="240" t="str">
        <f>'EVENTUAL ASEO P'!B10</f>
        <v>FABIAN GALVEZ GRIMALDO</v>
      </c>
      <c r="B169" s="241" t="str">
        <f>'EVENTUAL ASEO P'!C10</f>
        <v>ASEO PUBLICO</v>
      </c>
      <c r="C169" s="241" t="str">
        <f>'EVENTUAL ASEO P'!D10</f>
        <v>ASEADOR</v>
      </c>
      <c r="D169" s="240">
        <f>'EVENTUAL ASEO P'!E10</f>
        <v>0</v>
      </c>
      <c r="E169" s="240">
        <f>'EVENTUAL ASEO P'!F10</f>
        <v>15</v>
      </c>
      <c r="F169" s="231">
        <f>'EVENTUAL ASEO P'!G10</f>
        <v>206</v>
      </c>
      <c r="G169" s="231">
        <f>'EVENTUAL ASEO P'!H10</f>
        <v>3090</v>
      </c>
      <c r="H169" s="231">
        <f>'EVENTUAL ASEO P'!I10</f>
        <v>6</v>
      </c>
      <c r="I169" s="231">
        <f>'EVENTUAL ASEO P'!J10</f>
        <v>90</v>
      </c>
      <c r="J169" s="231">
        <f>'EVENTUAL ASEO P'!K10</f>
        <v>0</v>
      </c>
      <c r="K169" s="226">
        <f>'EVENTUAL ASEO P'!L10</f>
        <v>0</v>
      </c>
      <c r="L169" s="380"/>
      <c r="M169" s="399">
        <f>'EVENTUAL ASEO P'!M10</f>
        <v>3000</v>
      </c>
    </row>
    <row r="170" spans="1:13" ht="25.2" customHeight="1">
      <c r="A170" s="240" t="str">
        <f>'EVENTUAL ASEO P'!B11</f>
        <v>ARMANDO RANGEL FONSECA</v>
      </c>
      <c r="B170" s="241" t="str">
        <f>'EVENTUAL ASEO P'!C11</f>
        <v>ASEO PUBLICO</v>
      </c>
      <c r="C170" s="241" t="str">
        <f>'EVENTUAL ASEO P'!D11</f>
        <v>CHOFER</v>
      </c>
      <c r="D170" s="240">
        <f>'EVENTUAL ASEO P'!E11</f>
        <v>0</v>
      </c>
      <c r="E170" s="240">
        <f>'EVENTUAL ASEO P'!F11</f>
        <v>13</v>
      </c>
      <c r="F170" s="231">
        <f>'EVENTUAL ASEO P'!G11</f>
        <v>168</v>
      </c>
      <c r="G170" s="231">
        <f>'EVENTUAL ASEO P'!H11</f>
        <v>2184</v>
      </c>
      <c r="H170" s="231">
        <f>'EVENTUAL ASEO P'!I11</f>
        <v>1</v>
      </c>
      <c r="I170" s="231">
        <f>'EVENTUAL ASEO P'!J11</f>
        <v>13</v>
      </c>
      <c r="J170" s="231">
        <f>'EVENTUAL ASEO P'!K11</f>
        <v>0</v>
      </c>
      <c r="K170" s="226">
        <f>'EVENTUAL ASEO P'!L11</f>
        <v>0</v>
      </c>
      <c r="L170" s="380"/>
      <c r="M170" s="399">
        <f>'EVENTUAL ASEO P'!M11</f>
        <v>2171</v>
      </c>
    </row>
    <row r="171" spans="1:13" ht="25.2" customHeight="1">
      <c r="A171" s="240" t="str">
        <f>'EVENTUAL ASEO P'!B12</f>
        <v>ROSA ISELA DIAZ GARCIA</v>
      </c>
      <c r="B171" s="241" t="str">
        <f>'EVENTUAL ASEO P'!C12</f>
        <v>ASEO PUBLICO</v>
      </c>
      <c r="C171" s="241" t="str">
        <f>'EVENTUAL ASEO P'!D12</f>
        <v>CHOFER</v>
      </c>
      <c r="D171" s="240">
        <f>'EVENTUAL ASEO P'!E12</f>
        <v>0</v>
      </c>
      <c r="E171" s="240">
        <f>'EVENTUAL ASEO P'!F12</f>
        <v>15</v>
      </c>
      <c r="F171" s="231">
        <f>'EVENTUAL ASEO P'!G12</f>
        <v>168</v>
      </c>
      <c r="G171" s="231">
        <f>'EVENTUAL ASEO P'!H12</f>
        <v>2520</v>
      </c>
      <c r="H171" s="231">
        <f>'EVENTUAL ASEO P'!I12</f>
        <v>1</v>
      </c>
      <c r="I171" s="231">
        <f>'EVENTUAL ASEO P'!J12</f>
        <v>15</v>
      </c>
      <c r="J171" s="231">
        <f>'EVENTUAL ASEO P'!K12</f>
        <v>0</v>
      </c>
      <c r="K171" s="226">
        <f>'EVENTUAL ASEO P'!L12</f>
        <v>0</v>
      </c>
      <c r="L171" s="380"/>
      <c r="M171" s="399">
        <f>'EVENTUAL ASEO P'!M12</f>
        <v>2505</v>
      </c>
    </row>
    <row r="172" spans="1:13" ht="25.2" customHeight="1" thickBot="1">
      <c r="A172" s="240" t="str">
        <f>'EVENTUAL ASEO P'!B13</f>
        <v>RICARDO RODRIGUEZ PEREZ</v>
      </c>
      <c r="B172" s="241" t="str">
        <f>'EVENTUAL ASEO P'!C13</f>
        <v>ASEO PUBLICO</v>
      </c>
      <c r="C172" s="241" t="str">
        <f>'EVENTUAL ASEO P'!D13</f>
        <v>ASEADOR</v>
      </c>
      <c r="D172" s="240">
        <f>'EVENTUAL ASEO P'!E13</f>
        <v>0</v>
      </c>
      <c r="E172" s="240">
        <f>'EVENTUAL ASEO P'!F13</f>
        <v>15</v>
      </c>
      <c r="F172" s="231">
        <f>'EVENTUAL ASEO P'!G13</f>
        <v>168</v>
      </c>
      <c r="G172" s="231">
        <f>'EVENTUAL ASEO P'!H13</f>
        <v>2520</v>
      </c>
      <c r="H172" s="231">
        <f>'EVENTUAL ASEO P'!I13</f>
        <v>1</v>
      </c>
      <c r="I172" s="231">
        <f>'EVENTUAL ASEO P'!J13</f>
        <v>15</v>
      </c>
      <c r="J172" s="231">
        <f>'EVENTUAL ASEO P'!K13</f>
        <v>0</v>
      </c>
      <c r="K172" s="226">
        <f>'EVENTUAL ASEO P'!L13</f>
        <v>0</v>
      </c>
      <c r="L172" s="380"/>
      <c r="M172" s="399">
        <f>'EVENTUAL ASEO P'!M13</f>
        <v>2505</v>
      </c>
    </row>
    <row r="173" spans="1:13" ht="25.2" customHeight="1" thickTop="1" thickBot="1">
      <c r="A173" s="242" t="s">
        <v>373</v>
      </c>
      <c r="B173" s="243"/>
      <c r="C173" s="243"/>
      <c r="D173" s="289"/>
      <c r="E173" s="244"/>
      <c r="F173" s="245">
        <f t="shared" ref="F173:K173" si="1">SUM(F156:F172)</f>
        <v>3198</v>
      </c>
      <c r="G173" s="245">
        <f t="shared" si="1"/>
        <v>47634</v>
      </c>
      <c r="H173" s="245" t="e">
        <f t="shared" si="1"/>
        <v>#REF!</v>
      </c>
      <c r="I173" s="245">
        <f t="shared" si="1"/>
        <v>1768</v>
      </c>
      <c r="J173" s="245" t="e">
        <f t="shared" si="1"/>
        <v>#REF!</v>
      </c>
      <c r="K173" s="387">
        <f t="shared" si="1"/>
        <v>450</v>
      </c>
      <c r="L173" s="389"/>
      <c r="M173" s="402">
        <f>SUM(M156:M172)</f>
        <v>46316</v>
      </c>
    </row>
    <row r="174" spans="1:13" ht="25.2" customHeight="1" thickTop="1">
      <c r="A174" s="246" t="str">
        <f>'N-SEG PUB I'!B8</f>
        <v>ISRAEL DE JESUS GARCIA MOSQUEDA</v>
      </c>
      <c r="B174" s="247" t="str">
        <f>'N-SEG PUB I'!C8</f>
        <v>SEGURIDAD PUBLICA</v>
      </c>
      <c r="C174" s="247" t="str">
        <f>'N-SEG PUB I'!D8</f>
        <v>DIRECTOR</v>
      </c>
      <c r="D174" s="282">
        <f>'N-SEG PUB I'!E8</f>
        <v>2758130329</v>
      </c>
      <c r="E174" s="248">
        <f>'N-SEG PUB I'!F8</f>
        <v>15</v>
      </c>
      <c r="F174" s="232">
        <f>'N-SEG PUB I'!G8</f>
        <v>810</v>
      </c>
      <c r="G174" s="232">
        <f>'N-SEG PUB I'!H8</f>
        <v>12150</v>
      </c>
      <c r="H174" s="232">
        <f>'N-SEG PUB I'!I8</f>
        <v>143</v>
      </c>
      <c r="I174" s="232">
        <f>'N-SEG PUB I'!J8</f>
        <v>2145</v>
      </c>
      <c r="J174" s="232">
        <f>'N-SEG PUB I'!K8</f>
        <v>0</v>
      </c>
      <c r="K174" s="221">
        <f>'N-SEG PUB I'!L8</f>
        <v>0</v>
      </c>
      <c r="L174" s="380"/>
      <c r="M174" s="399">
        <f>'N-SEG PUB I'!M8</f>
        <v>10005</v>
      </c>
    </row>
    <row r="175" spans="1:13" ht="25.2" customHeight="1">
      <c r="A175" s="246" t="str">
        <f>'N-SEG PUB I'!B9</f>
        <v>LAURA PATRICIA RIVERA MORENO</v>
      </c>
      <c r="B175" s="247" t="str">
        <f>'N-SEG PUB I'!C9</f>
        <v>SEGURIDAD PUBLICA</v>
      </c>
      <c r="C175" s="247" t="str">
        <f>'N-SEG PUB I'!D9</f>
        <v>AUXILIAR JURIDICO</v>
      </c>
      <c r="D175" s="282">
        <f>'N-SEG PUB I'!E9</f>
        <v>1190345954</v>
      </c>
      <c r="E175" s="248">
        <f>'N-SEG PUB I'!F9</f>
        <v>15</v>
      </c>
      <c r="F175" s="232">
        <f>'N-SEG PUB I'!G9</f>
        <v>380</v>
      </c>
      <c r="G175" s="232">
        <f>'N-SEG PUB I'!H9</f>
        <v>5700</v>
      </c>
      <c r="H175" s="232">
        <f>'N-SEG PUB I'!I9</f>
        <v>46</v>
      </c>
      <c r="I175" s="232">
        <f>'N-SEG PUB I'!J9</f>
        <v>690</v>
      </c>
      <c r="J175" s="232">
        <f>'N-SEG PUB I'!K9</f>
        <v>0</v>
      </c>
      <c r="K175" s="221">
        <f>'N-SEG PUB I'!L9</f>
        <v>0</v>
      </c>
      <c r="L175" s="380"/>
      <c r="M175" s="399">
        <f>'N-SEG PUB I'!M9</f>
        <v>5010</v>
      </c>
    </row>
    <row r="176" spans="1:13" ht="25.2" customHeight="1">
      <c r="A176" s="246" t="str">
        <f>'N-SEG PUB I'!B10</f>
        <v>VICTOR HERNANDEZ BRAVO</v>
      </c>
      <c r="B176" s="247" t="str">
        <f>'N-SEG PUB I'!C10</f>
        <v>SEGURIDAD PUBLICA</v>
      </c>
      <c r="C176" s="247" t="str">
        <f>'N-SEG PUB I'!D10</f>
        <v>COMANDANTE TURNO ALFA</v>
      </c>
      <c r="D176" s="282">
        <f>'N-SEG PUB I'!E10</f>
        <v>1478607303</v>
      </c>
      <c r="E176" s="248">
        <f>'N-SEG PUB I'!F10</f>
        <v>15</v>
      </c>
      <c r="F176" s="232">
        <f>'N-SEG PUB I'!G10</f>
        <v>366</v>
      </c>
      <c r="G176" s="232">
        <f>'N-SEG PUB I'!H10</f>
        <v>5490</v>
      </c>
      <c r="H176" s="232">
        <f>'N-SEG PUB I'!I10</f>
        <v>38</v>
      </c>
      <c r="I176" s="232">
        <f>'N-SEG PUB I'!J10</f>
        <v>570</v>
      </c>
      <c r="J176" s="232">
        <f>'N-SEG PUB I'!K10</f>
        <v>0</v>
      </c>
      <c r="K176" s="221">
        <f>'N-SEG PUB I'!L10</f>
        <v>0</v>
      </c>
      <c r="L176" s="380"/>
      <c r="M176" s="399">
        <f>'N-SEG PUB I'!M10</f>
        <v>4920</v>
      </c>
    </row>
    <row r="177" spans="1:13" ht="25.2" customHeight="1">
      <c r="A177" s="246" t="str">
        <f>'N-SEG PUB I'!B11</f>
        <v>JAVIER RAMIREZ VELAZQUEZ</v>
      </c>
      <c r="B177" s="247" t="str">
        <f>'N-SEG PUB I'!C11</f>
        <v>SEGURIDAD PUBLICA</v>
      </c>
      <c r="C177" s="247" t="str">
        <f>'N-SEG PUB I'!D11</f>
        <v>COMANDANTE TURNO BETA</v>
      </c>
      <c r="D177" s="282">
        <f>'N-SEG PUB I'!E11</f>
        <v>1476060803</v>
      </c>
      <c r="E177" s="248">
        <f>'N-SEG PUB I'!F11</f>
        <v>15</v>
      </c>
      <c r="F177" s="232">
        <f>'N-SEG PUB I'!G11</f>
        <v>366</v>
      </c>
      <c r="G177" s="232">
        <f>'N-SEG PUB I'!H11</f>
        <v>5490</v>
      </c>
      <c r="H177" s="232">
        <f>'N-SEG PUB I'!I11</f>
        <v>38</v>
      </c>
      <c r="I177" s="232">
        <f>'N-SEG PUB I'!J11</f>
        <v>570</v>
      </c>
      <c r="J177" s="232">
        <f>'N-SEG PUB I'!K11</f>
        <v>0</v>
      </c>
      <c r="K177" s="221">
        <f>'N-SEG PUB I'!L11</f>
        <v>0</v>
      </c>
      <c r="L177" s="380"/>
      <c r="M177" s="399">
        <f>'N-SEG PUB I'!M11</f>
        <v>4920</v>
      </c>
    </row>
    <row r="178" spans="1:13" ht="25.2" customHeight="1">
      <c r="A178" s="246" t="str">
        <f>'N-SEG PUB I'!B12</f>
        <v>RODOLFO SILVA MARTINEZ</v>
      </c>
      <c r="B178" s="247" t="str">
        <f>'N-SEG PUB I'!C12</f>
        <v>SEGURIDAD PUB.</v>
      </c>
      <c r="C178" s="247" t="str">
        <f>'N-SEG PUB I'!D12</f>
        <v>OFICIAL OPERATIVO</v>
      </c>
      <c r="D178" s="282">
        <f>'N-SEG PUB I'!E12</f>
        <v>2689046860</v>
      </c>
      <c r="E178" s="248">
        <f>'N-SEG PUB I'!F12</f>
        <v>15</v>
      </c>
      <c r="F178" s="232">
        <f>'N-SEG PUB I'!G12</f>
        <v>329</v>
      </c>
      <c r="G178" s="232">
        <f>'N-SEG PUB I'!H12</f>
        <v>4935</v>
      </c>
      <c r="H178" s="232">
        <f>'N-SEG PUB I'!I12</f>
        <v>31</v>
      </c>
      <c r="I178" s="232">
        <f>'N-SEG PUB I'!J12</f>
        <v>465</v>
      </c>
      <c r="J178" s="232">
        <f>'N-SEG PUB I'!K12</f>
        <v>0</v>
      </c>
      <c r="K178" s="221">
        <f>'N-SEG PUB I'!L12</f>
        <v>0</v>
      </c>
      <c r="L178" s="380"/>
      <c r="M178" s="399">
        <f>'N-SEG PUB I'!M12</f>
        <v>4470</v>
      </c>
    </row>
    <row r="179" spans="1:13" ht="25.2" customHeight="1">
      <c r="A179" s="246" t="str">
        <f>'N-SEG PUB I'!B13</f>
        <v>MIGUEL A. HERNANDEZ ELIZONDO</v>
      </c>
      <c r="B179" s="247" t="str">
        <f>'N-SEG PUB I'!C13</f>
        <v>SEGURIDAD PUB.</v>
      </c>
      <c r="C179" s="247" t="str">
        <f>'N-SEG PUB I'!D13</f>
        <v>OFICIAL OPERATIVO</v>
      </c>
      <c r="D179" s="282">
        <f>'N-SEG PUB I'!E13</f>
        <v>1226365701</v>
      </c>
      <c r="E179" s="248">
        <f>'N-SEG PUB I'!F13</f>
        <v>15</v>
      </c>
      <c r="F179" s="232">
        <f>'N-SEG PUB I'!G13</f>
        <v>329</v>
      </c>
      <c r="G179" s="232">
        <f>'N-SEG PUB I'!H13</f>
        <v>4935</v>
      </c>
      <c r="H179" s="232">
        <f>'N-SEG PUB I'!I13</f>
        <v>31</v>
      </c>
      <c r="I179" s="232">
        <f>'N-SEG PUB I'!J13</f>
        <v>465</v>
      </c>
      <c r="J179" s="232">
        <f>'N-SEG PUB I'!K13</f>
        <v>0</v>
      </c>
      <c r="K179" s="221">
        <f>'N-SEG PUB I'!L13</f>
        <v>0</v>
      </c>
      <c r="L179" s="380"/>
      <c r="M179" s="399">
        <f>'N-SEG PUB I'!M13</f>
        <v>4470</v>
      </c>
    </row>
    <row r="180" spans="1:13" ht="25.2" customHeight="1">
      <c r="A180" s="246" t="str">
        <f>'N-SEG PUB I'!B14</f>
        <v>MARIA ISABEL Martínez HERNANDEZ</v>
      </c>
      <c r="B180" s="247" t="str">
        <f>'N-SEG PUB I'!C14</f>
        <v>SEGURIDAD PUBLICA</v>
      </c>
      <c r="C180" s="247" t="str">
        <f>'N-SEG PUB I'!D14</f>
        <v>SECRETARIA</v>
      </c>
      <c r="D180" s="282">
        <f>'N-SEG PUB I'!E14</f>
        <v>2649309748</v>
      </c>
      <c r="E180" s="248">
        <f>'N-SEG PUB I'!F14</f>
        <v>15</v>
      </c>
      <c r="F180" s="232">
        <f>'N-SEG PUB I'!G14</f>
        <v>220</v>
      </c>
      <c r="G180" s="232">
        <f>'N-SEG PUB I'!H14</f>
        <v>3300</v>
      </c>
      <c r="H180" s="232">
        <f>'N-SEG PUB I'!I14</f>
        <v>7</v>
      </c>
      <c r="I180" s="232">
        <f>'N-SEG PUB I'!J14</f>
        <v>105</v>
      </c>
      <c r="J180" s="232">
        <f>'N-SEG PUB I'!K14</f>
        <v>0</v>
      </c>
      <c r="K180" s="221">
        <f>'N-SEG PUB I'!L14</f>
        <v>0</v>
      </c>
      <c r="L180" s="380"/>
      <c r="M180" s="399">
        <f>'N-SEG PUB I'!M14</f>
        <v>3195</v>
      </c>
    </row>
    <row r="181" spans="1:13" ht="25.2" customHeight="1">
      <c r="A181" s="246" t="str">
        <f>'N-SEG PUB I'!B15</f>
        <v>LIVIER IMELDA LUPIAN MARTINEZ</v>
      </c>
      <c r="B181" s="247" t="str">
        <f>'N-SEG PUB I'!C15</f>
        <v>SEGURIDAD PUBLICA</v>
      </c>
      <c r="C181" s="247" t="str">
        <f>'N-SEG PUB I'!D15</f>
        <v>SECRETARIA</v>
      </c>
      <c r="D181" s="282">
        <f>'N-SEG PUB I'!E15</f>
        <v>1299982744</v>
      </c>
      <c r="E181" s="248">
        <f>'N-SEG PUB I'!F15</f>
        <v>15</v>
      </c>
      <c r="F181" s="232">
        <f>'N-SEG PUB I'!G15</f>
        <v>188</v>
      </c>
      <c r="G181" s="232">
        <f>'N-SEG PUB I'!H15</f>
        <v>2820</v>
      </c>
      <c r="H181" s="232">
        <f>'N-SEG PUB I'!I15</f>
        <v>4</v>
      </c>
      <c r="I181" s="232">
        <f>'N-SEG PUB I'!J15</f>
        <v>60</v>
      </c>
      <c r="J181" s="232">
        <f>'N-SEG PUB I'!K15</f>
        <v>0</v>
      </c>
      <c r="K181" s="221">
        <f>'N-SEG PUB I'!L15</f>
        <v>0</v>
      </c>
      <c r="L181" s="380"/>
      <c r="M181" s="399">
        <f>'N-SEG PUB I'!M15</f>
        <v>2760</v>
      </c>
    </row>
    <row r="182" spans="1:13" ht="25.2" customHeight="1">
      <c r="A182" s="246" t="str">
        <f>'N-SEG PUB I'!B16</f>
        <v>SANDRA DIAZ RAYGOZA</v>
      </c>
      <c r="B182" s="247" t="str">
        <f>'N-SEG PUB I'!C16</f>
        <v>SEGURIDAD PUBLICA</v>
      </c>
      <c r="C182" s="247" t="str">
        <f>'N-SEG PUB I'!D16</f>
        <v>COCINERA</v>
      </c>
      <c r="D182" s="282">
        <f>'N-SEG PUB I'!E16</f>
        <v>0</v>
      </c>
      <c r="E182" s="248">
        <f>'N-SEG PUB I'!F16</f>
        <v>15</v>
      </c>
      <c r="F182" s="232">
        <f>'N-SEG PUB I'!G16</f>
        <v>132</v>
      </c>
      <c r="G182" s="232">
        <f>'N-SEG PUB I'!H16</f>
        <v>1980</v>
      </c>
      <c r="H182" s="232">
        <f>'N-SEG PUB I'!I16</f>
        <v>0</v>
      </c>
      <c r="I182" s="232">
        <f>'N-SEG PUB I'!J16</f>
        <v>0</v>
      </c>
      <c r="J182" s="232">
        <f>'N-SEG PUB I'!K16</f>
        <v>5</v>
      </c>
      <c r="K182" s="221">
        <f>'N-SEG PUB I'!L16</f>
        <v>75</v>
      </c>
      <c r="L182" s="380"/>
      <c r="M182" s="399">
        <f>'N-SEG PUB I'!M16</f>
        <v>2055</v>
      </c>
    </row>
    <row r="183" spans="1:13" ht="25.2" customHeight="1">
      <c r="A183" s="246" t="str">
        <f>'N-SEG PUB II'!B8</f>
        <v>YOLANDA  ARROYO AGUILERA</v>
      </c>
      <c r="B183" s="247" t="str">
        <f>'N-SEG PUB II'!C8</f>
        <v>SEGURIDAD PUBLICA</v>
      </c>
      <c r="C183" s="247" t="str">
        <f>'N-SEG PUB II'!D8</f>
        <v>POLICIA</v>
      </c>
      <c r="D183" s="282">
        <f>'N-SEG PUB II'!E8</f>
        <v>1228312702</v>
      </c>
      <c r="E183" s="248">
        <f>'N-SEG PUB II'!F8</f>
        <v>15</v>
      </c>
      <c r="F183" s="232">
        <f>'N-SEG PUB II'!G8</f>
        <v>310</v>
      </c>
      <c r="G183" s="232">
        <f>'N-SEG PUB II'!H8</f>
        <v>4650</v>
      </c>
      <c r="H183" s="232">
        <f>'N-SEG PUB II'!I8</f>
        <v>29</v>
      </c>
      <c r="I183" s="232">
        <f>'N-SEG PUB II'!J8</f>
        <v>435</v>
      </c>
      <c r="J183" s="232">
        <f>'N-SEG PUB II'!K8</f>
        <v>0</v>
      </c>
      <c r="K183" s="221">
        <f>'N-SEG PUB II'!L8</f>
        <v>0</v>
      </c>
      <c r="L183" s="380"/>
      <c r="M183" s="399">
        <f>'N-SEG PUB II'!M8</f>
        <v>4215</v>
      </c>
    </row>
    <row r="184" spans="1:13" ht="25.2" customHeight="1">
      <c r="A184" s="246" t="str">
        <f>'N-SEG PUB II'!B9</f>
        <v>PEDRO VILLA VARGAS</v>
      </c>
      <c r="B184" s="247" t="str">
        <f>'N-SEG PUB II'!C9</f>
        <v>SEGURIDAD PUBLICA</v>
      </c>
      <c r="C184" s="247" t="str">
        <f>'N-SEG PUB II'!D9</f>
        <v>POLICIA</v>
      </c>
      <c r="D184" s="282">
        <f>'N-SEG PUB II'!E9</f>
        <v>1162426854</v>
      </c>
      <c r="E184" s="248">
        <f>'N-SEG PUB II'!F9</f>
        <v>15</v>
      </c>
      <c r="F184" s="232">
        <f>'N-SEG PUB II'!G9</f>
        <v>310</v>
      </c>
      <c r="G184" s="232">
        <f>'N-SEG PUB II'!H9</f>
        <v>4650</v>
      </c>
      <c r="H184" s="232">
        <f>'N-SEG PUB II'!I9</f>
        <v>29</v>
      </c>
      <c r="I184" s="232">
        <f>'N-SEG PUB II'!J9</f>
        <v>435</v>
      </c>
      <c r="J184" s="232">
        <f>'N-SEG PUB II'!K9</f>
        <v>0</v>
      </c>
      <c r="K184" s="221">
        <f>'N-SEG PUB II'!L9</f>
        <v>0</v>
      </c>
      <c r="L184" s="380"/>
      <c r="M184" s="399">
        <f>'N-SEG PUB II'!M9</f>
        <v>4215</v>
      </c>
    </row>
    <row r="185" spans="1:13" ht="25.2" customHeight="1">
      <c r="A185" s="246" t="str">
        <f>'N-SEG PUB II'!B10</f>
        <v>ERIBERTO DELGADILLO VAZQUEZ</v>
      </c>
      <c r="B185" s="247" t="str">
        <f>'N-SEG PUB II'!C10</f>
        <v>SEGURIDAD PUBLICA</v>
      </c>
      <c r="C185" s="247" t="str">
        <f>'N-SEG PUB II'!D10</f>
        <v>POLICIA</v>
      </c>
      <c r="D185" s="282">
        <f>'N-SEG PUB II'!E10</f>
        <v>1427353367</v>
      </c>
      <c r="E185" s="248">
        <f>'N-SEG PUB II'!F10</f>
        <v>15</v>
      </c>
      <c r="F185" s="232">
        <f>'N-SEG PUB II'!G10</f>
        <v>310</v>
      </c>
      <c r="G185" s="232">
        <f>'N-SEG PUB II'!H10</f>
        <v>4650</v>
      </c>
      <c r="H185" s="232">
        <f>'N-SEG PUB II'!I10</f>
        <v>29</v>
      </c>
      <c r="I185" s="232">
        <f>'N-SEG PUB II'!J10</f>
        <v>435</v>
      </c>
      <c r="J185" s="232">
        <f>'N-SEG PUB II'!K10</f>
        <v>0</v>
      </c>
      <c r="K185" s="221">
        <f>'N-SEG PUB II'!L10</f>
        <v>0</v>
      </c>
      <c r="L185" s="380"/>
      <c r="M185" s="399">
        <f>'N-SEG PUB II'!M10</f>
        <v>4215</v>
      </c>
    </row>
    <row r="186" spans="1:13" ht="25.2" customHeight="1">
      <c r="A186" s="246" t="str">
        <f>'N-SEG PUB II'!B11</f>
        <v>JESUS CEJA GOMEZ</v>
      </c>
      <c r="B186" s="247" t="str">
        <f>'N-SEG PUB II'!C11</f>
        <v>SEGURIDAD PUBLICA</v>
      </c>
      <c r="C186" s="247" t="str">
        <f>'N-SEG PUB II'!D11</f>
        <v>POLICIA</v>
      </c>
      <c r="D186" s="282">
        <f>'N-SEG PUB II'!E11</f>
        <v>2758133948</v>
      </c>
      <c r="E186" s="248">
        <f>'N-SEG PUB II'!F11</f>
        <v>15</v>
      </c>
      <c r="F186" s="232">
        <f>'N-SEG PUB II'!G11</f>
        <v>310</v>
      </c>
      <c r="G186" s="232">
        <f>'N-SEG PUB II'!H11</f>
        <v>4650</v>
      </c>
      <c r="H186" s="232">
        <f>'N-SEG PUB II'!I11</f>
        <v>29</v>
      </c>
      <c r="I186" s="232">
        <f>'N-SEG PUB II'!J11</f>
        <v>435</v>
      </c>
      <c r="J186" s="232">
        <f>'N-SEG PUB II'!K11</f>
        <v>0</v>
      </c>
      <c r="K186" s="221">
        <f>'N-SEG PUB II'!L11</f>
        <v>0</v>
      </c>
      <c r="L186" s="380"/>
      <c r="M186" s="399">
        <f>'N-SEG PUB II'!M11</f>
        <v>4215</v>
      </c>
    </row>
    <row r="187" spans="1:13" ht="25.2" customHeight="1">
      <c r="A187" s="246" t="str">
        <f>'N-SEG PUB II'!B12</f>
        <v>JAIME VALDOVINOS MADRIZ</v>
      </c>
      <c r="B187" s="247" t="str">
        <f>'N-SEG PUB II'!C12</f>
        <v>SEGURIDAD PUBLICA</v>
      </c>
      <c r="C187" s="247" t="str">
        <f>'N-SEG PUB II'!D12</f>
        <v>POLICIA</v>
      </c>
      <c r="D187" s="282">
        <f>'N-SEG PUB II'!E12</f>
        <v>2758133913</v>
      </c>
      <c r="E187" s="248">
        <f>'N-SEG PUB II'!F12</f>
        <v>15</v>
      </c>
      <c r="F187" s="232">
        <f>'N-SEG PUB II'!G12</f>
        <v>310</v>
      </c>
      <c r="G187" s="232">
        <f>'N-SEG PUB II'!H12</f>
        <v>4650</v>
      </c>
      <c r="H187" s="232">
        <f>'N-SEG PUB II'!I12</f>
        <v>29</v>
      </c>
      <c r="I187" s="232">
        <f>'N-SEG PUB II'!J12</f>
        <v>435</v>
      </c>
      <c r="J187" s="232">
        <f>'N-SEG PUB II'!K12</f>
        <v>0</v>
      </c>
      <c r="K187" s="221">
        <f>'N-SEG PUB II'!L12</f>
        <v>0</v>
      </c>
      <c r="L187" s="380"/>
      <c r="M187" s="399">
        <f>'N-SEG PUB II'!M12</f>
        <v>4215</v>
      </c>
    </row>
    <row r="188" spans="1:13" ht="25.2" customHeight="1">
      <c r="A188" s="246" t="str">
        <f>'N-SEG PUB II'!B13</f>
        <v>DELIA ESTRADA RIOS</v>
      </c>
      <c r="B188" s="247" t="str">
        <f>'N-SEG PUB II'!C13</f>
        <v>SEGURIDAD PUBLICA</v>
      </c>
      <c r="C188" s="247" t="str">
        <f>'N-SEG PUB II'!D13</f>
        <v>POLICIA</v>
      </c>
      <c r="D188" s="282">
        <f>'N-SEG PUB II'!E13</f>
        <v>2758133905</v>
      </c>
      <c r="E188" s="248">
        <f>'N-SEG PUB II'!F13</f>
        <v>15</v>
      </c>
      <c r="F188" s="232">
        <f>'N-SEG PUB II'!G13</f>
        <v>310</v>
      </c>
      <c r="G188" s="232">
        <f>'N-SEG PUB II'!H13</f>
        <v>4650</v>
      </c>
      <c r="H188" s="232">
        <f>'N-SEG PUB II'!I13</f>
        <v>29</v>
      </c>
      <c r="I188" s="232">
        <f>'N-SEG PUB II'!J13</f>
        <v>435</v>
      </c>
      <c r="J188" s="232">
        <f>'N-SEG PUB II'!K13</f>
        <v>0</v>
      </c>
      <c r="K188" s="221">
        <f>'N-SEG PUB II'!L13</f>
        <v>0</v>
      </c>
      <c r="L188" s="380"/>
      <c r="M188" s="399">
        <f>'N-SEG PUB II'!M13</f>
        <v>4215</v>
      </c>
    </row>
    <row r="189" spans="1:13" ht="25.2" customHeight="1">
      <c r="A189" s="246" t="str">
        <f>'N-SEG PUB II'!B14</f>
        <v>RAFAEL CEJA MADRIZ</v>
      </c>
      <c r="B189" s="247" t="str">
        <f>'N-SEG PUB II'!C14</f>
        <v>SEGURIDAD PUBLICA</v>
      </c>
      <c r="C189" s="247" t="str">
        <f>'N-SEG PUB II'!D14</f>
        <v>POLICIA</v>
      </c>
      <c r="D189" s="282">
        <f>'N-SEG PUB II'!E14</f>
        <v>2758133816</v>
      </c>
      <c r="E189" s="248">
        <f>'N-SEG PUB II'!F14</f>
        <v>15</v>
      </c>
      <c r="F189" s="232">
        <f>'N-SEG PUB II'!G14</f>
        <v>310</v>
      </c>
      <c r="G189" s="232">
        <f>'N-SEG PUB II'!H14</f>
        <v>4650</v>
      </c>
      <c r="H189" s="232">
        <f>'N-SEG PUB II'!I14</f>
        <v>29</v>
      </c>
      <c r="I189" s="232">
        <f>'N-SEG PUB II'!J14</f>
        <v>435</v>
      </c>
      <c r="J189" s="232">
        <f>'N-SEG PUB II'!K14</f>
        <v>0</v>
      </c>
      <c r="K189" s="221">
        <f>'N-SEG PUB II'!L14</f>
        <v>0</v>
      </c>
      <c r="L189" s="380"/>
      <c r="M189" s="399">
        <f>'N-SEG PUB II'!M14</f>
        <v>4215</v>
      </c>
    </row>
    <row r="190" spans="1:13" ht="25.2" customHeight="1">
      <c r="A190" s="246" t="str">
        <f>'N-SEG PUB II'!B15</f>
        <v>MANUEL VICTORIA PLASENCIA</v>
      </c>
      <c r="B190" s="247" t="str">
        <f>'N-SEG PUB II'!C15</f>
        <v>SEGURIDAD PUBLICA</v>
      </c>
      <c r="C190" s="247" t="str">
        <f>'N-SEG PUB II'!D15</f>
        <v>POLICIA</v>
      </c>
      <c r="D190" s="282">
        <f>'N-SEG PUB II'!E15</f>
        <v>2758132119</v>
      </c>
      <c r="E190" s="248">
        <f>'N-SEG PUB II'!F15</f>
        <v>15</v>
      </c>
      <c r="F190" s="232">
        <f>'N-SEG PUB II'!G15</f>
        <v>310</v>
      </c>
      <c r="G190" s="232">
        <f>'N-SEG PUB II'!H15</f>
        <v>4650</v>
      </c>
      <c r="H190" s="232">
        <f>'N-SEG PUB II'!I15</f>
        <v>29</v>
      </c>
      <c r="I190" s="232">
        <f>'N-SEG PUB II'!J15</f>
        <v>435</v>
      </c>
      <c r="J190" s="232">
        <f>'N-SEG PUB II'!K15</f>
        <v>0</v>
      </c>
      <c r="K190" s="221">
        <f>'N-SEG PUB II'!L15</f>
        <v>0</v>
      </c>
      <c r="L190" s="380"/>
      <c r="M190" s="399">
        <f>'N-SEG PUB II'!M15</f>
        <v>4215</v>
      </c>
    </row>
    <row r="191" spans="1:13" ht="25.2" customHeight="1">
      <c r="A191" s="246" t="str">
        <f>'N-SEG PUB II'!B16</f>
        <v>MARIO CHAVARRIA PULIDO</v>
      </c>
      <c r="B191" s="247" t="str">
        <f>'N-SEG PUB II'!C16</f>
        <v>SEGURIDAD PUBLICA</v>
      </c>
      <c r="C191" s="247" t="str">
        <f>'N-SEG PUB II'!D16</f>
        <v>POLICIA</v>
      </c>
      <c r="D191" s="282">
        <f>'N-SEG PUB II'!E16</f>
        <v>2758132100</v>
      </c>
      <c r="E191" s="248">
        <f>'N-SEG PUB II'!F16</f>
        <v>15</v>
      </c>
      <c r="F191" s="232">
        <f>'N-SEG PUB II'!G16</f>
        <v>310</v>
      </c>
      <c r="G191" s="232">
        <f>'N-SEG PUB II'!H16</f>
        <v>4650</v>
      </c>
      <c r="H191" s="232">
        <f>'N-SEG PUB II'!I16</f>
        <v>29</v>
      </c>
      <c r="I191" s="232">
        <f>'N-SEG PUB II'!J16</f>
        <v>435</v>
      </c>
      <c r="J191" s="232">
        <f>'N-SEG PUB II'!K16</f>
        <v>0</v>
      </c>
      <c r="K191" s="221">
        <f>'N-SEG PUB II'!L16</f>
        <v>0</v>
      </c>
      <c r="L191" s="380"/>
      <c r="M191" s="399">
        <f>'N-SEG PUB II'!M16</f>
        <v>4215</v>
      </c>
    </row>
    <row r="192" spans="1:13" ht="25.2" customHeight="1">
      <c r="A192" s="246" t="str">
        <f>'N-SEG PUB III'!B8</f>
        <v>EZEQUIEL HERNANDEZ BRAVO</v>
      </c>
      <c r="B192" s="326" t="str">
        <f>'N-SEG PUB III'!C8</f>
        <v>SEGURIDAD PUBLICA</v>
      </c>
      <c r="C192" s="326" t="str">
        <f>'N-SEG PUB III'!D8</f>
        <v>POLICIA</v>
      </c>
      <c r="D192" s="282">
        <f>'N-SEG PUB III'!E8</f>
        <v>2758132097</v>
      </c>
      <c r="E192" s="246">
        <f>'N-SEG PUB III'!F8</f>
        <v>15</v>
      </c>
      <c r="F192" s="232">
        <f>'N-SEG PUB III'!G8</f>
        <v>310</v>
      </c>
      <c r="G192" s="232">
        <f>'N-SEG PUB III'!H8</f>
        <v>4650</v>
      </c>
      <c r="H192" s="232">
        <f>'N-SEG PUB III'!I8</f>
        <v>29</v>
      </c>
      <c r="I192" s="232">
        <f>'N-SEG PUB III'!J8</f>
        <v>435</v>
      </c>
      <c r="J192" s="232">
        <f>'N-SEG PUB III'!K8</f>
        <v>0</v>
      </c>
      <c r="K192" s="221">
        <f>'N-SEG PUB III'!L8</f>
        <v>0</v>
      </c>
      <c r="L192" s="380"/>
      <c r="M192" s="399">
        <f>'N-SEG PUB III'!M8</f>
        <v>4215</v>
      </c>
    </row>
    <row r="193" spans="1:13" ht="25.2" customHeight="1">
      <c r="A193" s="246" t="str">
        <f>'N-SEG PUB III'!B9</f>
        <v>JULIETA B. MORALES QUINTERO</v>
      </c>
      <c r="B193" s="326" t="str">
        <f>'N-SEG PUB III'!C9</f>
        <v>SEGURIDAD PUB.</v>
      </c>
      <c r="C193" s="326" t="str">
        <f>'N-SEG PUB III'!D9</f>
        <v>POLICIA</v>
      </c>
      <c r="D193" s="282">
        <f>'N-SEG PUB III'!E9</f>
        <v>2758131775</v>
      </c>
      <c r="E193" s="246">
        <f>'N-SEG PUB III'!F9</f>
        <v>15</v>
      </c>
      <c r="F193" s="232">
        <f>'N-SEG PUB III'!G9</f>
        <v>310</v>
      </c>
      <c r="G193" s="232">
        <f>'N-SEG PUB III'!H9</f>
        <v>4650</v>
      </c>
      <c r="H193" s="232">
        <f>'N-SEG PUB III'!I9</f>
        <v>29</v>
      </c>
      <c r="I193" s="232">
        <f>'N-SEG PUB III'!J9</f>
        <v>435</v>
      </c>
      <c r="J193" s="232">
        <f>'N-SEG PUB III'!K9</f>
        <v>0</v>
      </c>
      <c r="K193" s="221">
        <f>'N-SEG PUB III'!L9</f>
        <v>0</v>
      </c>
      <c r="L193" s="380"/>
      <c r="M193" s="399">
        <f>'N-SEG PUB III'!M9</f>
        <v>4215</v>
      </c>
    </row>
    <row r="194" spans="1:13" ht="25.2" customHeight="1">
      <c r="A194" s="246" t="str">
        <f>'N-SEG PUB III'!B10</f>
        <v>ROBERTO ESCOTO PEREZ</v>
      </c>
      <c r="B194" s="326" t="str">
        <f>'N-SEG PUB III'!C10</f>
        <v>SEGURIDAD PUB.</v>
      </c>
      <c r="C194" s="326" t="str">
        <f>'N-SEG PUB III'!D10</f>
        <v>POLICIA</v>
      </c>
      <c r="D194" s="282">
        <f>'N-SEG PUB III'!E10</f>
        <v>2909248625</v>
      </c>
      <c r="E194" s="246">
        <f>'N-SEG PUB III'!F10</f>
        <v>15</v>
      </c>
      <c r="F194" s="232">
        <f>'N-SEG PUB III'!G10</f>
        <v>310</v>
      </c>
      <c r="G194" s="232">
        <f>'N-SEG PUB III'!H10</f>
        <v>4650</v>
      </c>
      <c r="H194" s="232">
        <f>'N-SEG PUB III'!I10</f>
        <v>29</v>
      </c>
      <c r="I194" s="232">
        <f>'N-SEG PUB III'!J10</f>
        <v>435</v>
      </c>
      <c r="J194" s="232">
        <f>'N-SEG PUB III'!K10</f>
        <v>0</v>
      </c>
      <c r="K194" s="221">
        <f>'N-SEG PUB III'!L10</f>
        <v>0</v>
      </c>
      <c r="L194" s="380"/>
      <c r="M194" s="399">
        <f>'N-SEG PUB III'!M10</f>
        <v>4215</v>
      </c>
    </row>
    <row r="195" spans="1:13" ht="25.2" customHeight="1">
      <c r="A195" s="246" t="str">
        <f>'N-SEG PUB III'!B11</f>
        <v>FRANCISCO SANTILLAN PULIDO</v>
      </c>
      <c r="B195" s="247" t="str">
        <f>'N-SEG PUB III'!C11</f>
        <v>SEGURIDAD PUB.</v>
      </c>
      <c r="C195" s="247" t="str">
        <f>'N-SEG PUB III'!D11</f>
        <v>POLICIA</v>
      </c>
      <c r="D195" s="282">
        <f>'N-SEG PUB III'!E11</f>
        <v>2758131767</v>
      </c>
      <c r="E195" s="246">
        <f>'N-SEG PUB III'!F11</f>
        <v>15</v>
      </c>
      <c r="F195" s="232">
        <f>'N-SEG PUB III'!G11</f>
        <v>310</v>
      </c>
      <c r="G195" s="232">
        <f>'N-SEG PUB III'!H11</f>
        <v>4650</v>
      </c>
      <c r="H195" s="232">
        <f>'N-SEG PUB III'!I11</f>
        <v>29</v>
      </c>
      <c r="I195" s="232">
        <f>'N-SEG PUB III'!J11</f>
        <v>435</v>
      </c>
      <c r="J195" s="232">
        <f>'N-SEG PUB III'!K11</f>
        <v>0</v>
      </c>
      <c r="K195" s="221">
        <f>'N-SEG PUB III'!L11</f>
        <v>0</v>
      </c>
      <c r="L195" s="380"/>
      <c r="M195" s="399">
        <f>'N-SEG PUB III'!M11</f>
        <v>4215</v>
      </c>
    </row>
    <row r="196" spans="1:13" ht="25.2" customHeight="1">
      <c r="A196" s="246" t="str">
        <f>'N-SEG PUB III'!B12</f>
        <v>PABLO OMAR OROZCO CONTRERAS</v>
      </c>
      <c r="B196" s="247" t="str">
        <f>'N-SEG PUB III'!C12</f>
        <v>SEGURIDAD PUB.</v>
      </c>
      <c r="C196" s="247" t="str">
        <f>'N-SEG PUB III'!D12</f>
        <v>POLICIA</v>
      </c>
      <c r="D196" s="282">
        <f>'N-SEG PUB III'!E12</f>
        <v>2758131708</v>
      </c>
      <c r="E196" s="246">
        <f>'N-SEG PUB III'!F12</f>
        <v>15</v>
      </c>
      <c r="F196" s="232">
        <f>'N-SEG PUB III'!G12</f>
        <v>310</v>
      </c>
      <c r="G196" s="232">
        <f>'N-SEG PUB III'!H12</f>
        <v>4650</v>
      </c>
      <c r="H196" s="232">
        <f>'N-SEG PUB III'!I12</f>
        <v>29</v>
      </c>
      <c r="I196" s="232">
        <f>'N-SEG PUB III'!J12</f>
        <v>435</v>
      </c>
      <c r="J196" s="232">
        <f>'N-SEG PUB III'!K12</f>
        <v>0</v>
      </c>
      <c r="K196" s="221">
        <f>'N-SEG PUB III'!L12</f>
        <v>0</v>
      </c>
      <c r="L196" s="380"/>
      <c r="M196" s="399">
        <f>'N-SEG PUB III'!M12</f>
        <v>4215</v>
      </c>
    </row>
    <row r="197" spans="1:13" ht="25.2" customHeight="1">
      <c r="A197" s="246" t="str">
        <f>'N-SEG PUB III'!B13</f>
        <v>JOSE MANUEL OROZCO CONTRERAS</v>
      </c>
      <c r="B197" s="247" t="str">
        <f>'N-SEG PUB III'!C13</f>
        <v>SEGURIDAD PUB.</v>
      </c>
      <c r="C197" s="247" t="str">
        <f>'N-SEG PUB III'!D13</f>
        <v>POLICIA</v>
      </c>
      <c r="D197" s="282">
        <f>'N-SEG PUB III'!E13</f>
        <v>0</v>
      </c>
      <c r="E197" s="246">
        <f>'N-SEG PUB III'!F13</f>
        <v>15</v>
      </c>
      <c r="F197" s="232">
        <f>'N-SEG PUB III'!G13</f>
        <v>310</v>
      </c>
      <c r="G197" s="232">
        <f>'N-SEG PUB III'!H13</f>
        <v>4650</v>
      </c>
      <c r="H197" s="232">
        <f>'N-SEG PUB III'!I13</f>
        <v>29</v>
      </c>
      <c r="I197" s="232">
        <f>'N-SEG PUB III'!J13</f>
        <v>435</v>
      </c>
      <c r="J197" s="232">
        <f>'N-SEG PUB III'!K13</f>
        <v>0</v>
      </c>
      <c r="K197" s="221">
        <f>'N-SEG PUB III'!L13</f>
        <v>0</v>
      </c>
      <c r="L197" s="380"/>
      <c r="M197" s="399">
        <f>'N-SEG PUB III'!M13</f>
        <v>4215</v>
      </c>
    </row>
    <row r="198" spans="1:13" ht="25.2" customHeight="1">
      <c r="A198" s="246" t="str">
        <f>'N-SEG PUB III'!B14</f>
        <v>JORGE ARMANDO PICHARDO VALDOVINOS</v>
      </c>
      <c r="B198" s="247" t="str">
        <f>'N-SEG PUB III'!C14</f>
        <v>SEGURIDAD PUB.</v>
      </c>
      <c r="C198" s="247" t="str">
        <f>'N-SEG PUB III'!D14</f>
        <v>POLICIA</v>
      </c>
      <c r="D198" s="282">
        <f>'N-SEG PUB III'!E14</f>
        <v>2758130841</v>
      </c>
      <c r="E198" s="246">
        <f>'N-SEG PUB III'!F14</f>
        <v>15</v>
      </c>
      <c r="F198" s="232">
        <f>'N-SEG PUB III'!G14</f>
        <v>310</v>
      </c>
      <c r="G198" s="232">
        <f>'N-SEG PUB III'!H14</f>
        <v>4650</v>
      </c>
      <c r="H198" s="232">
        <f>'N-SEG PUB III'!I14</f>
        <v>29</v>
      </c>
      <c r="I198" s="232">
        <f>'N-SEG PUB III'!J14</f>
        <v>435</v>
      </c>
      <c r="J198" s="232">
        <f>'N-SEG PUB III'!K14</f>
        <v>0</v>
      </c>
      <c r="K198" s="221">
        <f>'N-SEG PUB III'!L14</f>
        <v>0</v>
      </c>
      <c r="L198" s="380"/>
      <c r="M198" s="399">
        <f>'N-SEG PUB III'!M14</f>
        <v>4215</v>
      </c>
    </row>
    <row r="199" spans="1:13" ht="25.2" customHeight="1">
      <c r="A199" s="246" t="str">
        <f>'N-SEG PUB III'!B15</f>
        <v>ALEJANDRO RAFAEL ORTEGA VALENCIA</v>
      </c>
      <c r="B199" s="247" t="str">
        <f>'N-SEG PUB III'!C15</f>
        <v>SEGURIDAD PUB.</v>
      </c>
      <c r="C199" s="247" t="str">
        <f>'N-SEG PUB III'!D15</f>
        <v>POLICIA</v>
      </c>
      <c r="D199" s="282">
        <f>'N-SEG PUB III'!E15</f>
        <v>2857478534</v>
      </c>
      <c r="E199" s="246">
        <f>'N-SEG PUB III'!F15</f>
        <v>15</v>
      </c>
      <c r="F199" s="232">
        <f>'N-SEG PUB III'!G15</f>
        <v>310</v>
      </c>
      <c r="G199" s="232">
        <f>'N-SEG PUB III'!H15</f>
        <v>4650</v>
      </c>
      <c r="H199" s="232">
        <f>'N-SEG PUB III'!I15</f>
        <v>29</v>
      </c>
      <c r="I199" s="232">
        <f>'N-SEG PUB III'!J15</f>
        <v>435</v>
      </c>
      <c r="J199" s="232">
        <f>'N-SEG PUB III'!K15</f>
        <v>0</v>
      </c>
      <c r="K199" s="221">
        <f>'N-SEG PUB III'!L15</f>
        <v>0</v>
      </c>
      <c r="L199" s="380"/>
      <c r="M199" s="399">
        <f>'N-SEG PUB III'!M15</f>
        <v>4215</v>
      </c>
    </row>
    <row r="200" spans="1:13" ht="25.2" customHeight="1">
      <c r="A200" s="246" t="str">
        <f>'N-SEP PUBIV'!B8</f>
        <v>JOSE DE JESUS VALENCIA VILLA</v>
      </c>
      <c r="B200" s="247" t="str">
        <f>'N-SEP PUBIV'!C8</f>
        <v>SEGURIDAD PUB.</v>
      </c>
      <c r="C200" s="247" t="str">
        <f>'N-SEP PUBIV'!D8</f>
        <v>POLICIA</v>
      </c>
      <c r="D200" s="282">
        <f>'N-SEP PUBIV'!E8</f>
        <v>2758131627</v>
      </c>
      <c r="E200" s="246">
        <f>'N-SEP PUBIV'!F8</f>
        <v>15</v>
      </c>
      <c r="F200" s="232">
        <f>'N-SEP PUBIV'!G8</f>
        <v>310</v>
      </c>
      <c r="G200" s="232">
        <f>'N-SEP PUBIV'!H8</f>
        <v>4650</v>
      </c>
      <c r="H200" s="232">
        <f>'N-SEP PUBIV'!I8</f>
        <v>29</v>
      </c>
      <c r="I200" s="232">
        <f>'N-SEP PUBIV'!J8</f>
        <v>435</v>
      </c>
      <c r="J200" s="232">
        <f>'N-SEP PUBIV'!K8</f>
        <v>0</v>
      </c>
      <c r="K200" s="221">
        <f>'N-SEP PUBIV'!L8</f>
        <v>0</v>
      </c>
      <c r="L200" s="380"/>
      <c r="M200" s="399">
        <f>'N-SEP PUBIV'!M8</f>
        <v>4215</v>
      </c>
    </row>
    <row r="201" spans="1:13" ht="25.2" customHeight="1">
      <c r="A201" s="246" t="str">
        <f>'N-SEP PUBIV'!B9</f>
        <v>LEODORO HERNANDEZ ELIZONDO</v>
      </c>
      <c r="B201" s="247" t="str">
        <f>'N-SEP PUBIV'!C9</f>
        <v>SEGURIDAD PUB.</v>
      </c>
      <c r="C201" s="247" t="str">
        <f>'N-SEP PUBIV'!D9</f>
        <v>POLICIA</v>
      </c>
      <c r="D201" s="282">
        <f>'N-SEP PUBIV'!E9</f>
        <v>2758131619</v>
      </c>
      <c r="E201" s="246">
        <f>'N-SEP PUBIV'!F9</f>
        <v>15</v>
      </c>
      <c r="F201" s="232">
        <f>'N-SEP PUBIV'!G9</f>
        <v>310</v>
      </c>
      <c r="G201" s="232">
        <f>'N-SEP PUBIV'!H9</f>
        <v>4650</v>
      </c>
      <c r="H201" s="232">
        <f>'N-SEP PUBIV'!I9</f>
        <v>29</v>
      </c>
      <c r="I201" s="232">
        <f>'N-SEP PUBIV'!J9</f>
        <v>435</v>
      </c>
      <c r="J201" s="232">
        <f>'N-SEP PUBIV'!K9</f>
        <v>0</v>
      </c>
      <c r="K201" s="221">
        <f>'N-SEP PUBIV'!L9</f>
        <v>0</v>
      </c>
      <c r="L201" s="380"/>
      <c r="M201" s="399">
        <f>'N-SEP PUBIV'!M9</f>
        <v>4215</v>
      </c>
    </row>
    <row r="202" spans="1:13" ht="25.2" customHeight="1">
      <c r="A202" s="246" t="str">
        <f>'N-SEP PUBIV'!B10</f>
        <v>AGUSTIN MADRIZ VALENCIA</v>
      </c>
      <c r="B202" s="247" t="str">
        <f>'N-SEP PUBIV'!C10</f>
        <v>SEGURIDAD PUB.</v>
      </c>
      <c r="C202" s="247" t="str">
        <f>'N-SEP PUBIV'!D10</f>
        <v>POLICIA</v>
      </c>
      <c r="D202" s="282">
        <f>'N-SEP PUBIV'!E10</f>
        <v>1460423645</v>
      </c>
      <c r="E202" s="246">
        <f>'N-SEP PUBIV'!F10</f>
        <v>15</v>
      </c>
      <c r="F202" s="232">
        <f>'N-SEP PUBIV'!G10</f>
        <v>310</v>
      </c>
      <c r="G202" s="232">
        <f>'N-SEP PUBIV'!H10</f>
        <v>4650</v>
      </c>
      <c r="H202" s="232">
        <f>'N-SEP PUBIV'!I10</f>
        <v>29</v>
      </c>
      <c r="I202" s="232">
        <f>'N-SEP PUBIV'!J10</f>
        <v>435</v>
      </c>
      <c r="J202" s="232">
        <f>'N-SEP PUBIV'!K10</f>
        <v>0</v>
      </c>
      <c r="K202" s="221">
        <f>'N-SEP PUBIV'!L10</f>
        <v>0</v>
      </c>
      <c r="L202" s="380"/>
      <c r="M202" s="399">
        <f>'N-SEP PUBIV'!M10</f>
        <v>4215</v>
      </c>
    </row>
    <row r="203" spans="1:13" ht="25.2" customHeight="1">
      <c r="A203" s="246" t="str">
        <f>'N-SEP PUBIV'!B11</f>
        <v>J. ANTONIO BUENROSTRO CANO</v>
      </c>
      <c r="B203" s="247" t="str">
        <f>'N-SEP PUBIV'!C11</f>
        <v>SEGURIDAD PUB.</v>
      </c>
      <c r="C203" s="247" t="str">
        <f>'N-SEP PUBIV'!D11</f>
        <v>POLICIA</v>
      </c>
      <c r="D203" s="282">
        <f>'N-SEP PUBIV'!E11</f>
        <v>2758131554</v>
      </c>
      <c r="E203" s="246">
        <f>'N-SEP PUBIV'!F11</f>
        <v>15</v>
      </c>
      <c r="F203" s="232">
        <f>'N-SEP PUBIV'!G11</f>
        <v>310</v>
      </c>
      <c r="G203" s="232">
        <f>'N-SEP PUBIV'!H11</f>
        <v>4650</v>
      </c>
      <c r="H203" s="232">
        <f>'N-SEP PUBIV'!I11</f>
        <v>29</v>
      </c>
      <c r="I203" s="232">
        <f>'N-SEP PUBIV'!J11</f>
        <v>435</v>
      </c>
      <c r="J203" s="232">
        <f>'N-SEP PUBIV'!K11</f>
        <v>0</v>
      </c>
      <c r="K203" s="221">
        <f>'N-SEP PUBIV'!L11</f>
        <v>0</v>
      </c>
      <c r="L203" s="380"/>
      <c r="M203" s="399">
        <f>'N-SEP PUBIV'!M11</f>
        <v>4215</v>
      </c>
    </row>
    <row r="204" spans="1:13" ht="25.2" customHeight="1">
      <c r="A204" s="246" t="str">
        <f>'N-SEP PUBIV'!B12</f>
        <v>JOSE VICTORIA PLASENCIA</v>
      </c>
      <c r="B204" s="247" t="str">
        <f>'N-SEP PUBIV'!C12</f>
        <v>SEGURIDAD PUB.</v>
      </c>
      <c r="C204" s="247" t="str">
        <f>'N-SEP PUBIV'!D12</f>
        <v>POLICIA</v>
      </c>
      <c r="D204" s="282">
        <f>'N-SEP PUBIV'!E12</f>
        <v>2758131511</v>
      </c>
      <c r="E204" s="246">
        <f>'N-SEP PUBIV'!F12</f>
        <v>15</v>
      </c>
      <c r="F204" s="232">
        <f>'N-SEP PUBIV'!G12</f>
        <v>310</v>
      </c>
      <c r="G204" s="232">
        <f>'N-SEP PUBIV'!H12</f>
        <v>4650</v>
      </c>
      <c r="H204" s="232">
        <f>'N-SEP PUBIV'!I12</f>
        <v>29</v>
      </c>
      <c r="I204" s="232">
        <f>'N-SEP PUBIV'!J12</f>
        <v>435</v>
      </c>
      <c r="J204" s="232">
        <f>'N-SEP PUBIV'!K12</f>
        <v>0</v>
      </c>
      <c r="K204" s="221">
        <f>'N-SEP PUBIV'!L12</f>
        <v>0</v>
      </c>
      <c r="L204" s="380"/>
      <c r="M204" s="399">
        <f>'N-SEP PUBIV'!M12</f>
        <v>4215</v>
      </c>
    </row>
    <row r="205" spans="1:13" ht="25.2" customHeight="1">
      <c r="A205" s="246" t="str">
        <f>'N-SEP PUBIV'!B13</f>
        <v>SERVANDO PICHARDO ROMERO</v>
      </c>
      <c r="B205" s="247" t="str">
        <f>'N-SEP PUBIV'!C13</f>
        <v>SEGURIDAD PUB.</v>
      </c>
      <c r="C205" s="247" t="str">
        <f>'N-SEP PUBIV'!D13</f>
        <v>POLICIA</v>
      </c>
      <c r="D205" s="282">
        <f>'N-SEP PUBIV'!E13</f>
        <v>2870071188</v>
      </c>
      <c r="E205" s="246">
        <f>'N-SEP PUBIV'!F13</f>
        <v>15</v>
      </c>
      <c r="F205" s="232">
        <f>'N-SEP PUBIV'!G13</f>
        <v>310</v>
      </c>
      <c r="G205" s="232">
        <f>'N-SEP PUBIV'!H13</f>
        <v>4650</v>
      </c>
      <c r="H205" s="232">
        <f>'N-SEP PUBIV'!I13</f>
        <v>29</v>
      </c>
      <c r="I205" s="232">
        <f>'N-SEP PUBIV'!J13</f>
        <v>435</v>
      </c>
      <c r="J205" s="232">
        <f>'N-SEP PUBIV'!K13</f>
        <v>0</v>
      </c>
      <c r="K205" s="221">
        <f>'N-SEP PUBIV'!L13</f>
        <v>0</v>
      </c>
      <c r="L205" s="380"/>
      <c r="M205" s="399">
        <f>'N-SEP PUBIV'!M13</f>
        <v>4215</v>
      </c>
    </row>
    <row r="206" spans="1:13" ht="25.2" customHeight="1">
      <c r="A206" s="246" t="str">
        <f>'N-SEP PUBIV'!B14</f>
        <v>LUCIA ELIZABETH ORTEGA OSORNIO</v>
      </c>
      <c r="B206" s="247" t="str">
        <f>'N-SEP PUBIV'!C14</f>
        <v>SEGURIDAD PUB.</v>
      </c>
      <c r="C206" s="247" t="str">
        <f>'N-SEP PUBIV'!D14</f>
        <v>POLICIA</v>
      </c>
      <c r="D206" s="282">
        <f>'N-SEP PUBIV'!E14</f>
        <v>2758130167</v>
      </c>
      <c r="E206" s="246">
        <f>'N-SEP PUBIV'!F14</f>
        <v>15</v>
      </c>
      <c r="F206" s="232">
        <f>'N-SEP PUBIV'!G14</f>
        <v>310</v>
      </c>
      <c r="G206" s="232">
        <f>'N-SEP PUBIV'!H14</f>
        <v>4650</v>
      </c>
      <c r="H206" s="232">
        <f>'N-SEP PUBIV'!I14</f>
        <v>29</v>
      </c>
      <c r="I206" s="232">
        <f>'N-SEP PUBIV'!J14</f>
        <v>435</v>
      </c>
      <c r="J206" s="232">
        <f>'N-SEP PUBIV'!K14</f>
        <v>0</v>
      </c>
      <c r="K206" s="221">
        <f>'N-SEP PUBIV'!L14</f>
        <v>0</v>
      </c>
      <c r="L206" s="380"/>
      <c r="M206" s="399">
        <f>'N-SEP PUBIV'!M14</f>
        <v>4215</v>
      </c>
    </row>
    <row r="207" spans="1:13" ht="25.2" customHeight="1">
      <c r="A207" s="246" t="str">
        <f>'N-SEP PUBIV'!B15</f>
        <v>JOSE ANTONIO CUEVAZ AMEZCUA</v>
      </c>
      <c r="B207" s="247" t="str">
        <f>'N-SEP PUBIV'!C15</f>
        <v>SEGURIDAD PUB.</v>
      </c>
      <c r="C207" s="247" t="str">
        <f>'N-SEP PUBIV'!D15</f>
        <v>POLICIA</v>
      </c>
      <c r="D207" s="282">
        <f>'N-SEP PUBIV'!E15</f>
        <v>455284716</v>
      </c>
      <c r="E207" s="246">
        <f>'N-SEP PUBIV'!F15</f>
        <v>15</v>
      </c>
      <c r="F207" s="232">
        <f>'N-SEP PUBIV'!G15</f>
        <v>310</v>
      </c>
      <c r="G207" s="232">
        <f>'N-SEP PUBIV'!H15</f>
        <v>4650</v>
      </c>
      <c r="H207" s="232">
        <f>'N-SEP PUBIV'!I15</f>
        <v>29</v>
      </c>
      <c r="I207" s="232">
        <f>'N-SEP PUBIV'!J15</f>
        <v>435</v>
      </c>
      <c r="J207" s="232">
        <f>'N-SEP PUBIV'!K15</f>
        <v>0</v>
      </c>
      <c r="K207" s="221">
        <f>'N-SEP PUBIV'!L15</f>
        <v>0</v>
      </c>
      <c r="L207" s="380"/>
      <c r="M207" s="399">
        <f>'N-SEP PUBIV'!M15</f>
        <v>4215</v>
      </c>
    </row>
    <row r="208" spans="1:13" ht="25.2" customHeight="1">
      <c r="A208" s="246" t="str">
        <f>'N SEP PUB V'!B8</f>
        <v>JOSE ANTONIO HERNANDEZ AVALOS</v>
      </c>
      <c r="B208" s="247" t="str">
        <f>'N SEP PUB V'!C8</f>
        <v>SEGURIDAD PUB.</v>
      </c>
      <c r="C208" s="247" t="str">
        <f>'N SEP PUB V'!D8</f>
        <v>POLICIA</v>
      </c>
      <c r="D208" s="282">
        <f>'N SEP PUB V'!E8</f>
        <v>1176205917</v>
      </c>
      <c r="E208" s="246">
        <f>'N SEP PUB V'!F8</f>
        <v>15</v>
      </c>
      <c r="F208" s="232">
        <f>'N SEP PUB V'!G8</f>
        <v>310</v>
      </c>
      <c r="G208" s="232">
        <f>'N SEP PUB V'!H8</f>
        <v>4650</v>
      </c>
      <c r="H208" s="232">
        <f>'N SEP PUB V'!I8</f>
        <v>29</v>
      </c>
      <c r="I208" s="232">
        <f>'N SEP PUB V'!J8</f>
        <v>435</v>
      </c>
      <c r="J208" s="232">
        <f>'N SEP PUB V'!K8</f>
        <v>0</v>
      </c>
      <c r="K208" s="221">
        <f>'N SEP PUB V'!L8</f>
        <v>0</v>
      </c>
      <c r="L208" s="380"/>
      <c r="M208" s="399">
        <f>'N SEP PUB V'!M8</f>
        <v>4215</v>
      </c>
    </row>
    <row r="209" spans="1:13" ht="25.2" customHeight="1">
      <c r="A209" s="246" t="str">
        <f>'N SEP PUB V'!B9</f>
        <v>RICARDO SILVA VARGAS</v>
      </c>
      <c r="B209" s="247" t="str">
        <f>'N SEP PUB V'!C9</f>
        <v>SEGURIDAD PUB.</v>
      </c>
      <c r="C209" s="247" t="str">
        <f>'N SEP PUB V'!D9</f>
        <v>POLICIA</v>
      </c>
      <c r="D209" s="282">
        <f>'N SEP PUB V'!E9</f>
        <v>0</v>
      </c>
      <c r="E209" s="246">
        <f>'N SEP PUB V'!F9</f>
        <v>15</v>
      </c>
      <c r="F209" s="232">
        <f>'N SEP PUB V'!G9</f>
        <v>310</v>
      </c>
      <c r="G209" s="232">
        <f>'N SEP PUB V'!H9</f>
        <v>4650</v>
      </c>
      <c r="H209" s="232">
        <f>'N SEP PUB V'!I9</f>
        <v>29</v>
      </c>
      <c r="I209" s="232">
        <f>'N SEP PUB V'!J9</f>
        <v>435</v>
      </c>
      <c r="J209" s="232">
        <f>'N SEP PUB V'!K9</f>
        <v>0</v>
      </c>
      <c r="K209" s="221">
        <f>'N SEP PUB V'!L9</f>
        <v>0</v>
      </c>
      <c r="L209" s="380"/>
      <c r="M209" s="399">
        <f>'N SEP PUB V'!M9</f>
        <v>4215</v>
      </c>
    </row>
    <row r="210" spans="1:13" ht="25.2" customHeight="1">
      <c r="A210" s="246" t="str">
        <f>'N SEP PUB V'!B10</f>
        <v>JOSE MANUEL GARCIA PRECIADO</v>
      </c>
      <c r="B210" s="247" t="str">
        <f>'N SEP PUB V'!C10</f>
        <v>SEGURIDAD PUB.</v>
      </c>
      <c r="C210" s="247" t="str">
        <f>'N SEP PUB V'!D10</f>
        <v>POLICIA</v>
      </c>
      <c r="D210" s="282">
        <f>'N SEP PUB V'!E10</f>
        <v>0</v>
      </c>
      <c r="E210" s="246">
        <f>'N SEP PUB V'!F10</f>
        <v>15</v>
      </c>
      <c r="F210" s="232">
        <f>'N SEP PUB V'!G10</f>
        <v>310</v>
      </c>
      <c r="G210" s="232">
        <f>'N SEP PUB V'!H10</f>
        <v>4650</v>
      </c>
      <c r="H210" s="232">
        <f>'N SEP PUB V'!I10</f>
        <v>29</v>
      </c>
      <c r="I210" s="232">
        <f>'N SEP PUB V'!J10</f>
        <v>435</v>
      </c>
      <c r="J210" s="232">
        <f>'N SEP PUB V'!K10</f>
        <v>0</v>
      </c>
      <c r="K210" s="221">
        <f>'N SEP PUB V'!L10</f>
        <v>0</v>
      </c>
      <c r="L210" s="380"/>
      <c r="M210" s="399">
        <f>'N SEP PUB V'!M10</f>
        <v>4215</v>
      </c>
    </row>
    <row r="211" spans="1:13" ht="25.2" customHeight="1">
      <c r="A211" s="246" t="str">
        <f>'N SEP PUB V'!B11</f>
        <v>ALBERTO REYES HERNANDEZ LEYVA</v>
      </c>
      <c r="B211" s="247" t="str">
        <f>'N SEP PUB V'!C11</f>
        <v>SEGURIDAD PUB.</v>
      </c>
      <c r="C211" s="247" t="str">
        <f>'N SEP PUB V'!D11</f>
        <v>POLICIA</v>
      </c>
      <c r="D211" s="282">
        <f>'N SEP PUB V'!E11</f>
        <v>0</v>
      </c>
      <c r="E211" s="246">
        <f>'N SEP PUB V'!F11</f>
        <v>15</v>
      </c>
      <c r="F211" s="232">
        <f>'N SEP PUB V'!G11</f>
        <v>310</v>
      </c>
      <c r="G211" s="232">
        <f>'N SEP PUB V'!H11</f>
        <v>4650</v>
      </c>
      <c r="H211" s="232">
        <f>'N SEP PUB V'!I11</f>
        <v>29</v>
      </c>
      <c r="I211" s="232">
        <f>'N SEP PUB V'!J11</f>
        <v>435</v>
      </c>
      <c r="J211" s="232">
        <f>'N SEP PUB V'!K11</f>
        <v>0</v>
      </c>
      <c r="K211" s="221">
        <f>'N SEP PUB V'!L11</f>
        <v>0</v>
      </c>
      <c r="L211" s="380"/>
      <c r="M211" s="399">
        <f>'N SEP PUB V'!M11</f>
        <v>4215</v>
      </c>
    </row>
    <row r="212" spans="1:13" ht="25.2" customHeight="1">
      <c r="A212" s="246" t="str">
        <f>'N SEP PUB V'!B12</f>
        <v>MIRIAM MEDINA MARAVILLA</v>
      </c>
      <c r="B212" s="247" t="str">
        <f>'N SEP PUB V'!C12</f>
        <v>SEGURIDAD PUBLICA</v>
      </c>
      <c r="C212" s="247" t="str">
        <f>'N SEP PUB V'!D12</f>
        <v>PREVENTOLOGO</v>
      </c>
      <c r="D212" s="282">
        <f>'N SEP PUB V'!E12</f>
        <v>1209658947</v>
      </c>
      <c r="E212" s="246">
        <f>'N SEP PUB V'!F12</f>
        <v>15</v>
      </c>
      <c r="F212" s="232">
        <f>'N SEP PUB V'!G12</f>
        <v>310</v>
      </c>
      <c r="G212" s="232">
        <f>'N SEP PUB V'!H12</f>
        <v>4650</v>
      </c>
      <c r="H212" s="232">
        <f>'N SEP PUB V'!I12</f>
        <v>29</v>
      </c>
      <c r="I212" s="232">
        <f>'N SEP PUB V'!J12</f>
        <v>435</v>
      </c>
      <c r="J212" s="232">
        <f>'N SEP PUB V'!K12</f>
        <v>0</v>
      </c>
      <c r="K212" s="221">
        <f>'N SEP PUB V'!L12</f>
        <v>0</v>
      </c>
      <c r="L212" s="380"/>
      <c r="M212" s="399">
        <f>'N SEP PUB V'!M12</f>
        <v>4215</v>
      </c>
    </row>
    <row r="213" spans="1:13" ht="25.2" customHeight="1">
      <c r="A213" s="246" t="str">
        <f>'N SEG PUB VI'!B8</f>
        <v>MARIA ELENA CONTRERAS BETANCOURT</v>
      </c>
      <c r="B213" s="228" t="str">
        <f>'N SEG PUB VI'!C8</f>
        <v>SEGURIDAD PUB.</v>
      </c>
      <c r="C213" s="228" t="str">
        <f>'N SEG PUB VI'!D8</f>
        <v>POLICIA</v>
      </c>
      <c r="D213" s="246">
        <f>'N SEG PUB VI'!E8</f>
        <v>1534878175</v>
      </c>
      <c r="E213" s="246">
        <f>'N SEG PUB VI'!F8</f>
        <v>15</v>
      </c>
      <c r="F213" s="232">
        <f>'N SEG PUB VI'!G8</f>
        <v>310</v>
      </c>
      <c r="G213" s="232">
        <f>'N SEG PUB VI'!H8</f>
        <v>4650</v>
      </c>
      <c r="H213" s="232">
        <f>'N SEG PUB VI'!I8</f>
        <v>29</v>
      </c>
      <c r="I213" s="232">
        <f>'N SEG PUB VI'!J8</f>
        <v>435</v>
      </c>
      <c r="J213" s="232">
        <f>'N SEG PUB VI'!K8</f>
        <v>0</v>
      </c>
      <c r="K213" s="221">
        <f>'N SEG PUB VI'!L8</f>
        <v>0</v>
      </c>
      <c r="L213" s="380"/>
      <c r="M213" s="399">
        <f>'N SEG PUB VI'!M8</f>
        <v>4215</v>
      </c>
    </row>
    <row r="214" spans="1:13" ht="25.2" customHeight="1">
      <c r="A214" s="246" t="str">
        <f>'N SEG PUB VI'!B9</f>
        <v>ALBINO MACIEL TORRES</v>
      </c>
      <c r="B214" s="228" t="str">
        <f>'N SEG PUB VI'!C9</f>
        <v>SEGURIDAD PUB.</v>
      </c>
      <c r="C214" s="228" t="str">
        <f>'N SEG PUB VI'!D9</f>
        <v>POLICIA</v>
      </c>
      <c r="D214" s="246">
        <f>'N SEG PUB VI'!E9</f>
        <v>461249665</v>
      </c>
      <c r="E214" s="246">
        <f>'N SEG PUB VI'!F9</f>
        <v>15</v>
      </c>
      <c r="F214" s="232">
        <f>'N SEG PUB VI'!G9</f>
        <v>310</v>
      </c>
      <c r="G214" s="232">
        <f>'N SEG PUB VI'!H9</f>
        <v>4650</v>
      </c>
      <c r="H214" s="232">
        <f>'N SEG PUB VI'!I9</f>
        <v>29</v>
      </c>
      <c r="I214" s="232">
        <f>'N SEG PUB VI'!J9</f>
        <v>435</v>
      </c>
      <c r="J214" s="232">
        <f>'N SEG PUB VI'!K9</f>
        <v>0</v>
      </c>
      <c r="K214" s="221">
        <f>'N SEG PUB VI'!L9</f>
        <v>0</v>
      </c>
      <c r="L214" s="380"/>
      <c r="M214" s="399">
        <f>'N SEG PUB VI'!M9</f>
        <v>4215</v>
      </c>
    </row>
    <row r="215" spans="1:13" ht="25.2" customHeight="1">
      <c r="A215" s="246" t="str">
        <f>'N SEG PUB VI'!B10</f>
        <v>FRANCISCO HUMBERTO MORA CEJA</v>
      </c>
      <c r="B215" s="228" t="str">
        <f>'N SEG PUB VI'!C10</f>
        <v>SEGURIDAD PUB.</v>
      </c>
      <c r="C215" s="228" t="str">
        <f>'N SEG PUB VI'!D10</f>
        <v>POLICIA</v>
      </c>
      <c r="D215" s="246">
        <f>'N SEG PUB VI'!E10</f>
        <v>1514792815</v>
      </c>
      <c r="E215" s="246">
        <f>'N SEG PUB VI'!F10</f>
        <v>15</v>
      </c>
      <c r="F215" s="232">
        <f>'N SEG PUB VI'!G10</f>
        <v>310</v>
      </c>
      <c r="G215" s="232">
        <f>'N SEG PUB VI'!H10</f>
        <v>4650</v>
      </c>
      <c r="H215" s="232">
        <f>'N SEG PUB VI'!I10</f>
        <v>29</v>
      </c>
      <c r="I215" s="232">
        <f>'N SEG PUB VI'!J10</f>
        <v>435</v>
      </c>
      <c r="J215" s="232">
        <f>'N SEG PUB VI'!K10</f>
        <v>0</v>
      </c>
      <c r="K215" s="221">
        <f>'N SEG PUB VI'!L10</f>
        <v>0</v>
      </c>
      <c r="L215" s="380"/>
      <c r="M215" s="399">
        <f>'N SEG PUB VI'!M10</f>
        <v>4215</v>
      </c>
    </row>
    <row r="216" spans="1:13" ht="25.2" customHeight="1">
      <c r="A216" s="246" t="str">
        <f>'N SEG PUB VI'!B11</f>
        <v>JOSE DOLORES CASTRO ZAMBRANO</v>
      </c>
      <c r="B216" s="228" t="str">
        <f>'N SEG PUB VI'!C11</f>
        <v>SEGURIDAD PUB.</v>
      </c>
      <c r="C216" s="228" t="str">
        <f>'N SEG PUB VI'!D11</f>
        <v>POLICIA</v>
      </c>
      <c r="D216" s="246">
        <f>'N SEG PUB VI'!E11</f>
        <v>0</v>
      </c>
      <c r="E216" s="246">
        <f>'N SEG PUB VI'!F11</f>
        <v>15</v>
      </c>
      <c r="F216" s="232">
        <f>'N SEG PUB VI'!G11</f>
        <v>310</v>
      </c>
      <c r="G216" s="232">
        <f>'N SEG PUB VI'!H11</f>
        <v>4650</v>
      </c>
      <c r="H216" s="232">
        <f>'N SEG PUB VI'!I11</f>
        <v>29</v>
      </c>
      <c r="I216" s="232">
        <f>'N SEG PUB VI'!J11</f>
        <v>435</v>
      </c>
      <c r="J216" s="232">
        <f>'N SEG PUB VI'!K11</f>
        <v>0</v>
      </c>
      <c r="K216" s="221">
        <f>'N SEG PUB VI'!L11</f>
        <v>0</v>
      </c>
      <c r="L216" s="380"/>
      <c r="M216" s="399">
        <f>'N SEG PUB VI'!M11</f>
        <v>4215</v>
      </c>
    </row>
    <row r="217" spans="1:13" ht="25.2" customHeight="1">
      <c r="A217" s="246" t="str">
        <f>'N SEG PUB VI'!B12</f>
        <v>DAVID ERNESTO MORA CEJA</v>
      </c>
      <c r="B217" s="228" t="str">
        <f>'N SEG PUB VI'!C12</f>
        <v>SEGURIDAD PUB.</v>
      </c>
      <c r="C217" s="228" t="str">
        <f>'N SEG PUB VI'!D12</f>
        <v>POLICIA</v>
      </c>
      <c r="D217" s="246">
        <f>'N SEG PUB VI'!E12</f>
        <v>2662327961</v>
      </c>
      <c r="E217" s="246">
        <f>'N SEG PUB VI'!F12</f>
        <v>15</v>
      </c>
      <c r="F217" s="232">
        <f>'N SEG PUB VI'!G12</f>
        <v>310</v>
      </c>
      <c r="G217" s="232">
        <f>'N SEG PUB VI'!H12</f>
        <v>4650</v>
      </c>
      <c r="H217" s="232">
        <f>'N SEG PUB VI'!I12</f>
        <v>29</v>
      </c>
      <c r="I217" s="232">
        <f>'N SEG PUB VI'!J12</f>
        <v>435</v>
      </c>
      <c r="J217" s="232">
        <f>'N SEG PUB VI'!K12</f>
        <v>0</v>
      </c>
      <c r="K217" s="221">
        <f>'N SEG PUB VI'!L12</f>
        <v>0</v>
      </c>
      <c r="L217" s="380"/>
      <c r="M217" s="399">
        <f>'N SEG PUB VI'!M12</f>
        <v>4215</v>
      </c>
    </row>
    <row r="218" spans="1:13" ht="25.2" customHeight="1">
      <c r="A218" s="246" t="str">
        <f>'N SEG PUB VI'!B13</f>
        <v>SERGIO BAUTISTA VALENCIA</v>
      </c>
      <c r="B218" s="228" t="str">
        <f>'N SEG PUB VI'!C13</f>
        <v>SEGURIDAD PUB.</v>
      </c>
      <c r="C218" s="228" t="str">
        <f>'N SEG PUB VI'!D13</f>
        <v>POLICIA</v>
      </c>
      <c r="D218" s="246">
        <f>'N SEG PUB VI'!E13</f>
        <v>0</v>
      </c>
      <c r="E218" s="246">
        <f>'N SEG PUB VI'!F13</f>
        <v>15</v>
      </c>
      <c r="F218" s="232">
        <f>'N SEG PUB VI'!G13</f>
        <v>310</v>
      </c>
      <c r="G218" s="232">
        <f>'N SEG PUB VI'!H13</f>
        <v>4650</v>
      </c>
      <c r="H218" s="232">
        <f>'N SEG PUB VI'!I13</f>
        <v>29</v>
      </c>
      <c r="I218" s="232">
        <f>'N SEG PUB VI'!J13</f>
        <v>435</v>
      </c>
      <c r="J218" s="232">
        <f>'N SEG PUB VI'!K13</f>
        <v>0</v>
      </c>
      <c r="K218" s="221">
        <f>'N SEG PUB VI'!L13</f>
        <v>0</v>
      </c>
      <c r="L218" s="380"/>
      <c r="M218" s="399">
        <f>'N SEG PUB VI'!M13</f>
        <v>4215</v>
      </c>
    </row>
    <row r="219" spans="1:13" ht="25.2" customHeight="1">
      <c r="A219" s="246" t="str">
        <f>'N SEG PUB VI'!B14</f>
        <v>ALEJANDRA FLORES BARAJAS</v>
      </c>
      <c r="B219" s="228" t="str">
        <f>'N SEG PUB VI'!C14</f>
        <v>SEGURIDAD PUB.</v>
      </c>
      <c r="C219" s="228" t="str">
        <f>'N SEG PUB VI'!D14</f>
        <v>POLICIA</v>
      </c>
      <c r="D219" s="246">
        <f>'N SEG PUB VI'!E14</f>
        <v>0</v>
      </c>
      <c r="E219" s="246">
        <f>'N SEG PUB VI'!F14</f>
        <v>15</v>
      </c>
      <c r="F219" s="232">
        <f>'N SEG PUB VI'!G14</f>
        <v>310</v>
      </c>
      <c r="G219" s="232">
        <f>'N SEG PUB VI'!H14</f>
        <v>4650</v>
      </c>
      <c r="H219" s="232">
        <f>'N SEG PUB VI'!I14</f>
        <v>29</v>
      </c>
      <c r="I219" s="232">
        <f>'N SEG PUB VI'!J14</f>
        <v>435</v>
      </c>
      <c r="J219" s="232">
        <f>'N SEG PUB VI'!K14</f>
        <v>0</v>
      </c>
      <c r="K219" s="221">
        <f>'N SEG PUB VI'!L14</f>
        <v>0</v>
      </c>
      <c r="L219" s="380"/>
      <c r="M219" s="399">
        <f>'N SEG PUB VI'!M14</f>
        <v>4215</v>
      </c>
    </row>
    <row r="220" spans="1:13" ht="25.2" customHeight="1">
      <c r="A220" s="246" t="str">
        <f>'N SEG PUB VI'!B15</f>
        <v>ROBERTO GUTIERREZ SALAS</v>
      </c>
      <c r="B220" s="228" t="str">
        <f>'N SEG PUB VI'!C15</f>
        <v>SEGURIDAD PUB.</v>
      </c>
      <c r="C220" s="228" t="str">
        <f>'N SEG PUB VI'!D15</f>
        <v>POLICIA</v>
      </c>
      <c r="D220" s="246">
        <f>'N SEG PUB VI'!E15</f>
        <v>1552960001</v>
      </c>
      <c r="E220" s="246">
        <f>'N SEG PUB VI'!F15</f>
        <v>15</v>
      </c>
      <c r="F220" s="232">
        <f>'N SEG PUB VI'!G15</f>
        <v>206</v>
      </c>
      <c r="G220" s="232">
        <f>'N SEG PUB VI'!H15</f>
        <v>3090</v>
      </c>
      <c r="H220" s="232">
        <f>'N SEG PUB VI'!I15</f>
        <v>6</v>
      </c>
      <c r="I220" s="232">
        <f>'N SEG PUB VI'!J15</f>
        <v>90</v>
      </c>
      <c r="J220" s="232">
        <f>'N SEG PUB VI'!K15</f>
        <v>0</v>
      </c>
      <c r="K220" s="221">
        <f>'N SEG PUB VI'!L15</f>
        <v>0</v>
      </c>
      <c r="L220" s="380"/>
      <c r="M220" s="399">
        <f>'N SEG PUB VI'!M15</f>
        <v>3000</v>
      </c>
    </row>
    <row r="221" spans="1:13" ht="25.2" customHeight="1">
      <c r="A221" s="246" t="str">
        <f>'PROT CIV I'!B8</f>
        <v>ROSENDO GONZALEZ RODRIGUEZ</v>
      </c>
      <c r="B221" s="247" t="str">
        <f>'PROT CIV I'!C8</f>
        <v>PROT. CIVIL Y SERVICIOS MEDICOS MPALES</v>
      </c>
      <c r="C221" s="247" t="str">
        <f>'PROT CIV I'!D8</f>
        <v>DIRECTOR</v>
      </c>
      <c r="D221" s="282">
        <f>'PROT CIV I'!E8</f>
        <v>2758131368</v>
      </c>
      <c r="E221" s="248">
        <f>'PROT CIV I'!F8</f>
        <v>15</v>
      </c>
      <c r="F221" s="232">
        <f>'PROT CIV I'!G8</f>
        <v>380</v>
      </c>
      <c r="G221" s="232">
        <f>'PROT CIV I'!H8</f>
        <v>5700</v>
      </c>
      <c r="H221" s="232">
        <f>'PROT CIV I'!I8</f>
        <v>46</v>
      </c>
      <c r="I221" s="232">
        <f>'PROT CIV I'!J8</f>
        <v>690</v>
      </c>
      <c r="J221" s="232">
        <f>'PROT CIV I'!K8</f>
        <v>0</v>
      </c>
      <c r="K221" s="221">
        <f>'PROT CIV I'!L8</f>
        <v>0</v>
      </c>
      <c r="L221" s="380"/>
      <c r="M221" s="399">
        <f>'PROT CIV I'!M8</f>
        <v>5010</v>
      </c>
    </row>
    <row r="222" spans="1:13" ht="25.2" customHeight="1">
      <c r="A222" s="246" t="str">
        <f>'PROT CIV I'!B9</f>
        <v>MA. DE LA LUZ CORONA TEJEDA</v>
      </c>
      <c r="B222" s="247" t="str">
        <f>'PROT CIV I'!C9</f>
        <v>PROT. CIVIL Y SERVICIOS MEDICOS MPALES</v>
      </c>
      <c r="C222" s="247" t="str">
        <f>'PROT CIV I'!D9</f>
        <v>SUB-DIRECTOR</v>
      </c>
      <c r="D222" s="282">
        <f>'PROT CIV I'!E9</f>
        <v>2758131333</v>
      </c>
      <c r="E222" s="248">
        <f>'PROT CIV I'!F9</f>
        <v>15</v>
      </c>
      <c r="F222" s="232">
        <f>'PROT CIV I'!G9</f>
        <v>280</v>
      </c>
      <c r="G222" s="232">
        <f>'PROT CIV I'!H9</f>
        <v>4200</v>
      </c>
      <c r="H222" s="232">
        <f>'PROT CIV I'!I9</f>
        <v>25</v>
      </c>
      <c r="I222" s="232">
        <f>'PROT CIV I'!J9</f>
        <v>375</v>
      </c>
      <c r="J222" s="232">
        <f>'PROT CIV I'!K9</f>
        <v>0</v>
      </c>
      <c r="K222" s="221">
        <f>'PROT CIV I'!L9</f>
        <v>0</v>
      </c>
      <c r="L222" s="380"/>
      <c r="M222" s="399">
        <f>'PROT CIV I'!M9</f>
        <v>3825</v>
      </c>
    </row>
    <row r="223" spans="1:13" ht="25.2" customHeight="1">
      <c r="A223" s="246" t="str">
        <f>'PROT CIV I'!B10</f>
        <v>JOSE GUADALUPE MACIAS VALENCIA</v>
      </c>
      <c r="B223" s="247" t="str">
        <f>'PROT CIV I'!C10</f>
        <v>PROT. CIVIL Y SERVICIOS MEDICOS MPALES</v>
      </c>
      <c r="C223" s="247" t="str">
        <f>'PROT CIV I'!D10</f>
        <v>PARAMEDICO/ BOMBERO</v>
      </c>
      <c r="D223" s="282">
        <f>'PROT CIV I'!E10</f>
        <v>2982709570</v>
      </c>
      <c r="E223" s="248">
        <f>'PROT CIV I'!F10</f>
        <v>15</v>
      </c>
      <c r="F223" s="232">
        <f>'PROT CIV I'!G10</f>
        <v>278</v>
      </c>
      <c r="G223" s="232">
        <f>'PROT CIV I'!H10</f>
        <v>4170</v>
      </c>
      <c r="H223" s="232">
        <f>'PROT CIV I'!I10</f>
        <v>25</v>
      </c>
      <c r="I223" s="232">
        <f>'PROT CIV I'!J10</f>
        <v>375</v>
      </c>
      <c r="J223" s="232">
        <f>'PROT CIV I'!K10</f>
        <v>0</v>
      </c>
      <c r="K223" s="221">
        <f>'PROT CIV I'!L10</f>
        <v>0</v>
      </c>
      <c r="L223" s="380"/>
      <c r="M223" s="399">
        <f>'PROT CIV I'!M10</f>
        <v>3795</v>
      </c>
    </row>
    <row r="224" spans="1:13" ht="25.2" customHeight="1">
      <c r="A224" s="246" t="str">
        <f>'PROT CIV I'!B11</f>
        <v>MIGUEL ANGEL LUPIAN ALVAREZ</v>
      </c>
      <c r="B224" s="247" t="str">
        <f>'PROT CIV I'!C11</f>
        <v>PROT. CIVIL Y SERVICIOS MEDICOS MPALES</v>
      </c>
      <c r="C224" s="247" t="str">
        <f>'PROT CIV I'!D11</f>
        <v>PARAMEDICO/ BOMBERO</v>
      </c>
      <c r="D224" s="282">
        <f>'PROT CIV I'!E11</f>
        <v>2779714421</v>
      </c>
      <c r="E224" s="248">
        <f>'PROT CIV I'!F11</f>
        <v>15</v>
      </c>
      <c r="F224" s="232">
        <f>'PROT CIV I'!G11</f>
        <v>278</v>
      </c>
      <c r="G224" s="232">
        <f>'PROT CIV I'!H11</f>
        <v>4170</v>
      </c>
      <c r="H224" s="232">
        <f>'PROT CIV I'!I11</f>
        <v>25</v>
      </c>
      <c r="I224" s="232">
        <f>'PROT CIV I'!J11</f>
        <v>375</v>
      </c>
      <c r="J224" s="232">
        <f>'PROT CIV I'!K11</f>
        <v>0</v>
      </c>
      <c r="K224" s="221">
        <f>'PROT CIV I'!L11</f>
        <v>0</v>
      </c>
      <c r="L224" s="380"/>
      <c r="M224" s="399">
        <f>'PROT CIV I'!M11</f>
        <v>3795</v>
      </c>
    </row>
    <row r="225" spans="1:13" ht="25.2" customHeight="1">
      <c r="A225" s="246" t="str">
        <f>'PROT CIV I'!B12</f>
        <v>PEDRO GONZALEZ CORTES</v>
      </c>
      <c r="B225" s="247" t="str">
        <f>'PROT CIV I'!C12</f>
        <v>PROT. CIVIL Y SERVICIOS MEDICOS MPALES</v>
      </c>
      <c r="C225" s="247" t="str">
        <f>'PROT CIV I'!D12</f>
        <v>PARAMEDICO/ BOMBERO</v>
      </c>
      <c r="D225" s="282">
        <f>'PROT CIV I'!E12</f>
        <v>0</v>
      </c>
      <c r="E225" s="248">
        <f>'PROT CIV I'!F12</f>
        <v>12</v>
      </c>
      <c r="F225" s="232">
        <f>'PROT CIV I'!G12</f>
        <v>278</v>
      </c>
      <c r="G225" s="232">
        <f>'PROT CIV I'!H12</f>
        <v>3336</v>
      </c>
      <c r="H225" s="232">
        <f>'PROT CIV I'!I12</f>
        <v>25</v>
      </c>
      <c r="I225" s="232">
        <f>'PROT CIV I'!J12</f>
        <v>300</v>
      </c>
      <c r="J225" s="232">
        <f>'PROT CIV I'!K12</f>
        <v>0</v>
      </c>
      <c r="K225" s="221">
        <f>'PROT CIV I'!L12</f>
        <v>0</v>
      </c>
      <c r="L225" s="380"/>
      <c r="M225" s="399">
        <f>'PROT CIV I'!M12</f>
        <v>3036</v>
      </c>
    </row>
    <row r="226" spans="1:13" ht="25.2" customHeight="1">
      <c r="A226" s="246" t="str">
        <f>'PROT CIV I'!B13</f>
        <v>ISRAEL SANCHEZ VEGA</v>
      </c>
      <c r="B226" s="247" t="str">
        <f>'PROT CIV I'!C13</f>
        <v>PROT. CIVIL Y SERVICIOS MEDICOS MPALES</v>
      </c>
      <c r="C226" s="247" t="str">
        <f>'PROT CIV I'!D13</f>
        <v>PARAMEDICO/ BOMBERO</v>
      </c>
      <c r="D226" s="282">
        <f>'PROT CIV I'!E13</f>
        <v>455049644</v>
      </c>
      <c r="E226" s="248">
        <f>'PROT CIV I'!F13</f>
        <v>15</v>
      </c>
      <c r="F226" s="232">
        <f>'PROT CIV I'!G13</f>
        <v>278</v>
      </c>
      <c r="G226" s="232">
        <f>'PROT CIV I'!H13</f>
        <v>4170</v>
      </c>
      <c r="H226" s="232">
        <f>'PROT CIV I'!I13</f>
        <v>25</v>
      </c>
      <c r="I226" s="232">
        <f>'PROT CIV I'!J13</f>
        <v>375</v>
      </c>
      <c r="J226" s="232">
        <f>'PROT CIV I'!K13</f>
        <v>0</v>
      </c>
      <c r="K226" s="221">
        <f>'PROT CIV I'!L13</f>
        <v>0</v>
      </c>
      <c r="L226" s="380"/>
      <c r="M226" s="399">
        <f>'PROT CIV I'!M13</f>
        <v>3795</v>
      </c>
    </row>
    <row r="227" spans="1:13" ht="25.2" customHeight="1">
      <c r="A227" s="246" t="str">
        <f>'PROT CIV II'!B8</f>
        <v>JOSE LUIS MANZO MORENO</v>
      </c>
      <c r="B227" s="247" t="str">
        <f>'PROT CIV II'!C8</f>
        <v>PROT. CIVIL Y SERVICIOS MEDICOS MPALES</v>
      </c>
      <c r="C227" s="247" t="str">
        <f>'PROT CIV II'!D8</f>
        <v>PARAMEDICO/ BOMBERO</v>
      </c>
      <c r="D227" s="282">
        <f>'PROT CIV II'!E8</f>
        <v>0</v>
      </c>
      <c r="E227" s="248">
        <f>'PROT CIV II'!F8</f>
        <v>15</v>
      </c>
      <c r="F227" s="232">
        <f>'PROT CIV II'!G8</f>
        <v>278</v>
      </c>
      <c r="G227" s="232">
        <f>'PROT CIV II'!H8</f>
        <v>4170</v>
      </c>
      <c r="H227" s="232">
        <f>'PROT CIV II'!I8</f>
        <v>25</v>
      </c>
      <c r="I227" s="232">
        <f>'PROT CIV II'!J8</f>
        <v>375</v>
      </c>
      <c r="J227" s="232">
        <f>'PROT CIV II'!K8</f>
        <v>0</v>
      </c>
      <c r="K227" s="221">
        <f>'PROT CIV II'!L8</f>
        <v>0</v>
      </c>
      <c r="L227" s="380"/>
      <c r="M227" s="399">
        <f>'PROT CIV II'!M8</f>
        <v>3795</v>
      </c>
    </row>
    <row r="228" spans="1:13" ht="25.2" customHeight="1">
      <c r="A228" s="246" t="str">
        <f>'PROT CIV II'!B9</f>
        <v>LUIS MIGUEL GARCIA RODRIGUEZ</v>
      </c>
      <c r="B228" s="247" t="str">
        <f>'PROT CIV II'!C9</f>
        <v>PROT. CIVIL Y SERVICIOS MEDICOS MPALES</v>
      </c>
      <c r="C228" s="247" t="str">
        <f>'PROT CIV II'!D9</f>
        <v>PARAMEDICO/ BOMBERO</v>
      </c>
      <c r="D228" s="282">
        <f>'PROT CIV II'!E9</f>
        <v>2758131171</v>
      </c>
      <c r="E228" s="248">
        <f>'PROT CIV II'!F9</f>
        <v>15</v>
      </c>
      <c r="F228" s="232">
        <f>'PROT CIV II'!G9</f>
        <v>278</v>
      </c>
      <c r="G228" s="232">
        <f>'PROT CIV II'!H9</f>
        <v>4170</v>
      </c>
      <c r="H228" s="232">
        <f>'PROT CIV II'!I9</f>
        <v>25</v>
      </c>
      <c r="I228" s="232">
        <f>'PROT CIV II'!J9</f>
        <v>375</v>
      </c>
      <c r="J228" s="232">
        <f>'PROT CIV II'!K9</f>
        <v>0</v>
      </c>
      <c r="K228" s="221">
        <f>'PROT CIV II'!L9</f>
        <v>0</v>
      </c>
      <c r="L228" s="380"/>
      <c r="M228" s="399">
        <f>'PROT CIV II'!M9</f>
        <v>3795</v>
      </c>
    </row>
    <row r="229" spans="1:13" ht="25.2" customHeight="1">
      <c r="A229" s="246" t="str">
        <f>'PROT CIV II'!B10</f>
        <v>JOSE ARMANDO LUPIAN RAMOS</v>
      </c>
      <c r="B229" s="247" t="str">
        <f>'PROT CIV II'!C10</f>
        <v>PROT. CIVIL Y SERVICIOS MEDICOS MPALES</v>
      </c>
      <c r="C229" s="247" t="str">
        <f>'PROT CIV II'!D10</f>
        <v>PARAMEDICO/ BOMBERO</v>
      </c>
      <c r="D229" s="282">
        <f>'PROT CIV II'!E10</f>
        <v>0</v>
      </c>
      <c r="E229" s="248">
        <f>'PROT CIV II'!F10</f>
        <v>15</v>
      </c>
      <c r="F229" s="232">
        <f>'PROT CIV II'!G10</f>
        <v>278</v>
      </c>
      <c r="G229" s="232">
        <f>'PROT CIV II'!H10</f>
        <v>4170</v>
      </c>
      <c r="H229" s="232">
        <f>'PROT CIV II'!I10</f>
        <v>25</v>
      </c>
      <c r="I229" s="232">
        <f>'PROT CIV II'!J10</f>
        <v>375</v>
      </c>
      <c r="J229" s="232">
        <f>'PROT CIV II'!K10</f>
        <v>0</v>
      </c>
      <c r="K229" s="221">
        <f>'PROT CIV II'!L10</f>
        <v>0</v>
      </c>
      <c r="L229" s="380"/>
      <c r="M229" s="399">
        <f>'PROT CIV II'!M10</f>
        <v>3795</v>
      </c>
    </row>
    <row r="230" spans="1:13" ht="25.2" customHeight="1">
      <c r="A230" s="246" t="str">
        <f>'PROT CIV II'!B11</f>
        <v>RICARDO HERNANDEZ DOMINGUEZ</v>
      </c>
      <c r="B230" s="247" t="str">
        <f>'PROT CIV II'!C11</f>
        <v>PROT. CIVIL Y SERVICIOS MEDICOS MPALES</v>
      </c>
      <c r="C230" s="247" t="str">
        <f>'PROT CIV II'!D11</f>
        <v>PARAMEDICO/ BOMBERO</v>
      </c>
      <c r="D230" s="282">
        <f>'PROT CIV II'!E11</f>
        <v>1489323783</v>
      </c>
      <c r="E230" s="248">
        <f>'PROT CIV II'!F11</f>
        <v>15</v>
      </c>
      <c r="F230" s="232">
        <f>'PROT CIV II'!G11</f>
        <v>278</v>
      </c>
      <c r="G230" s="232">
        <f>'PROT CIV II'!H11</f>
        <v>4170</v>
      </c>
      <c r="H230" s="232">
        <f>'PROT CIV II'!I11</f>
        <v>25</v>
      </c>
      <c r="I230" s="232">
        <f>'PROT CIV II'!J11</f>
        <v>375</v>
      </c>
      <c r="J230" s="232">
        <f>'PROT CIV II'!K11</f>
        <v>0</v>
      </c>
      <c r="K230" s="221">
        <f>'PROT CIV II'!L11</f>
        <v>0</v>
      </c>
      <c r="L230" s="380"/>
      <c r="M230" s="399">
        <f>'PROT CIV II'!M11</f>
        <v>3795</v>
      </c>
    </row>
    <row r="231" spans="1:13" ht="25.2" customHeight="1">
      <c r="A231" s="246" t="str">
        <f>'PROT CIV II'!B12</f>
        <v>SERGIO MONTIEL CORONA</v>
      </c>
      <c r="B231" s="247" t="str">
        <f>'PROT CIV II'!C12</f>
        <v>PROT. CIVIL Y SERVICIOS MEDICOS MPALES</v>
      </c>
      <c r="C231" s="247" t="str">
        <f>'PROT CIV II'!D12</f>
        <v>AUX. PROT. CIVIL</v>
      </c>
      <c r="D231" s="282">
        <f>'PROT CIV II'!E12</f>
        <v>2758131155</v>
      </c>
      <c r="E231" s="248">
        <f>'PROT CIV II'!F12</f>
        <v>15</v>
      </c>
      <c r="F231" s="232">
        <f>'PROT CIV II'!G12</f>
        <v>278</v>
      </c>
      <c r="G231" s="232">
        <f>'PROT CIV II'!H12</f>
        <v>4170</v>
      </c>
      <c r="H231" s="232">
        <f>'PROT CIV II'!I12</f>
        <v>25</v>
      </c>
      <c r="I231" s="232">
        <f>'PROT CIV II'!J12</f>
        <v>375</v>
      </c>
      <c r="J231" s="232">
        <f>'PROT CIV II'!K12</f>
        <v>0</v>
      </c>
      <c r="K231" s="221">
        <f>'PROT CIV II'!L12</f>
        <v>0</v>
      </c>
      <c r="L231" s="380"/>
      <c r="M231" s="399">
        <f>'PROT CIV II'!M12</f>
        <v>3795</v>
      </c>
    </row>
    <row r="232" spans="1:13" ht="25.2" customHeight="1">
      <c r="A232" s="246" t="str">
        <f>'PROT CIV II'!B13</f>
        <v>MARTHA ELENA GARCIA NEGRETE</v>
      </c>
      <c r="B232" s="247" t="str">
        <f>'PROT CIV II'!C13</f>
        <v>PROT. CIVIL Y SERVICIOS MEDICOS MPALES</v>
      </c>
      <c r="C232" s="247" t="str">
        <f>'PROT CIV II'!D13</f>
        <v>AUX. PROT. CIVIL</v>
      </c>
      <c r="D232" s="282">
        <f>'PROT CIV II'!E13</f>
        <v>2758130728</v>
      </c>
      <c r="E232" s="248">
        <f>'PROT CIV II'!F13</f>
        <v>15</v>
      </c>
      <c r="F232" s="232">
        <f>'PROT CIV II'!G13</f>
        <v>278</v>
      </c>
      <c r="G232" s="232">
        <f>'PROT CIV II'!H13</f>
        <v>4170</v>
      </c>
      <c r="H232" s="232">
        <f>'PROT CIV II'!I13</f>
        <v>25</v>
      </c>
      <c r="I232" s="232">
        <f>'PROT CIV II'!J13</f>
        <v>375</v>
      </c>
      <c r="J232" s="232">
        <f>'PROT CIV II'!K13</f>
        <v>0</v>
      </c>
      <c r="K232" s="221">
        <f>'PROT CIV II'!L13</f>
        <v>0</v>
      </c>
      <c r="L232" s="380"/>
      <c r="M232" s="399">
        <f>'PROT CIV II'!M13</f>
        <v>3795</v>
      </c>
    </row>
    <row r="233" spans="1:13" ht="25.2" customHeight="1">
      <c r="A233" s="246" t="str">
        <f>'PROT CIV II'!B14</f>
        <v>GIOVANNA SANCHEZ GONZALEZ</v>
      </c>
      <c r="B233" s="247" t="str">
        <f>'PROT CIV II'!C14</f>
        <v>PROT. CIVIL Y SERVICIOS MEDICOS MPALES</v>
      </c>
      <c r="C233" s="247" t="str">
        <f>'PROT CIV II'!D14</f>
        <v>AUX. PROT. CIVIL</v>
      </c>
      <c r="D233" s="282">
        <f>'PROT CIV II'!E14</f>
        <v>2758131082</v>
      </c>
      <c r="E233" s="248">
        <f>'PROT CIV II'!F14</f>
        <v>15</v>
      </c>
      <c r="F233" s="232">
        <f>'PROT CIV II'!G14</f>
        <v>278</v>
      </c>
      <c r="G233" s="232">
        <f>'PROT CIV II'!H14</f>
        <v>4170</v>
      </c>
      <c r="H233" s="232">
        <f>'PROT CIV II'!I14</f>
        <v>25</v>
      </c>
      <c r="I233" s="232">
        <f>'PROT CIV II'!J14</f>
        <v>375</v>
      </c>
      <c r="J233" s="232">
        <f>'PROT CIV II'!K14</f>
        <v>0</v>
      </c>
      <c r="K233" s="221">
        <f>'PROT CIV II'!L14</f>
        <v>0</v>
      </c>
      <c r="L233" s="380"/>
      <c r="M233" s="399">
        <f>'PROT CIV II'!M14</f>
        <v>3795</v>
      </c>
    </row>
    <row r="234" spans="1:13" ht="25.2" customHeight="1">
      <c r="A234" s="246" t="str">
        <f>'PROT CIV II'!B15</f>
        <v>FERNADO FLORES ZAMORA</v>
      </c>
      <c r="B234" s="247" t="str">
        <f>'PROT CIV II'!C15</f>
        <v>PROT. CIVIL Y SERVICIOS MEDICOS MPALES</v>
      </c>
      <c r="C234" s="247" t="str">
        <f>'PROT CIV II'!D15</f>
        <v>MEDICO PROT.CIV.</v>
      </c>
      <c r="D234" s="282">
        <f>'PROT CIV II'!E15</f>
        <v>2954337662</v>
      </c>
      <c r="E234" s="248">
        <f>'PROT CIV II'!F15</f>
        <v>15</v>
      </c>
      <c r="F234" s="232">
        <f>'PROT CIV II'!G15</f>
        <v>444</v>
      </c>
      <c r="G234" s="232">
        <f>'PROT CIV II'!H15</f>
        <v>6660</v>
      </c>
      <c r="H234" s="232">
        <f>'PROT CIV II'!I15</f>
        <v>57</v>
      </c>
      <c r="I234" s="232">
        <f>'PROT CIV II'!J15</f>
        <v>855</v>
      </c>
      <c r="J234" s="232">
        <f>'PROT CIV II'!K15</f>
        <v>0</v>
      </c>
      <c r="K234" s="221">
        <f>'PROT CIV II'!L15</f>
        <v>0</v>
      </c>
      <c r="L234" s="380"/>
      <c r="M234" s="399">
        <f>'PROT CIV II'!M15</f>
        <v>5805</v>
      </c>
    </row>
    <row r="235" spans="1:13" ht="25.2" customHeight="1">
      <c r="A235" s="246" t="str">
        <f>'PROT CIV II'!B16</f>
        <v>ROBERTO GONZALEZ DOMINGUEZ</v>
      </c>
      <c r="B235" s="247" t="str">
        <f>'PROT CIV II'!C16</f>
        <v xml:space="preserve"> </v>
      </c>
      <c r="C235" s="247" t="str">
        <f>'PROT CIV II'!D16</f>
        <v>ENFERMERO</v>
      </c>
      <c r="D235" s="282">
        <f>'PROT CIV II'!E16</f>
        <v>2650621374</v>
      </c>
      <c r="E235" s="248">
        <f>'PROT CIV II'!F16</f>
        <v>15</v>
      </c>
      <c r="F235" s="232">
        <f>'PROT CIV II'!G16</f>
        <v>256</v>
      </c>
      <c r="G235" s="232">
        <f>'PROT CIV II'!H16</f>
        <v>3840</v>
      </c>
      <c r="H235" s="232">
        <f>'PROT CIV II'!I16</f>
        <v>22</v>
      </c>
      <c r="I235" s="232">
        <f>'PROT CIV II'!J16</f>
        <v>330</v>
      </c>
      <c r="J235" s="232">
        <f>'PROT CIV II'!K16</f>
        <v>0</v>
      </c>
      <c r="K235" s="221">
        <f>'PROT CIV II'!L16</f>
        <v>0</v>
      </c>
      <c r="L235" s="380"/>
      <c r="M235" s="399">
        <f>'PROT CIV II'!M16</f>
        <v>3510</v>
      </c>
    </row>
    <row r="236" spans="1:13" ht="25.2" customHeight="1" thickBot="1">
      <c r="A236" s="249" t="str">
        <f>TRANSITO!B8</f>
        <v>JOSE MANUEL SANCHEZ ZAMORA</v>
      </c>
      <c r="B236" s="250" t="str">
        <f>TRANSITO!C8</f>
        <v>SEGURIDAD PUB.</v>
      </c>
      <c r="C236" s="250" t="str">
        <f>TRANSITO!D8</f>
        <v>POLICIA VIAL</v>
      </c>
      <c r="D236" s="282">
        <f>TRANSITO!E8</f>
        <v>2758131074</v>
      </c>
      <c r="E236" s="248">
        <f>TRANSITO!F8</f>
        <v>15</v>
      </c>
      <c r="F236" s="232">
        <f>TRANSITO!G8</f>
        <v>206</v>
      </c>
      <c r="G236" s="232">
        <f>TRANSITO!H8</f>
        <v>3090</v>
      </c>
      <c r="H236" s="232">
        <f>TRANSITO!I8</f>
        <v>6</v>
      </c>
      <c r="I236" s="232">
        <f>TRANSITO!J8</f>
        <v>90</v>
      </c>
      <c r="J236" s="232">
        <f>TRANSITO!K8</f>
        <v>0</v>
      </c>
      <c r="K236" s="221">
        <f>TRANSITO!L8</f>
        <v>0</v>
      </c>
      <c r="L236" s="380"/>
      <c r="M236" s="399">
        <f>TRANSITO!M8</f>
        <v>3000</v>
      </c>
    </row>
    <row r="237" spans="1:13" ht="25.2" customHeight="1" thickBot="1">
      <c r="A237" s="251" t="s">
        <v>374</v>
      </c>
      <c r="B237" s="252"/>
      <c r="C237" s="252"/>
      <c r="D237" s="290"/>
      <c r="E237" s="253"/>
      <c r="F237" s="254"/>
      <c r="G237" s="254">
        <f t="shared" ref="G237:M237" si="2">SUM(G174:G236)</f>
        <v>290466</v>
      </c>
      <c r="H237" s="254">
        <f t="shared" si="2"/>
        <v>1848</v>
      </c>
      <c r="I237" s="254">
        <f t="shared" si="2"/>
        <v>27645</v>
      </c>
      <c r="J237" s="254">
        <f t="shared" si="2"/>
        <v>5</v>
      </c>
      <c r="K237" s="256">
        <f t="shared" si="2"/>
        <v>75</v>
      </c>
      <c r="L237" s="254">
        <f t="shared" si="2"/>
        <v>0</v>
      </c>
      <c r="M237" s="403">
        <f t="shared" si="2"/>
        <v>262896</v>
      </c>
    </row>
    <row r="238" spans="1:13" ht="25.2" customHeight="1" thickBot="1">
      <c r="A238" s="255"/>
      <c r="B238" s="252"/>
      <c r="C238" s="252"/>
      <c r="D238" s="290"/>
      <c r="E238" s="253"/>
      <c r="F238" s="254"/>
      <c r="G238" s="256">
        <f t="shared" ref="G238:M238" si="3">SUM(G155+G173+G237)</f>
        <v>956691</v>
      </c>
      <c r="H238" s="256" t="e">
        <f t="shared" si="3"/>
        <v>#REF!</v>
      </c>
      <c r="I238" s="256">
        <f t="shared" si="3"/>
        <v>88235</v>
      </c>
      <c r="J238" s="256" t="e">
        <f t="shared" si="3"/>
        <v>#REF!</v>
      </c>
      <c r="K238" s="256">
        <f t="shared" si="3"/>
        <v>3300</v>
      </c>
      <c r="L238" s="254">
        <f t="shared" si="3"/>
        <v>761</v>
      </c>
      <c r="M238" s="409">
        <f t="shared" si="3"/>
        <v>870995</v>
      </c>
    </row>
  </sheetData>
  <printOptions horizontalCentered="1" verticalCentered="1"/>
  <pageMargins left="0.39370078740157483" right="0.39370078740157483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2018-02-27T20:38:34Z</cp:lastPrinted>
  <dcterms:created xsi:type="dcterms:W3CDTF">2001-11-17T02:29:52Z</dcterms:created>
  <dcterms:modified xsi:type="dcterms:W3CDTF">2018-03-02T20:35:56Z</dcterms:modified>
</cp:coreProperties>
</file>