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<sst xmlns="http://schemas.openxmlformats.org/spreadsheetml/2006/main" count="193" uniqueCount="89">
  <si>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</si>
  <si>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</si>
  <si>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</si>
  <si>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</si>
  <si>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</si>
  <si>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</si>
  <si>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</si>
  <si>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</si>
  <si>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</si>
  <si>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</si>
  <si>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</si>
  <si>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</si>
  <si>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</si>
  <si>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</si>
  <si>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</si>
  <si>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</si>
  <si>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</si>
  <si>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</si>
  <si>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</si>
  <si>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</si>
  <si>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</si>
  <si>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</si>
  <si>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</si>
  <si>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</si>
  <si>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</si>
  <si>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</si>
  <si>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</si>
  <si>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</si>
  <si>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</si>
  <si>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</si>
  <si>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</si>
  <si>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</si>
  <si>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</si>
  <si>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</si>
  <si>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</si>
  <si>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</si>
  <si>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</si>
  <si>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</si>
  <si>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</si>
  <si>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</si>
  <si>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</si>
  <si>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</si>
  <si>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</si>
  <si>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</si>
  <si>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</si>
  <si>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</si>
  <si>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</si>
  <si>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</si>
  <si>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</si>
  <si>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</si>
  <si>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</si>
  <si>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</si>
  <si>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</si>
  <si>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</si>
  <si>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</si>
  <si>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</si>
  <si>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</si>
  <si>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</si>
  <si>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</si>
  <si>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</si>
  <si>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</si>
  <si>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</si>
  <si>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</si>
  <si>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</si>
  <si>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</si>
  <si>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</si>
  <si>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</si>
  <si>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</si>
  <si>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</si>
  <si>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</si>
  <si>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</si>
  <si>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</si>
  <si>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</si>
  <si>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</si>
  <si>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</si>
  <si>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2015</t>
  </si>
  <si>
    <t>SALDO AL 31 DE DICIEMBRE DE 2015</t>
  </si>
  <si>
    <t>Entidad Pública: Municipio Juanacatlán</t>
  </si>
  <si>
    <t>DEL 1 DE ENERO AL AL 29 FEBRERO DE 2016</t>
  </si>
  <si>
    <t>DEL 1 ENERO DE 2016</t>
  </si>
  <si>
    <t>SALDO AL DIA ULTIMO DE FEBRERO DE 2016</t>
  </si>
  <si>
    <t>2233-001-000</t>
  </si>
  <si>
    <t>BANSI</t>
  </si>
  <si>
    <t>TIE + 6</t>
  </si>
  <si>
    <t>EQUIPAMIENTO MUNICIPAL Y ACCIONES DE SERVICIO</t>
  </si>
  <si>
    <t>2233-002-000</t>
  </si>
  <si>
    <t>CREDITO REAL, S.A.B. de C.V., SOFOM,E.R.</t>
  </si>
  <si>
    <t>TIE + 9</t>
  </si>
  <si>
    <t>APORTACION MUNICIPAL PARA OBRA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</si>
</sst>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154"/>
          <c:w val="0.842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60000</c:v>
                </c:pt>
                <c:pt idx="1">
                  <c:v>60000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58855.02</c:v>
                </c:pt>
                <c:pt idx="1">
                  <c:v>51443.32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1522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H30" sqref="H3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 t="s">
        <v>81</v>
      </c>
      <c r="D2" s="48"/>
      <c r="E2" s="49"/>
      <c r="G2" s="47" t="s">
        <v>85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10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82</v>
      </c>
      <c r="D4" s="45"/>
      <c r="E4" s="46"/>
      <c r="G4" s="44" t="s">
        <v>86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13</v>
      </c>
      <c r="D5" s="45"/>
      <c r="E5" s="46"/>
      <c r="G5" s="44" t="s">
        <v>13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8500000</v>
      </c>
      <c r="D6" s="58"/>
      <c r="E6" s="59"/>
      <c r="G6" s="57">
        <v>2000000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8500000</v>
      </c>
      <c r="D7" s="58"/>
      <c r="E7" s="59"/>
      <c r="G7" s="57">
        <v>2000000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41137</v>
      </c>
      <c r="D8" s="55"/>
      <c r="E8" s="56"/>
      <c r="G8" s="54">
        <v>42013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44789</v>
      </c>
      <c r="D9" s="55"/>
      <c r="E9" s="56"/>
      <c r="G9" s="54">
        <v>43474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6</v>
      </c>
      <c r="D10" s="52"/>
      <c r="E10" s="53"/>
      <c r="G10" s="51">
        <v>0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83</v>
      </c>
      <c r="D11" s="45"/>
      <c r="E11" s="46"/>
      <c r="G11" s="44" t="s">
        <v>87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84</v>
      </c>
      <c r="D12" s="45"/>
      <c r="E12" s="46"/>
      <c r="G12" s="44" t="s">
        <v>88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75</v>
      </c>
      <c r="C13" s="63">
        <v>6742000</v>
      </c>
      <c r="D13" s="64"/>
      <c r="E13" s="65"/>
      <c r="G13" s="63">
        <v>1791666.7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120000</v>
      </c>
      <c r="D15" s="61"/>
      <c r="E15" s="62"/>
      <c r="G15" s="60">
        <f>IF(H30&gt;I32,"La amortización es mayor al saldo de la deuda",SUM(H18:H29))</f>
        <v>0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110298.34</v>
      </c>
      <c r="D16" s="61"/>
      <c r="E16" s="62"/>
      <c r="G16" s="60">
        <f>SUM(I18:I29)</f>
        <v>0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60000</v>
      </c>
      <c r="E18" s="19">
        <v>58855.02</v>
      </c>
      <c r="G18" s="17">
        <v>0</v>
      </c>
      <c r="H18" s="18">
        <v>0</v>
      </c>
      <c r="I18" s="19">
        <v>0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60000</v>
      </c>
      <c r="AS18" s="2">
        <f>E18+I18+M18+Q18+U18+Y18+AC18+AG18+AK18+AO18</f>
        <v>58855.02</v>
      </c>
      <c r="AT18" s="2">
        <f>AQ18+AR18</f>
        <v>60000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60000</v>
      </c>
      <c r="E19" s="19">
        <v>51443.32</v>
      </c>
      <c r="G19" s="17">
        <v>0</v>
      </c>
      <c r="H19" s="18">
        <v>0</v>
      </c>
      <c r="I19" s="19">
        <v>0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60000</v>
      </c>
      <c r="AS19" s="2">
        <f aca="true" t="shared" si="2" ref="AS19:AS29">E19+I19+M19+Q19+U19+Y19+AC19+AG19+AK19+AO19</f>
        <v>51443.32</v>
      </c>
      <c r="AT19" s="2">
        <f aca="true" t="shared" si="3" ref="AT19:AT29">AQ19+AR19</f>
        <v>60000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120000</v>
      </c>
      <c r="E30" s="24">
        <f>SUM(E18:E29)</f>
        <v>110298.34</v>
      </c>
      <c r="G30" s="24">
        <f>SUM(G18:G29)</f>
        <v>0</v>
      </c>
      <c r="H30" s="24">
        <f>SUM(H18:H29)</f>
        <v>0</v>
      </c>
      <c r="I30" s="24">
        <f>SUM(I18:I29)</f>
        <v>0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2</v>
      </c>
    </row>
    <row r="31" spans="3:47" ht="15" hidden="1">
      <c r="C31" t="s">
        <v>9</v>
      </c>
      <c r="D31" t="s">
        <v>12</v>
      </c>
      <c r="E31" s="11">
        <f>(C9-C8)/30.4</f>
        <v>120.13157894736842</v>
      </c>
      <c r="G31" t="s">
        <v>9</v>
      </c>
      <c r="H31" t="s">
        <v>12</v>
      </c>
      <c r="I31" s="11">
        <f>(G9-G8)/30.4</f>
        <v>48.059210526315795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6742000</v>
      </c>
      <c r="G32" t="s">
        <v>10</v>
      </c>
      <c r="H32" t="s">
        <v>13</v>
      </c>
      <c r="I32" s="2">
        <f>G13+G14</f>
        <v>1791666.7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ht="15"/>
    <row r="39" ht="15"/>
    <row r="40" ht="27">
      <c r="H40" s="43"/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H55" sqref="H55:K56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77</v>
      </c>
    </row>
    <row r="3" ht="15.75">
      <c r="A3" s="40" t="s">
        <v>78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76</v>
      </c>
      <c r="N5" s="71" t="s">
        <v>79</v>
      </c>
      <c r="O5" s="71"/>
      <c r="P5" s="75" t="s">
        <v>80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 t="str">
        <f>IF(IDP!$C$2=0,"",IDP!$C$2)</f>
        <v>2233-001-000</v>
      </c>
      <c r="D7" s="34" t="str">
        <f>IF(IDP!$C$4=0,"",IDP!$C$4)</f>
        <v>BANSI</v>
      </c>
      <c r="F7" s="35">
        <f>IF(IDP!$C$7=0,"",IDP!$C$7)</f>
        <v>8500000</v>
      </c>
      <c r="G7" s="36">
        <f>IF(IDP!$C$8=0,"",IDP!$C$8)</f>
        <v>41137</v>
      </c>
      <c r="H7" s="36">
        <f>IF(IDP!$C$9=0,"",IDP!$C$9)</f>
        <v>44789</v>
      </c>
      <c r="I7" s="37">
        <f>IF(IDP!$E$31=0,"",IDP!$E$31)</f>
        <v>120.13157894736842</v>
      </c>
      <c r="J7" s="32" t="str">
        <f>IF(IDP!$C$11=0,"",IDP!$C$11)</f>
        <v>TIE + 6</v>
      </c>
      <c r="K7" s="34" t="str">
        <f>IF(IDP!$C$12=0,"",IDP!$C$12)</f>
        <v>EQUIPAMIENTO MUNICIPAL Y ACCIONES DE SERVICIO</v>
      </c>
      <c r="M7" s="35">
        <f>IF(IDP!$C$13=0,"",IDP!$C$13)</f>
        <v>6742000</v>
      </c>
      <c r="N7" s="35">
        <f>IF(IDP!$C$14=0,"",IDP!$C$14)</f>
      </c>
      <c r="O7" s="35">
        <f>IF(IDP!$C$15=0,"",IDP!$C$15)</f>
        <v>120000</v>
      </c>
      <c r="P7" s="38">
        <f>IF(IDP!$C$7&gt;0,IDP!$C$13+IDP!$C$14-IDP!$C$15,"")</f>
        <v>6622000</v>
      </c>
    </row>
    <row r="8" spans="1:16" ht="15">
      <c r="A8" s="32">
        <f>IF(IDP!$G$2&gt;0,2,"")</f>
        <v>2</v>
      </c>
      <c r="C8" s="33" t="str">
        <f>IF(IDP!$G$2=0,"",IDP!$G$2)</f>
        <v>2233-002-000</v>
      </c>
      <c r="D8" s="34" t="str">
        <f>IF(IDP!$G$4=0,"",IDP!$G$4)</f>
        <v>CREDITO REAL, S.A.B. de C.V., SOFOM,E.R.</v>
      </c>
      <c r="F8" s="35">
        <f>IF(IDP!$G$7=0,"",IDP!$G$7)</f>
        <v>2000000</v>
      </c>
      <c r="G8" s="36">
        <f>IF(IDP!$G$8=0,"",IDP!$G$8)</f>
        <v>42013</v>
      </c>
      <c r="H8" s="36">
        <f>IF(IDP!$G$9=0,"",IDP!$G$9)</f>
        <v>43474</v>
      </c>
      <c r="I8" s="37">
        <f>IF(IDP!$I$31=0,"",IDP!$I$31)</f>
        <v>48.059210526315795</v>
      </c>
      <c r="J8" s="32" t="str">
        <f>IF(IDP!$G$11=0,"",IDP!$G$11)</f>
        <v>TIE + 9</v>
      </c>
      <c r="K8" s="34" t="str">
        <f>IF(IDP!$G$12=0,"",IDP!$G$12)</f>
        <v>APORTACION MUNICIPAL PARA OBRA</v>
      </c>
      <c r="M8" s="35">
        <f>IF(IDP!$G$13=0,"",IDP!$G$13)</f>
        <v>1791666.7</v>
      </c>
      <c r="N8" s="35">
        <f>IF(IDP!$G$14=0,"",IDP!$G$14)</f>
      </c>
      <c r="O8" s="35">
        <f>IF(IDP!$G$15=0,"",IDP!$G$15)</f>
      </c>
      <c r="P8" s="38">
        <f>IF(IDP!$G$7&gt;0,IDP!$G$13+IDP!$G$14-IDP!$G$15,"")</f>
        <v>1791666.7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8533666.7</v>
      </c>
      <c r="N17" s="31">
        <f>SUM(N7:N16)</f>
        <v>0</v>
      </c>
      <c r="O17" s="31">
        <f>SUM(O7:O16)</f>
        <v>120000</v>
      </c>
      <c r="P17" s="31">
        <f>SUM(P7:P16)</f>
        <v>8413666.7</v>
      </c>
    </row>
    <row r="55" spans="8:11" ht="15">
      <c r="H55" s="73"/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User1</cp:lastModifiedBy>
  <cp:lastPrinted>2013-11-22T19:18:24Z</cp:lastPrinted>
  <dcterms:created xsi:type="dcterms:W3CDTF">2013-07-10T14:16:12Z</dcterms:created>
  <dcterms:modified xsi:type="dcterms:W3CDTF">2016-11-03T18:06:53Z</dcterms:modified>
  <cp:category/>
  <cp:version/>
  <cp:contentType/>
  <cp:contentStatus/>
</cp:coreProperties>
</file>