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SORERIA\Users\Public\compartida\transparencia pendientes\"/>
    </mc:Choice>
  </mc:AlternateContent>
  <bookViews>
    <workbookView xWindow="0" yWindow="0" windowWidth="24000" windowHeight="9330" firstSheet="2" activeTab="2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BIEMBRE" sheetId="11" r:id="rId11"/>
    <sheet name="DICIEMBRE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2" i="12" l="1"/>
  <c r="O252" i="12"/>
  <c r="P242" i="12"/>
  <c r="O242" i="12"/>
  <c r="P239" i="12"/>
  <c r="O239" i="12"/>
  <c r="P236" i="12"/>
  <c r="O236" i="12"/>
  <c r="P229" i="12"/>
  <c r="O229" i="12"/>
  <c r="P225" i="12"/>
  <c r="O225" i="12"/>
  <c r="O215" i="12" s="1"/>
  <c r="P216" i="12"/>
  <c r="O216" i="12"/>
  <c r="P215" i="12"/>
  <c r="P211" i="12"/>
  <c r="O211" i="12"/>
  <c r="P208" i="12"/>
  <c r="O208" i="12"/>
  <c r="P204" i="12"/>
  <c r="O204" i="12"/>
  <c r="P200" i="12"/>
  <c r="O200" i="12"/>
  <c r="P196" i="12"/>
  <c r="O196" i="12"/>
  <c r="P195" i="12"/>
  <c r="O195" i="12"/>
  <c r="P191" i="12"/>
  <c r="O191" i="12"/>
  <c r="P187" i="12"/>
  <c r="O187" i="12"/>
  <c r="P183" i="12"/>
  <c r="O183" i="12"/>
  <c r="P182" i="12"/>
  <c r="O182" i="12"/>
  <c r="P178" i="12"/>
  <c r="O178" i="12"/>
  <c r="P171" i="12"/>
  <c r="O171" i="12"/>
  <c r="P168" i="12"/>
  <c r="O168" i="12"/>
  <c r="P164" i="12"/>
  <c r="O164" i="12"/>
  <c r="P159" i="12"/>
  <c r="O159" i="12"/>
  <c r="P153" i="12"/>
  <c r="O153" i="12"/>
  <c r="P149" i="12"/>
  <c r="O149" i="12"/>
  <c r="P145" i="12"/>
  <c r="O145" i="12"/>
  <c r="P141" i="12"/>
  <c r="O141" i="12"/>
  <c r="P140" i="12"/>
  <c r="O140" i="12"/>
  <c r="P129" i="12"/>
  <c r="O129" i="12"/>
  <c r="P118" i="12"/>
  <c r="O118" i="12"/>
  <c r="P110" i="12"/>
  <c r="O110" i="12"/>
  <c r="P109" i="12"/>
  <c r="P255" i="12" s="1"/>
  <c r="O109" i="12"/>
  <c r="P97" i="12"/>
  <c r="O97" i="12"/>
  <c r="P94" i="12"/>
  <c r="O94" i="12"/>
  <c r="P85" i="12"/>
  <c r="O85" i="12"/>
  <c r="P81" i="12"/>
  <c r="O81" i="12"/>
  <c r="P80" i="12"/>
  <c r="O80" i="12"/>
  <c r="P72" i="12"/>
  <c r="O72" i="12"/>
  <c r="P66" i="12"/>
  <c r="P65" i="12" s="1"/>
  <c r="O66" i="12"/>
  <c r="O65" i="12" s="1"/>
  <c r="P60" i="12"/>
  <c r="O60" i="12"/>
  <c r="P54" i="12"/>
  <c r="O54" i="12"/>
  <c r="P43" i="12"/>
  <c r="O43" i="12"/>
  <c r="P37" i="12"/>
  <c r="O37" i="12"/>
  <c r="P30" i="12"/>
  <c r="O30" i="12"/>
  <c r="P27" i="12"/>
  <c r="O27" i="12"/>
  <c r="P20" i="12"/>
  <c r="O20" i="12"/>
  <c r="O9" i="12" s="1"/>
  <c r="O106" i="12" s="1"/>
  <c r="P10" i="12"/>
  <c r="O10" i="12"/>
  <c r="P9" i="12"/>
  <c r="P252" i="11"/>
  <c r="O252" i="11"/>
  <c r="P242" i="11"/>
  <c r="O242" i="11"/>
  <c r="O215" i="11" s="1"/>
  <c r="P239" i="11"/>
  <c r="O239" i="11"/>
  <c r="P236" i="11"/>
  <c r="O236" i="11"/>
  <c r="P229" i="11"/>
  <c r="O229" i="11"/>
  <c r="P225" i="11"/>
  <c r="O225" i="11"/>
  <c r="P216" i="11"/>
  <c r="O216" i="11"/>
  <c r="P215" i="11"/>
  <c r="P211" i="11"/>
  <c r="O211" i="11"/>
  <c r="P208" i="11"/>
  <c r="O208" i="11"/>
  <c r="P204" i="11"/>
  <c r="O204" i="11"/>
  <c r="P200" i="11"/>
  <c r="O200" i="11"/>
  <c r="P196" i="11"/>
  <c r="O196" i="11"/>
  <c r="P195" i="11"/>
  <c r="O195" i="11"/>
  <c r="P191" i="11"/>
  <c r="O191" i="11"/>
  <c r="P187" i="11"/>
  <c r="O187" i="11"/>
  <c r="P183" i="11"/>
  <c r="O183" i="11"/>
  <c r="P182" i="11"/>
  <c r="O182" i="11"/>
  <c r="P178" i="11"/>
  <c r="O178" i="11"/>
  <c r="P171" i="11"/>
  <c r="O171" i="11"/>
  <c r="P168" i="11"/>
  <c r="O168" i="11"/>
  <c r="P164" i="11"/>
  <c r="O164" i="11"/>
  <c r="P159" i="11"/>
  <c r="O159" i="11"/>
  <c r="P153" i="11"/>
  <c r="O153" i="11"/>
  <c r="P149" i="11"/>
  <c r="O149" i="11"/>
  <c r="P145" i="11"/>
  <c r="O145" i="11"/>
  <c r="P141" i="11"/>
  <c r="O141" i="11"/>
  <c r="P140" i="11"/>
  <c r="O140" i="11"/>
  <c r="P129" i="11"/>
  <c r="O129" i="11"/>
  <c r="P118" i="11"/>
  <c r="O118" i="11"/>
  <c r="P110" i="11"/>
  <c r="O110" i="11"/>
  <c r="P109" i="11"/>
  <c r="P255" i="11" s="1"/>
  <c r="O109" i="11"/>
  <c r="P97" i="11"/>
  <c r="O97" i="11"/>
  <c r="P94" i="11"/>
  <c r="O94" i="11"/>
  <c r="P85" i="11"/>
  <c r="O85" i="11"/>
  <c r="O80" i="11" s="1"/>
  <c r="P81" i="11"/>
  <c r="O81" i="11"/>
  <c r="P80" i="11"/>
  <c r="P72" i="11"/>
  <c r="O72" i="11"/>
  <c r="P66" i="11"/>
  <c r="P65" i="11" s="1"/>
  <c r="O66" i="11"/>
  <c r="O65" i="11" s="1"/>
  <c r="P60" i="11"/>
  <c r="O60" i="11"/>
  <c r="P54" i="11"/>
  <c r="O54" i="11"/>
  <c r="P43" i="11"/>
  <c r="O43" i="11"/>
  <c r="P37" i="11"/>
  <c r="O37" i="11"/>
  <c r="P30" i="11"/>
  <c r="O30" i="11"/>
  <c r="P27" i="11"/>
  <c r="O27" i="11"/>
  <c r="P20" i="11"/>
  <c r="O20" i="11"/>
  <c r="P10" i="11"/>
  <c r="O10" i="11"/>
  <c r="P9" i="11"/>
  <c r="O9" i="11"/>
  <c r="P252" i="10"/>
  <c r="O252" i="10"/>
  <c r="P242" i="10"/>
  <c r="O242" i="10"/>
  <c r="O215" i="10" s="1"/>
  <c r="P239" i="10"/>
  <c r="O239" i="10"/>
  <c r="P236" i="10"/>
  <c r="O236" i="10"/>
  <c r="P229" i="10"/>
  <c r="O229" i="10"/>
  <c r="P225" i="10"/>
  <c r="O225" i="10"/>
  <c r="P216" i="10"/>
  <c r="O216" i="10"/>
  <c r="P215" i="10"/>
  <c r="P211" i="10"/>
  <c r="O211" i="10"/>
  <c r="P208" i="10"/>
  <c r="O208" i="10"/>
  <c r="P204" i="10"/>
  <c r="O204" i="10"/>
  <c r="P200" i="10"/>
  <c r="O200" i="10"/>
  <c r="O195" i="10" s="1"/>
  <c r="P196" i="10"/>
  <c r="O196" i="10"/>
  <c r="P195" i="10"/>
  <c r="P191" i="10"/>
  <c r="O191" i="10"/>
  <c r="P187" i="10"/>
  <c r="O187" i="10"/>
  <c r="O182" i="10" s="1"/>
  <c r="P183" i="10"/>
  <c r="O183" i="10"/>
  <c r="P182" i="10"/>
  <c r="P178" i="10"/>
  <c r="O178" i="10"/>
  <c r="P171" i="10"/>
  <c r="O171" i="10"/>
  <c r="P168" i="10"/>
  <c r="O168" i="10"/>
  <c r="P164" i="10"/>
  <c r="O164" i="10"/>
  <c r="P159" i="10"/>
  <c r="O159" i="10"/>
  <c r="P153" i="10"/>
  <c r="O153" i="10"/>
  <c r="P149" i="10"/>
  <c r="O149" i="10"/>
  <c r="P145" i="10"/>
  <c r="O145" i="10"/>
  <c r="P141" i="10"/>
  <c r="O141" i="10"/>
  <c r="P140" i="10"/>
  <c r="O140" i="10"/>
  <c r="P129" i="10"/>
  <c r="O129" i="10"/>
  <c r="P118" i="10"/>
  <c r="O118" i="10"/>
  <c r="P110" i="10"/>
  <c r="O110" i="10"/>
  <c r="P109" i="10"/>
  <c r="P255" i="10" s="1"/>
  <c r="O109" i="10"/>
  <c r="P97" i="10"/>
  <c r="O97" i="10"/>
  <c r="P94" i="10"/>
  <c r="O94" i="10"/>
  <c r="P85" i="10"/>
  <c r="O85" i="10"/>
  <c r="O80" i="10" s="1"/>
  <c r="P81" i="10"/>
  <c r="O81" i="10"/>
  <c r="P80" i="10"/>
  <c r="P72" i="10"/>
  <c r="O72" i="10"/>
  <c r="P66" i="10"/>
  <c r="P65" i="10" s="1"/>
  <c r="O66" i="10"/>
  <c r="O65" i="10" s="1"/>
  <c r="P60" i="10"/>
  <c r="O60" i="10"/>
  <c r="P54" i="10"/>
  <c r="O54" i="10"/>
  <c r="P43" i="10"/>
  <c r="O43" i="10"/>
  <c r="P37" i="10"/>
  <c r="O37" i="10"/>
  <c r="P30" i="10"/>
  <c r="O30" i="10"/>
  <c r="P27" i="10"/>
  <c r="O27" i="10"/>
  <c r="P20" i="10"/>
  <c r="O20" i="10"/>
  <c r="P10" i="10"/>
  <c r="O10" i="10"/>
  <c r="P9" i="10"/>
  <c r="P106" i="10" s="1"/>
  <c r="O9" i="10"/>
  <c r="O106" i="10" s="1"/>
  <c r="P252" i="9"/>
  <c r="O252" i="9"/>
  <c r="P242" i="9"/>
  <c r="O242" i="9"/>
  <c r="O215" i="9" s="1"/>
  <c r="P239" i="9"/>
  <c r="O239" i="9"/>
  <c r="P236" i="9"/>
  <c r="O236" i="9"/>
  <c r="P229" i="9"/>
  <c r="O229" i="9"/>
  <c r="P225" i="9"/>
  <c r="O225" i="9"/>
  <c r="P216" i="9"/>
  <c r="O216" i="9"/>
  <c r="P215" i="9"/>
  <c r="P211" i="9"/>
  <c r="O211" i="9"/>
  <c r="P208" i="9"/>
  <c r="O208" i="9"/>
  <c r="P204" i="9"/>
  <c r="O204" i="9"/>
  <c r="P200" i="9"/>
  <c r="O200" i="9"/>
  <c r="O195" i="9" s="1"/>
  <c r="P196" i="9"/>
  <c r="O196" i="9"/>
  <c r="P195" i="9"/>
  <c r="P191" i="9"/>
  <c r="O191" i="9"/>
  <c r="P187" i="9"/>
  <c r="O187" i="9"/>
  <c r="O182" i="9" s="1"/>
  <c r="P183" i="9"/>
  <c r="O183" i="9"/>
  <c r="P182" i="9"/>
  <c r="P178" i="9"/>
  <c r="O178" i="9"/>
  <c r="P171" i="9"/>
  <c r="O171" i="9"/>
  <c r="P168" i="9"/>
  <c r="O168" i="9"/>
  <c r="P164" i="9"/>
  <c r="O164" i="9"/>
  <c r="P159" i="9"/>
  <c r="O159" i="9"/>
  <c r="P153" i="9"/>
  <c r="O153" i="9"/>
  <c r="P149" i="9"/>
  <c r="O149" i="9"/>
  <c r="P145" i="9"/>
  <c r="O145" i="9"/>
  <c r="P141" i="9"/>
  <c r="O141" i="9"/>
  <c r="P140" i="9"/>
  <c r="O140" i="9"/>
  <c r="P129" i="9"/>
  <c r="O129" i="9"/>
  <c r="P118" i="9"/>
  <c r="O118" i="9"/>
  <c r="O109" i="9" s="1"/>
  <c r="P110" i="9"/>
  <c r="O110" i="9"/>
  <c r="P109" i="9"/>
  <c r="P255" i="9" s="1"/>
  <c r="P97" i="9"/>
  <c r="O97" i="9"/>
  <c r="P94" i="9"/>
  <c r="O94" i="9"/>
  <c r="P85" i="9"/>
  <c r="O85" i="9"/>
  <c r="O80" i="9" s="1"/>
  <c r="P81" i="9"/>
  <c r="O81" i="9"/>
  <c r="P80" i="9"/>
  <c r="P72" i="9"/>
  <c r="O72" i="9"/>
  <c r="P66" i="9"/>
  <c r="P65" i="9" s="1"/>
  <c r="O66" i="9"/>
  <c r="O65" i="9" s="1"/>
  <c r="P60" i="9"/>
  <c r="O60" i="9"/>
  <c r="P54" i="9"/>
  <c r="O54" i="9"/>
  <c r="P43" i="9"/>
  <c r="O43" i="9"/>
  <c r="P37" i="9"/>
  <c r="O37" i="9"/>
  <c r="P30" i="9"/>
  <c r="O30" i="9"/>
  <c r="P27" i="9"/>
  <c r="O27" i="9"/>
  <c r="P20" i="9"/>
  <c r="O20" i="9"/>
  <c r="P10" i="9"/>
  <c r="O10" i="9"/>
  <c r="P9" i="9"/>
  <c r="O9" i="9"/>
  <c r="O106" i="9" s="1"/>
  <c r="P252" i="8"/>
  <c r="O252" i="8"/>
  <c r="P242" i="8"/>
  <c r="O242" i="8"/>
  <c r="P239" i="8"/>
  <c r="O239" i="8"/>
  <c r="P236" i="8"/>
  <c r="O236" i="8"/>
  <c r="O215" i="8" s="1"/>
  <c r="P229" i="8"/>
  <c r="O229" i="8"/>
  <c r="P225" i="8"/>
  <c r="O225" i="8"/>
  <c r="P216" i="8"/>
  <c r="O216" i="8"/>
  <c r="P215" i="8"/>
  <c r="P211" i="8"/>
  <c r="O211" i="8"/>
  <c r="P208" i="8"/>
  <c r="O208" i="8"/>
  <c r="P204" i="8"/>
  <c r="O204" i="8"/>
  <c r="P200" i="8"/>
  <c r="O200" i="8"/>
  <c r="O195" i="8" s="1"/>
  <c r="P196" i="8"/>
  <c r="O196" i="8"/>
  <c r="P195" i="8"/>
  <c r="P191" i="8"/>
  <c r="O191" i="8"/>
  <c r="P187" i="8"/>
  <c r="O187" i="8"/>
  <c r="O182" i="8" s="1"/>
  <c r="P183" i="8"/>
  <c r="O183" i="8"/>
  <c r="P182" i="8"/>
  <c r="P178" i="8"/>
  <c r="O178" i="8"/>
  <c r="P171" i="8"/>
  <c r="O171" i="8"/>
  <c r="P168" i="8"/>
  <c r="O168" i="8"/>
  <c r="P164" i="8"/>
  <c r="O164" i="8"/>
  <c r="P159" i="8"/>
  <c r="O159" i="8"/>
  <c r="P153" i="8"/>
  <c r="O153" i="8"/>
  <c r="P149" i="8"/>
  <c r="O149" i="8"/>
  <c r="P145" i="8"/>
  <c r="O145" i="8"/>
  <c r="P141" i="8"/>
  <c r="O141" i="8"/>
  <c r="P140" i="8"/>
  <c r="O140" i="8"/>
  <c r="P129" i="8"/>
  <c r="O129" i="8"/>
  <c r="P118" i="8"/>
  <c r="O118" i="8"/>
  <c r="O109" i="8" s="1"/>
  <c r="P110" i="8"/>
  <c r="O110" i="8"/>
  <c r="P109" i="8"/>
  <c r="P255" i="8" s="1"/>
  <c r="P97" i="8"/>
  <c r="O97" i="8"/>
  <c r="P94" i="8"/>
  <c r="O94" i="8"/>
  <c r="P85" i="8"/>
  <c r="O85" i="8"/>
  <c r="O80" i="8" s="1"/>
  <c r="P81" i="8"/>
  <c r="O81" i="8"/>
  <c r="P80" i="8"/>
  <c r="P72" i="8"/>
  <c r="O72" i="8"/>
  <c r="P66" i="8"/>
  <c r="P65" i="8" s="1"/>
  <c r="O66" i="8"/>
  <c r="O65" i="8" s="1"/>
  <c r="P60" i="8"/>
  <c r="O60" i="8"/>
  <c r="P54" i="8"/>
  <c r="O54" i="8"/>
  <c r="P43" i="8"/>
  <c r="O43" i="8"/>
  <c r="P37" i="8"/>
  <c r="O37" i="8"/>
  <c r="P30" i="8"/>
  <c r="O30" i="8"/>
  <c r="P27" i="8"/>
  <c r="O27" i="8"/>
  <c r="P20" i="8"/>
  <c r="O20" i="8"/>
  <c r="P10" i="8"/>
  <c r="O10" i="8"/>
  <c r="P9" i="8"/>
  <c r="O9" i="8"/>
  <c r="O106" i="8" s="1"/>
  <c r="P252" i="7"/>
  <c r="O252" i="7"/>
  <c r="P242" i="7"/>
  <c r="O242" i="7"/>
  <c r="P239" i="7"/>
  <c r="O239" i="7"/>
  <c r="P236" i="7"/>
  <c r="O236" i="7"/>
  <c r="P229" i="7"/>
  <c r="O229" i="7"/>
  <c r="P225" i="7"/>
  <c r="O225" i="7"/>
  <c r="P216" i="7"/>
  <c r="P215" i="7" s="1"/>
  <c r="O216" i="7"/>
  <c r="O215" i="7" s="1"/>
  <c r="P211" i="7"/>
  <c r="O211" i="7"/>
  <c r="P208" i="7"/>
  <c r="O208" i="7"/>
  <c r="P204" i="7"/>
  <c r="O204" i="7"/>
  <c r="P200" i="7"/>
  <c r="O200" i="7"/>
  <c r="P196" i="7"/>
  <c r="P195" i="7" s="1"/>
  <c r="O196" i="7"/>
  <c r="O195" i="7" s="1"/>
  <c r="P191" i="7"/>
  <c r="O191" i="7"/>
  <c r="P187" i="7"/>
  <c r="O187" i="7"/>
  <c r="P183" i="7"/>
  <c r="P182" i="7" s="1"/>
  <c r="O183" i="7"/>
  <c r="O182" i="7" s="1"/>
  <c r="P178" i="7"/>
  <c r="O178" i="7"/>
  <c r="P171" i="7"/>
  <c r="O171" i="7"/>
  <c r="P168" i="7"/>
  <c r="O168" i="7"/>
  <c r="P164" i="7"/>
  <c r="O164" i="7"/>
  <c r="P159" i="7"/>
  <c r="O159" i="7"/>
  <c r="P153" i="7"/>
  <c r="O153" i="7"/>
  <c r="P149" i="7"/>
  <c r="O149" i="7"/>
  <c r="P145" i="7"/>
  <c r="O145" i="7"/>
  <c r="P141" i="7"/>
  <c r="P140" i="7" s="1"/>
  <c r="O141" i="7"/>
  <c r="O140" i="7" s="1"/>
  <c r="P129" i="7"/>
  <c r="O129" i="7"/>
  <c r="P118" i="7"/>
  <c r="O118" i="7"/>
  <c r="P110" i="7"/>
  <c r="P109" i="7" s="1"/>
  <c r="O110" i="7"/>
  <c r="O109" i="7" s="1"/>
  <c r="P97" i="7"/>
  <c r="O97" i="7"/>
  <c r="P94" i="7"/>
  <c r="O94" i="7"/>
  <c r="P85" i="7"/>
  <c r="O85" i="7"/>
  <c r="P81" i="7"/>
  <c r="P80" i="7" s="1"/>
  <c r="O81" i="7"/>
  <c r="O80" i="7" s="1"/>
  <c r="P72" i="7"/>
  <c r="O72" i="7"/>
  <c r="P66" i="7"/>
  <c r="O66" i="7"/>
  <c r="P65" i="7"/>
  <c r="O65" i="7"/>
  <c r="P60" i="7"/>
  <c r="O60" i="7"/>
  <c r="P54" i="7"/>
  <c r="O54" i="7"/>
  <c r="P43" i="7"/>
  <c r="O43" i="7"/>
  <c r="P37" i="7"/>
  <c r="O37" i="7"/>
  <c r="P30" i="7"/>
  <c r="O30" i="7"/>
  <c r="P27" i="7"/>
  <c r="O27" i="7"/>
  <c r="P20" i="7"/>
  <c r="O20" i="7"/>
  <c r="P10" i="7"/>
  <c r="P9" i="7" s="1"/>
  <c r="P106" i="7" s="1"/>
  <c r="O10" i="7"/>
  <c r="O9" i="7" s="1"/>
  <c r="O106" i="7" s="1"/>
  <c r="P252" i="6"/>
  <c r="O252" i="6"/>
  <c r="P242" i="6"/>
  <c r="O242" i="6"/>
  <c r="P239" i="6"/>
  <c r="O239" i="6"/>
  <c r="P236" i="6"/>
  <c r="O236" i="6"/>
  <c r="P229" i="6"/>
  <c r="O229" i="6"/>
  <c r="P225" i="6"/>
  <c r="O225" i="6"/>
  <c r="O215" i="6" s="1"/>
  <c r="P216" i="6"/>
  <c r="P215" i="6" s="1"/>
  <c r="O216" i="6"/>
  <c r="P211" i="6"/>
  <c r="O211" i="6"/>
  <c r="P208" i="6"/>
  <c r="O208" i="6"/>
  <c r="P204" i="6"/>
  <c r="O204" i="6"/>
  <c r="P200" i="6"/>
  <c r="O200" i="6"/>
  <c r="P196" i="6"/>
  <c r="P195" i="6" s="1"/>
  <c r="O196" i="6"/>
  <c r="O195" i="6"/>
  <c r="P191" i="6"/>
  <c r="O191" i="6"/>
  <c r="P187" i="6"/>
  <c r="O187" i="6"/>
  <c r="P183" i="6"/>
  <c r="P182" i="6" s="1"/>
  <c r="O183" i="6"/>
  <c r="O182" i="6"/>
  <c r="P178" i="6"/>
  <c r="O178" i="6"/>
  <c r="P171" i="6"/>
  <c r="O171" i="6"/>
  <c r="O140" i="6" s="1"/>
  <c r="P168" i="6"/>
  <c r="O168" i="6"/>
  <c r="P164" i="6"/>
  <c r="O164" i="6"/>
  <c r="P159" i="6"/>
  <c r="O159" i="6"/>
  <c r="P153" i="6"/>
  <c r="O153" i="6"/>
  <c r="P149" i="6"/>
  <c r="O149" i="6"/>
  <c r="P145" i="6"/>
  <c r="O145" i="6"/>
  <c r="P141" i="6"/>
  <c r="O141" i="6"/>
  <c r="P140" i="6"/>
  <c r="P129" i="6"/>
  <c r="O129" i="6"/>
  <c r="P118" i="6"/>
  <c r="O118" i="6"/>
  <c r="P110" i="6"/>
  <c r="O110" i="6"/>
  <c r="P109" i="6"/>
  <c r="P255" i="6" s="1"/>
  <c r="O109" i="6"/>
  <c r="P97" i="6"/>
  <c r="O97" i="6"/>
  <c r="P94" i="6"/>
  <c r="O94" i="6"/>
  <c r="P85" i="6"/>
  <c r="O85" i="6"/>
  <c r="P81" i="6"/>
  <c r="O81" i="6"/>
  <c r="P80" i="6"/>
  <c r="O80" i="6"/>
  <c r="P72" i="6"/>
  <c r="O72" i="6"/>
  <c r="P66" i="6"/>
  <c r="P65" i="6" s="1"/>
  <c r="O66" i="6"/>
  <c r="O65" i="6" s="1"/>
  <c r="P60" i="6"/>
  <c r="O60" i="6"/>
  <c r="P54" i="6"/>
  <c r="O54" i="6"/>
  <c r="P43" i="6"/>
  <c r="O43" i="6"/>
  <c r="P37" i="6"/>
  <c r="O37" i="6"/>
  <c r="P30" i="6"/>
  <c r="O30" i="6"/>
  <c r="P27" i="6"/>
  <c r="O27" i="6"/>
  <c r="P20" i="6"/>
  <c r="O20" i="6"/>
  <c r="O9" i="6" s="1"/>
  <c r="O106" i="6" s="1"/>
  <c r="P10" i="6"/>
  <c r="O10" i="6"/>
  <c r="P9" i="6"/>
  <c r="P252" i="5"/>
  <c r="O252" i="5"/>
  <c r="P242" i="5"/>
  <c r="O242" i="5"/>
  <c r="O215" i="5" s="1"/>
  <c r="P239" i="5"/>
  <c r="O239" i="5"/>
  <c r="P236" i="5"/>
  <c r="O236" i="5"/>
  <c r="P229" i="5"/>
  <c r="O229" i="5"/>
  <c r="P225" i="5"/>
  <c r="O225" i="5"/>
  <c r="P216" i="5"/>
  <c r="P215" i="5" s="1"/>
  <c r="O216" i="5"/>
  <c r="P211" i="5"/>
  <c r="O211" i="5"/>
  <c r="P208" i="5"/>
  <c r="O208" i="5"/>
  <c r="P204" i="5"/>
  <c r="O204" i="5"/>
  <c r="P200" i="5"/>
  <c r="O200" i="5"/>
  <c r="P196" i="5"/>
  <c r="O196" i="5"/>
  <c r="P195" i="5"/>
  <c r="O195" i="5"/>
  <c r="P191" i="5"/>
  <c r="O191" i="5"/>
  <c r="P187" i="5"/>
  <c r="O187" i="5"/>
  <c r="P183" i="5"/>
  <c r="O183" i="5"/>
  <c r="P182" i="5"/>
  <c r="O182" i="5"/>
  <c r="P178" i="5"/>
  <c r="O178" i="5"/>
  <c r="P171" i="5"/>
  <c r="O171" i="5"/>
  <c r="P168" i="5"/>
  <c r="O168" i="5"/>
  <c r="P164" i="5"/>
  <c r="O164" i="5"/>
  <c r="P159" i="5"/>
  <c r="O159" i="5"/>
  <c r="P153" i="5"/>
  <c r="O153" i="5"/>
  <c r="P149" i="5"/>
  <c r="O149" i="5"/>
  <c r="P145" i="5"/>
  <c r="O145" i="5"/>
  <c r="O140" i="5" s="1"/>
  <c r="P141" i="5"/>
  <c r="O141" i="5"/>
  <c r="P140" i="5"/>
  <c r="P129" i="5"/>
  <c r="O129" i="5"/>
  <c r="P118" i="5"/>
  <c r="O118" i="5"/>
  <c r="O109" i="5" s="1"/>
  <c r="P110" i="5"/>
  <c r="O110" i="5"/>
  <c r="P109" i="5"/>
  <c r="P255" i="5" s="1"/>
  <c r="P97" i="5"/>
  <c r="O97" i="5"/>
  <c r="P94" i="5"/>
  <c r="O94" i="5"/>
  <c r="P85" i="5"/>
  <c r="O85" i="5"/>
  <c r="P81" i="5"/>
  <c r="O81" i="5"/>
  <c r="P80" i="5"/>
  <c r="O80" i="5"/>
  <c r="P72" i="5"/>
  <c r="O72" i="5"/>
  <c r="P66" i="5"/>
  <c r="P65" i="5" s="1"/>
  <c r="O66" i="5"/>
  <c r="O65" i="5" s="1"/>
  <c r="P60" i="5"/>
  <c r="O60" i="5"/>
  <c r="P54" i="5"/>
  <c r="O54" i="5"/>
  <c r="P43" i="5"/>
  <c r="O43" i="5"/>
  <c r="P37" i="5"/>
  <c r="O37" i="5"/>
  <c r="P30" i="5"/>
  <c r="O30" i="5"/>
  <c r="P27" i="5"/>
  <c r="O27" i="5"/>
  <c r="P20" i="5"/>
  <c r="O20" i="5"/>
  <c r="P10" i="5"/>
  <c r="O10" i="5"/>
  <c r="P9" i="5"/>
  <c r="O9" i="5"/>
  <c r="O106" i="5" s="1"/>
  <c r="P252" i="4"/>
  <c r="O252" i="4"/>
  <c r="P242" i="4"/>
  <c r="O242" i="4"/>
  <c r="P239" i="4"/>
  <c r="O239" i="4"/>
  <c r="P236" i="4"/>
  <c r="O236" i="4"/>
  <c r="P229" i="4"/>
  <c r="O229" i="4"/>
  <c r="P225" i="4"/>
  <c r="O225" i="4"/>
  <c r="P216" i="4"/>
  <c r="P215" i="4" s="1"/>
  <c r="O216" i="4"/>
  <c r="O215" i="4"/>
  <c r="P211" i="4"/>
  <c r="O211" i="4"/>
  <c r="P208" i="4"/>
  <c r="O208" i="4"/>
  <c r="P204" i="4"/>
  <c r="O204" i="4"/>
  <c r="P200" i="4"/>
  <c r="O200" i="4"/>
  <c r="P196" i="4"/>
  <c r="P195" i="4" s="1"/>
  <c r="O196" i="4"/>
  <c r="O195" i="4"/>
  <c r="P191" i="4"/>
  <c r="O191" i="4"/>
  <c r="P187" i="4"/>
  <c r="O187" i="4"/>
  <c r="P183" i="4"/>
  <c r="P182" i="4" s="1"/>
  <c r="O183" i="4"/>
  <c r="O182" i="4"/>
  <c r="P178" i="4"/>
  <c r="O178" i="4"/>
  <c r="P171" i="4"/>
  <c r="O171" i="4"/>
  <c r="P168" i="4"/>
  <c r="O168" i="4"/>
  <c r="P164" i="4"/>
  <c r="O164" i="4"/>
  <c r="P159" i="4"/>
  <c r="O159" i="4"/>
  <c r="P153" i="4"/>
  <c r="O153" i="4"/>
  <c r="P149" i="4"/>
  <c r="O149" i="4"/>
  <c r="P145" i="4"/>
  <c r="O145" i="4"/>
  <c r="P141" i="4"/>
  <c r="P140" i="4" s="1"/>
  <c r="O141" i="4"/>
  <c r="O140" i="4"/>
  <c r="P129" i="4"/>
  <c r="O129" i="4"/>
  <c r="P118" i="4"/>
  <c r="O118" i="4"/>
  <c r="P110" i="4"/>
  <c r="P109" i="4" s="1"/>
  <c r="O110" i="4"/>
  <c r="O109" i="4"/>
  <c r="O255" i="4" s="1"/>
  <c r="P97" i="4"/>
  <c r="O97" i="4"/>
  <c r="P94" i="4"/>
  <c r="O94" i="4"/>
  <c r="P85" i="4"/>
  <c r="O85" i="4"/>
  <c r="P81" i="4"/>
  <c r="P80" i="4" s="1"/>
  <c r="O81" i="4"/>
  <c r="O80" i="4"/>
  <c r="P72" i="4"/>
  <c r="O72" i="4"/>
  <c r="P66" i="4"/>
  <c r="O66" i="4"/>
  <c r="O65" i="4" s="1"/>
  <c r="P65" i="4"/>
  <c r="P60" i="4"/>
  <c r="O60" i="4"/>
  <c r="P54" i="4"/>
  <c r="O54" i="4"/>
  <c r="P43" i="4"/>
  <c r="O43" i="4"/>
  <c r="P37" i="4"/>
  <c r="O37" i="4"/>
  <c r="P30" i="4"/>
  <c r="O30" i="4"/>
  <c r="P27" i="4"/>
  <c r="O27" i="4"/>
  <c r="P20" i="4"/>
  <c r="O20" i="4"/>
  <c r="P10" i="4"/>
  <c r="P9" i="4" s="1"/>
  <c r="P106" i="4" s="1"/>
  <c r="O10" i="4"/>
  <c r="O9" i="4"/>
  <c r="P252" i="3"/>
  <c r="O252" i="3"/>
  <c r="P242" i="3"/>
  <c r="O242" i="3"/>
  <c r="P239" i="3"/>
  <c r="O239" i="3"/>
  <c r="P236" i="3"/>
  <c r="O236" i="3"/>
  <c r="P229" i="3"/>
  <c r="O229" i="3"/>
  <c r="P225" i="3"/>
  <c r="O225" i="3"/>
  <c r="P216" i="3"/>
  <c r="O216" i="3"/>
  <c r="P215" i="3"/>
  <c r="O215" i="3"/>
  <c r="P211" i="3"/>
  <c r="O211" i="3"/>
  <c r="P208" i="3"/>
  <c r="O208" i="3"/>
  <c r="P204" i="3"/>
  <c r="O204" i="3"/>
  <c r="P200" i="3"/>
  <c r="O200" i="3"/>
  <c r="P196" i="3"/>
  <c r="O196" i="3"/>
  <c r="P195" i="3"/>
  <c r="O195" i="3"/>
  <c r="P191" i="3"/>
  <c r="O191" i="3"/>
  <c r="P187" i="3"/>
  <c r="O187" i="3"/>
  <c r="P183" i="3"/>
  <c r="O183" i="3"/>
  <c r="P182" i="3"/>
  <c r="O182" i="3"/>
  <c r="P178" i="3"/>
  <c r="O178" i="3"/>
  <c r="P171" i="3"/>
  <c r="O171" i="3"/>
  <c r="P168" i="3"/>
  <c r="O168" i="3"/>
  <c r="P164" i="3"/>
  <c r="O164" i="3"/>
  <c r="P159" i="3"/>
  <c r="O159" i="3"/>
  <c r="P153" i="3"/>
  <c r="P140" i="3" s="1"/>
  <c r="O153" i="3"/>
  <c r="P149" i="3"/>
  <c r="O149" i="3"/>
  <c r="P145" i="3"/>
  <c r="O145" i="3"/>
  <c r="P141" i="3"/>
  <c r="O141" i="3"/>
  <c r="O140" i="3"/>
  <c r="P129" i="3"/>
  <c r="O129" i="3"/>
  <c r="P118" i="3"/>
  <c r="P109" i="3" s="1"/>
  <c r="O118" i="3"/>
  <c r="P110" i="3"/>
  <c r="O110" i="3"/>
  <c r="O109" i="3"/>
  <c r="O255" i="3" s="1"/>
  <c r="P97" i="3"/>
  <c r="O97" i="3"/>
  <c r="P94" i="3"/>
  <c r="O94" i="3"/>
  <c r="P85" i="3"/>
  <c r="O85" i="3"/>
  <c r="P81" i="3"/>
  <c r="O81" i="3"/>
  <c r="P80" i="3"/>
  <c r="O80" i="3"/>
  <c r="P72" i="3"/>
  <c r="O72" i="3"/>
  <c r="P66" i="3"/>
  <c r="P65" i="3" s="1"/>
  <c r="O66" i="3"/>
  <c r="O65" i="3" s="1"/>
  <c r="P60" i="3"/>
  <c r="O60" i="3"/>
  <c r="P54" i="3"/>
  <c r="O54" i="3"/>
  <c r="P43" i="3"/>
  <c r="O43" i="3"/>
  <c r="P37" i="3"/>
  <c r="O37" i="3"/>
  <c r="P30" i="3"/>
  <c r="O30" i="3"/>
  <c r="P27" i="3"/>
  <c r="O27" i="3"/>
  <c r="P20" i="3"/>
  <c r="O20" i="3"/>
  <c r="P10" i="3"/>
  <c r="O10" i="3"/>
  <c r="P9" i="3"/>
  <c r="O9" i="3"/>
  <c r="P252" i="2"/>
  <c r="O252" i="2"/>
  <c r="P242" i="2"/>
  <c r="O242" i="2"/>
  <c r="P239" i="2"/>
  <c r="O239" i="2"/>
  <c r="P236" i="2"/>
  <c r="O236" i="2"/>
  <c r="P229" i="2"/>
  <c r="O229" i="2"/>
  <c r="P225" i="2"/>
  <c r="O225" i="2"/>
  <c r="O215" i="2" s="1"/>
  <c r="P216" i="2"/>
  <c r="O216" i="2"/>
  <c r="P215" i="2"/>
  <c r="P211" i="2"/>
  <c r="O211" i="2"/>
  <c r="P208" i="2"/>
  <c r="O208" i="2"/>
  <c r="P204" i="2"/>
  <c r="O204" i="2"/>
  <c r="P200" i="2"/>
  <c r="O200" i="2"/>
  <c r="P196" i="2"/>
  <c r="O196" i="2"/>
  <c r="P195" i="2"/>
  <c r="O195" i="2"/>
  <c r="P191" i="2"/>
  <c r="O191" i="2"/>
  <c r="P187" i="2"/>
  <c r="O187" i="2"/>
  <c r="P183" i="2"/>
  <c r="O183" i="2"/>
  <c r="P182" i="2"/>
  <c r="O182" i="2"/>
  <c r="P178" i="2"/>
  <c r="O178" i="2"/>
  <c r="P171" i="2"/>
  <c r="O171" i="2"/>
  <c r="P168" i="2"/>
  <c r="O168" i="2"/>
  <c r="P164" i="2"/>
  <c r="O164" i="2"/>
  <c r="P159" i="2"/>
  <c r="O159" i="2"/>
  <c r="P153" i="2"/>
  <c r="O153" i="2"/>
  <c r="P149" i="2"/>
  <c r="O149" i="2"/>
  <c r="P145" i="2"/>
  <c r="O145" i="2"/>
  <c r="P141" i="2"/>
  <c r="O141" i="2"/>
  <c r="P140" i="2"/>
  <c r="O140" i="2"/>
  <c r="P129" i="2"/>
  <c r="O129" i="2"/>
  <c r="P118" i="2"/>
  <c r="O118" i="2"/>
  <c r="P110" i="2"/>
  <c r="O110" i="2"/>
  <c r="P109" i="2"/>
  <c r="P255" i="2" s="1"/>
  <c r="O109" i="2"/>
  <c r="P97" i="2"/>
  <c r="O97" i="2"/>
  <c r="P94" i="2"/>
  <c r="O94" i="2"/>
  <c r="P85" i="2"/>
  <c r="O85" i="2"/>
  <c r="P81" i="2"/>
  <c r="O81" i="2"/>
  <c r="P80" i="2"/>
  <c r="O80" i="2"/>
  <c r="P72" i="2"/>
  <c r="O72" i="2"/>
  <c r="P66" i="2"/>
  <c r="P65" i="2" s="1"/>
  <c r="O66" i="2"/>
  <c r="O65" i="2" s="1"/>
  <c r="P60" i="2"/>
  <c r="O60" i="2"/>
  <c r="P54" i="2"/>
  <c r="O54" i="2"/>
  <c r="P43" i="2"/>
  <c r="O43" i="2"/>
  <c r="P37" i="2"/>
  <c r="O37" i="2"/>
  <c r="P30" i="2"/>
  <c r="O30" i="2"/>
  <c r="P27" i="2"/>
  <c r="O27" i="2"/>
  <c r="P20" i="2"/>
  <c r="O20" i="2"/>
  <c r="O9" i="2" s="1"/>
  <c r="O106" i="2" s="1"/>
  <c r="P10" i="2"/>
  <c r="O10" i="2"/>
  <c r="P9" i="2"/>
  <c r="P252" i="1"/>
  <c r="O252" i="1"/>
  <c r="P242" i="1"/>
  <c r="O242" i="1"/>
  <c r="P239" i="1"/>
  <c r="O239" i="1"/>
  <c r="P236" i="1"/>
  <c r="O236" i="1"/>
  <c r="P229" i="1"/>
  <c r="O229" i="1"/>
  <c r="P225" i="1"/>
  <c r="O225" i="1"/>
  <c r="P216" i="1"/>
  <c r="P215" i="1" s="1"/>
  <c r="O216" i="1"/>
  <c r="O215" i="1" s="1"/>
  <c r="P211" i="1"/>
  <c r="O211" i="1"/>
  <c r="P208" i="1"/>
  <c r="O208" i="1"/>
  <c r="P204" i="1"/>
  <c r="O204" i="1"/>
  <c r="P200" i="1"/>
  <c r="O200" i="1"/>
  <c r="P196" i="1"/>
  <c r="P195" i="1" s="1"/>
  <c r="O196" i="1"/>
  <c r="O195" i="1" s="1"/>
  <c r="P191" i="1"/>
  <c r="O191" i="1"/>
  <c r="P187" i="1"/>
  <c r="O187" i="1"/>
  <c r="P183" i="1"/>
  <c r="P182" i="1" s="1"/>
  <c r="O183" i="1"/>
  <c r="O182" i="1" s="1"/>
  <c r="P178" i="1"/>
  <c r="O178" i="1"/>
  <c r="P171" i="1"/>
  <c r="O171" i="1"/>
  <c r="P168" i="1"/>
  <c r="O168" i="1"/>
  <c r="P164" i="1"/>
  <c r="O164" i="1"/>
  <c r="P159" i="1"/>
  <c r="O159" i="1"/>
  <c r="P153" i="1"/>
  <c r="O153" i="1"/>
  <c r="P149" i="1"/>
  <c r="O149" i="1"/>
  <c r="P145" i="1"/>
  <c r="O145" i="1"/>
  <c r="P141" i="1"/>
  <c r="P140" i="1" s="1"/>
  <c r="O141" i="1"/>
  <c r="O140" i="1" s="1"/>
  <c r="P129" i="1"/>
  <c r="O129" i="1"/>
  <c r="P118" i="1"/>
  <c r="O118" i="1"/>
  <c r="P110" i="1"/>
  <c r="P109" i="1" s="1"/>
  <c r="O110" i="1"/>
  <c r="O109" i="1" s="1"/>
  <c r="P97" i="1"/>
  <c r="O97" i="1"/>
  <c r="P94" i="1"/>
  <c r="O94" i="1"/>
  <c r="P85" i="1"/>
  <c r="O85" i="1"/>
  <c r="P81" i="1"/>
  <c r="P80" i="1" s="1"/>
  <c r="O81" i="1"/>
  <c r="O80" i="1" s="1"/>
  <c r="P72" i="1"/>
  <c r="P65" i="1" s="1"/>
  <c r="O72" i="1"/>
  <c r="P66" i="1"/>
  <c r="O66" i="1"/>
  <c r="O65" i="1"/>
  <c r="P60" i="1"/>
  <c r="O60" i="1"/>
  <c r="P54" i="1"/>
  <c r="O54" i="1"/>
  <c r="P43" i="1"/>
  <c r="O43" i="1"/>
  <c r="P37" i="1"/>
  <c r="O37" i="1"/>
  <c r="P30" i="1"/>
  <c r="O30" i="1"/>
  <c r="P27" i="1"/>
  <c r="O27" i="1"/>
  <c r="P20" i="1"/>
  <c r="O20" i="1"/>
  <c r="P10" i="1"/>
  <c r="P9" i="1" s="1"/>
  <c r="P106" i="1" s="1"/>
  <c r="O10" i="1"/>
  <c r="O9" i="1" s="1"/>
  <c r="O106" i="1" s="1"/>
  <c r="O255" i="12" l="1"/>
  <c r="O257" i="12" s="1"/>
  <c r="P106" i="12"/>
  <c r="P257" i="12" s="1"/>
  <c r="O255" i="11"/>
  <c r="O106" i="11"/>
  <c r="O257" i="11" s="1"/>
  <c r="P106" i="11"/>
  <c r="P257" i="11" s="1"/>
  <c r="P257" i="10"/>
  <c r="O255" i="10"/>
  <c r="O257" i="10" s="1"/>
  <c r="P106" i="9"/>
  <c r="P257" i="9" s="1"/>
  <c r="O255" i="9"/>
  <c r="O257" i="9" s="1"/>
  <c r="P106" i="8"/>
  <c r="P257" i="8" s="1"/>
  <c r="O255" i="8"/>
  <c r="O257" i="8" s="1"/>
  <c r="O255" i="7"/>
  <c r="O257" i="7" s="1"/>
  <c r="P255" i="7"/>
  <c r="P257" i="7" s="1"/>
  <c r="O255" i="6"/>
  <c r="O257" i="6" s="1"/>
  <c r="P106" i="6"/>
  <c r="P257" i="6" s="1"/>
  <c r="P106" i="5"/>
  <c r="P257" i="5" s="1"/>
  <c r="O255" i="5"/>
  <c r="O257" i="5" s="1"/>
  <c r="O106" i="4"/>
  <c r="O257" i="4" s="1"/>
  <c r="P255" i="4"/>
  <c r="P257" i="4" s="1"/>
  <c r="O106" i="3"/>
  <c r="O257" i="3" s="1"/>
  <c r="P255" i="3"/>
  <c r="P106" i="3"/>
  <c r="P257" i="3" s="1"/>
  <c r="O255" i="2"/>
  <c r="O257" i="2" s="1"/>
  <c r="P106" i="2"/>
  <c r="P257" i="2" s="1"/>
  <c r="O255" i="1"/>
  <c r="O257" i="1" s="1"/>
  <c r="P255" i="1"/>
  <c r="P257" i="1" s="1"/>
</calcChain>
</file>

<file path=xl/sharedStrings.xml><?xml version="1.0" encoding="utf-8"?>
<sst xmlns="http://schemas.openxmlformats.org/spreadsheetml/2006/main" count="4992" uniqueCount="425">
  <si>
    <t>Municipio Cañadas de Obregón</t>
  </si>
  <si>
    <t>Estado de Actividades</t>
  </si>
  <si>
    <t>DEL 1 DE ENERO AL 31 DE ENERO DE 2018</t>
  </si>
  <si>
    <t>CUENTA</t>
  </si>
  <si>
    <t>2018</t>
  </si>
  <si>
    <t>2017</t>
  </si>
  <si>
    <t>INGRESOS Y OTROS BENEFICIOS</t>
  </si>
  <si>
    <t>4100</t>
  </si>
  <si>
    <t>INGRESOS DE GESTIÓN</t>
  </si>
  <si>
    <t>4110</t>
  </si>
  <si>
    <t>IMPUESTOS</t>
  </si>
  <si>
    <t>4111</t>
  </si>
  <si>
    <t>IMPUESTOS SOBRE LOS INGRESOS</t>
  </si>
  <si>
    <t>4112</t>
  </si>
  <si>
    <t>IMPUESTOS SOBRE EL PATRIMONIO</t>
  </si>
  <si>
    <t>4113</t>
  </si>
  <si>
    <t>IMPUESTO SOBRE LA PRODUCCIÓN, EL CONSUMO Y LAS TRANSACCIONES</t>
  </si>
  <si>
    <t>4114</t>
  </si>
  <si>
    <t>IMPUESTOS AL COMERCIO EXTERIOR</t>
  </si>
  <si>
    <t>4115</t>
  </si>
  <si>
    <t>IMPUESTOS SOBRE NÓMINAS Y ASIMILABLES</t>
  </si>
  <si>
    <t>4116</t>
  </si>
  <si>
    <t>IMPUESTOS ECOLÓGICOS</t>
  </si>
  <si>
    <t>4117</t>
  </si>
  <si>
    <t>ACCESORIOS DE IMPUESTOS</t>
  </si>
  <si>
    <t>4119</t>
  </si>
  <si>
    <t>OTROS IMPUESTOS</t>
  </si>
  <si>
    <t>4120</t>
  </si>
  <si>
    <t>CUOTAS Y APORTACIONES DE SEGURIDAD SOCIAL</t>
  </si>
  <si>
    <t>4121</t>
  </si>
  <si>
    <t>APORTACIONES PARA FONDOS DE VIVIENDA</t>
  </si>
  <si>
    <t>4122</t>
  </si>
  <si>
    <t xml:space="preserve">CUOTAS PARA EL SEGURO SOCIAL </t>
  </si>
  <si>
    <t>4123</t>
  </si>
  <si>
    <t>CUOTAS DE AHORRO PARA EL RETIRO</t>
  </si>
  <si>
    <t>4124</t>
  </si>
  <si>
    <t>ACCESORIOS DE CUOTAS Y APORTACIONES PARA LA SEGURIDAD SOCIAL</t>
  </si>
  <si>
    <t>4129</t>
  </si>
  <si>
    <t>OTRAS CUOTAS Y APORTACIONES PARA LA SEGURIDAD SOCIAL</t>
  </si>
  <si>
    <t>4130</t>
  </si>
  <si>
    <t>CONTRIBUCIONES DE MEJORAS</t>
  </si>
  <si>
    <t>4131</t>
  </si>
  <si>
    <t>CONTRIBUCIÓN DE MEJORAS POR OBRAS PÚBLICAS</t>
  </si>
  <si>
    <t>4140</t>
  </si>
  <si>
    <t>DERECHOS</t>
  </si>
  <si>
    <t>4141</t>
  </si>
  <si>
    <t>DERECHOS POR EL USO, GOCE, APROVECHAMIENTO O EXPLOTACIÓN DE BIENES DE DOMINIO PÚBLICO</t>
  </si>
  <si>
    <t>4142</t>
  </si>
  <si>
    <t>DERECHOS A LOS HIDROCARBUROS</t>
  </si>
  <si>
    <t>4143</t>
  </si>
  <si>
    <t>DERECHOS POR PRESTACIÓN DE SERVICIOS</t>
  </si>
  <si>
    <t>4144</t>
  </si>
  <si>
    <t>ACCESORIOS DE DERECHO</t>
  </si>
  <si>
    <t>4149</t>
  </si>
  <si>
    <t>OTROS DERECHOS</t>
  </si>
  <si>
    <t>4150</t>
  </si>
  <si>
    <t>PRODUCTOS DE TIPO CORRIENTE</t>
  </si>
  <si>
    <t>4151</t>
  </si>
  <si>
    <t>PRODUCTOS DERIVADOS DEL USO Y APROVECHAMIENTO DE BIENES NO SUJETOS A RÉGIMEN DE DOMINIO PÚBLICO</t>
  </si>
  <si>
    <t>4152</t>
  </si>
  <si>
    <t>ENAJENACIÓN DE BIENES MUEBLES NO SUJETOS A SER INVENTARIADOS</t>
  </si>
  <si>
    <t>4153</t>
  </si>
  <si>
    <t>ACCESORIOS DE PRODUCTOS</t>
  </si>
  <si>
    <t>4159</t>
  </si>
  <si>
    <t>OTROS PRODUCTOS QUE GENERAN INGRESOS CORRIENTES</t>
  </si>
  <si>
    <t>4160</t>
  </si>
  <si>
    <t>APROVECHAMIENTOS DE TIPO CORRIENTE</t>
  </si>
  <si>
    <t>4161</t>
  </si>
  <si>
    <t>INCENTIVOS DERIVADOS DE LA COLABORACIÓN FISCAL</t>
  </si>
  <si>
    <t>4162</t>
  </si>
  <si>
    <t>MULTAS</t>
  </si>
  <si>
    <t>4163</t>
  </si>
  <si>
    <t>INDEMNIZACIONES</t>
  </si>
  <si>
    <t>4164</t>
  </si>
  <si>
    <t>REINTEGROS</t>
  </si>
  <si>
    <t>4165</t>
  </si>
  <si>
    <t>APROVECHAMIENTOS PROVENIENTES DE OBRAS PÚBLICAS</t>
  </si>
  <si>
    <t>4166</t>
  </si>
  <si>
    <t>APROVECHAMIENTOS POR PARTICIPACIONES DERIVADAS DE LA APLICACIÓN DE LEYES</t>
  </si>
  <si>
    <t>4167</t>
  </si>
  <si>
    <t>APROVECHAMIENTOS POR APORTACIONES Y COOPERACIONES</t>
  </si>
  <si>
    <t>4168</t>
  </si>
  <si>
    <t>ACCESORIOS DE APROVECHAMIENTO</t>
  </si>
  <si>
    <t>4169</t>
  </si>
  <si>
    <t>OTROS APROVECHAMIENTOS</t>
  </si>
  <si>
    <t>4170</t>
  </si>
  <si>
    <t>INGRESOS POR VENTAS DE BIENES Y SERVICIOS</t>
  </si>
  <si>
    <t>4171</t>
  </si>
  <si>
    <t>INGRESOS POR VENTA DE MERCANCÍAS</t>
  </si>
  <si>
    <t>4172</t>
  </si>
  <si>
    <t>INGRESOS POR VENTAS DE BIENES Y SERVICIOS PRODUCIDOS EN ESTABLECIMIENTOS DEL GOBIERNO</t>
  </si>
  <si>
    <t>4173</t>
  </si>
  <si>
    <t>INGRESOS POR VENTA DE BIENES Y SERVICOS DE ORGANISMOS DESCENTRALIZADOS</t>
  </si>
  <si>
    <t>4174</t>
  </si>
  <si>
    <t>INGRESOS DE OPERACIONES DE ENTIDADES PARAESTATALES EMPRESARIALES Y NO FINANCIERAS</t>
  </si>
  <si>
    <t>4190</t>
  </si>
  <si>
    <t>INGRESOS NO COMPRENDIDOS EN LAS FRACC. DE LA LEY DE ING. CAUSAD. EN EJER. FISCALES ANT. PEND. DE LIQUID. O PAGO</t>
  </si>
  <si>
    <t>4191</t>
  </si>
  <si>
    <t>IMPUESTOS NO COMPRENDIDOS  EN LAS FRACC. DE LA LEY DE ING. CAUSADOS EN EJER. FISCALES ANT. PEND. DE LIQUID. O PAGO</t>
  </si>
  <si>
    <t>4192</t>
  </si>
  <si>
    <t>CONTRIBUCIONES DE MEJORAS, DERECHOS, PRODUCTOS Y APROVECHAMIENTOS NO COMPRENDIDOS EN LAS</t>
  </si>
  <si>
    <t>FRACC. DE LEY DE ING. CAUSAD. EN EJER. FISCALES ANT. PEND. DE LIQUID. O PAGO</t>
  </si>
  <si>
    <t>4200</t>
  </si>
  <si>
    <t>PARTICIPACIONES, APORTACIONES, TRANSFERENCIAS, ASIGNACIONES, SUBSIDIOS Y OTRAS AYUDAS</t>
  </si>
  <si>
    <t>4210</t>
  </si>
  <si>
    <t>PARTICIPACIONES Y APORTACIONES</t>
  </si>
  <si>
    <t>4211</t>
  </si>
  <si>
    <t>PARTICIPACIONES</t>
  </si>
  <si>
    <t>4212</t>
  </si>
  <si>
    <t>APORTACIONES</t>
  </si>
  <si>
    <t>4213</t>
  </si>
  <si>
    <t>CONVENIOS</t>
  </si>
  <si>
    <t>4220</t>
  </si>
  <si>
    <t>TRANSFERENCIAS, ASIGNACIONES, SUBSIDIOS Y  OTRAS AYUDAS</t>
  </si>
  <si>
    <t>4221</t>
  </si>
  <si>
    <t>TRANSFERENCIAS INTERNAS Y ASIGNACIONES AL SECTOR PÚBLICO</t>
  </si>
  <si>
    <t>4222</t>
  </si>
  <si>
    <t>TRANSFERENCIAS AL RESTO DEL SECTOR PÚBLICO</t>
  </si>
  <si>
    <t>4223</t>
  </si>
  <si>
    <t>SUBSIDIOS Y SUBVENCIONES</t>
  </si>
  <si>
    <t>4224</t>
  </si>
  <si>
    <t>AYUDAS SOCIALES</t>
  </si>
  <si>
    <t>4225</t>
  </si>
  <si>
    <t>PENSIONES Y JUBILACIONES</t>
  </si>
  <si>
    <t>TRANSFERENCIAS DEL EXTERIOR</t>
  </si>
  <si>
    <t>4300</t>
  </si>
  <si>
    <t>OTROS INGRESOS Y BENEFICIOS</t>
  </si>
  <si>
    <t>4310</t>
  </si>
  <si>
    <t>INGRESOS FINANCIEROS</t>
  </si>
  <si>
    <t>4311</t>
  </si>
  <si>
    <t>INTERESES GANADOS DE VALORES, CRÉDITOS, BONOS Y OTROS.</t>
  </si>
  <si>
    <t>4319</t>
  </si>
  <si>
    <t>OTROS INGRESOS FINANCIEROS</t>
  </si>
  <si>
    <t>4320</t>
  </si>
  <si>
    <t>INCREMENTO POR VARACIÓN DE INVENTARIOS</t>
  </si>
  <si>
    <t>4321</t>
  </si>
  <si>
    <t>INCREMENTO POR VARACIÓN DE INVENTARIOS DE MERCANCÍAS PARA VENTA</t>
  </si>
  <si>
    <t>4322</t>
  </si>
  <si>
    <t>INCREMENTO POR VARIACIÓN DE INVENTARIOS DE MERCANCÍAS TERMINADAS</t>
  </si>
  <si>
    <t>4323</t>
  </si>
  <si>
    <t>INCREMENTO POR VARIACIÓN DE INVENTARIOS DE MERCANCÍAS EN PROCESO DE ELABORACIÓN</t>
  </si>
  <si>
    <t>4324</t>
  </si>
  <si>
    <t>INCREMENTO POR VARIACIÓN DE INVENTARIOS DE MATERIAS PRIMAS, MATERIALES Y SUMINISTROS PARA PRODUCCIÓN</t>
  </si>
  <si>
    <t>4325</t>
  </si>
  <si>
    <t>INCREMENTO POR VARIACIÓN DE ALMACÉN DE MERCANCÍAS PRIMAS, MATERIALES Y SUMINISTROS DE CONSUMO</t>
  </si>
  <si>
    <t>4330</t>
  </si>
  <si>
    <t>DISMINUCIÓN DEL EXCESO DE ESTIMACIONES POR PÉRDIDA O DETERIORO U OBSOLESCENCIA</t>
  </si>
  <si>
    <t>4340</t>
  </si>
  <si>
    <t>DISMINUCIÓN DEL EXCESO DE PROVISIONES</t>
  </si>
  <si>
    <t>4341</t>
  </si>
  <si>
    <t>4390</t>
  </si>
  <si>
    <t>OTROS INGRESOS Y BENEFICIOS VARIOS</t>
  </si>
  <si>
    <t>4391</t>
  </si>
  <si>
    <t>OTROS INGRESOS DE EJERCICIOS ANTERIORES</t>
  </si>
  <si>
    <t>4392</t>
  </si>
  <si>
    <t>BONIFICACIÓNES Y DESCUENTOS OBTENIDOS</t>
  </si>
  <si>
    <t>4393</t>
  </si>
  <si>
    <t>DIFERENCIAS POR TIPO DE CAMBIO A FAVOR EN EFECTIVO Y EQUIVALENTES</t>
  </si>
  <si>
    <t>4394</t>
  </si>
  <si>
    <t>DIFERENCIAS DE COTIZACIONES A FAVOR EN VALORES NEGOCIABLES</t>
  </si>
  <si>
    <t>4395</t>
  </si>
  <si>
    <t>RESULTADO POR POSICIÓN MONETARIA</t>
  </si>
  <si>
    <t>4396</t>
  </si>
  <si>
    <t>UTILIDADES POR PARTICIPACIÓN PATRIMONIAL</t>
  </si>
  <si>
    <t>4399</t>
  </si>
  <si>
    <t>TOTAL DE INGRESOS</t>
  </si>
  <si>
    <t>GASTOS Y OTRAS PÉRDIDAS</t>
  </si>
  <si>
    <t>5100</t>
  </si>
  <si>
    <t>GASTOS DE FUNCIONAMIENTO</t>
  </si>
  <si>
    <t>5110</t>
  </si>
  <si>
    <t>SERVICIOS PERSONALES</t>
  </si>
  <si>
    <t>5111</t>
  </si>
  <si>
    <t>REMUNERACIONES AL PERSONAL DE CARÁCTER PERMANENTE</t>
  </si>
  <si>
    <t>5112</t>
  </si>
  <si>
    <t>REMUNERACIONES AL PERSONAL DE CARÁCTER TRANSITORIO</t>
  </si>
  <si>
    <t>5113</t>
  </si>
  <si>
    <t>REMUNERACIONES ADICIONALES Y ESPECIALES</t>
  </si>
  <si>
    <t>5114</t>
  </si>
  <si>
    <t>SEGURIDAD SOCIAL</t>
  </si>
  <si>
    <t>5115</t>
  </si>
  <si>
    <t>OTRAS PRESTACIONES SOCIALES Y ECONÓMICAS</t>
  </si>
  <si>
    <t>5116</t>
  </si>
  <si>
    <t>PAGO DE ESTÍMULOS A SERVIDORES PÚBLICOS</t>
  </si>
  <si>
    <t>5120</t>
  </si>
  <si>
    <t>MATERIALES Y SUMINISTROS</t>
  </si>
  <si>
    <t>5121</t>
  </si>
  <si>
    <t>MATERIALES DE ADMINISTRACIÓN, EMISIÓN DE DOCUMENTOS Y ARTÍCULOS OFICIALES</t>
  </si>
  <si>
    <t>5122</t>
  </si>
  <si>
    <t>ALIMENTOS Y UTENSILIOS</t>
  </si>
  <si>
    <t>5123</t>
  </si>
  <si>
    <t>MATERIAS PRIMAS Y MATERIALES DE PRODUCCIÓN Y COMERCIALIZACIÓN</t>
  </si>
  <si>
    <t>5124</t>
  </si>
  <si>
    <t>MATERIALES Y ARTÍCULOS DE CONSTRUCCIÓN Y DE REPARACIÓN</t>
  </si>
  <si>
    <t>5125</t>
  </si>
  <si>
    <t>PRODUCTOS QUÍMICOS, FARMACÉUTICOS Y DE LABORATORIO</t>
  </si>
  <si>
    <t>5126</t>
  </si>
  <si>
    <t>COMBUSTIBLES, LUBRICANTES Y ADITIVOS</t>
  </si>
  <si>
    <t>5127</t>
  </si>
  <si>
    <t>VESTUARIO, BLANCOS, PRENDAS DE PROTECCIÓN Y ARTÍCULOS DEPORTIVOS</t>
  </si>
  <si>
    <t>5128</t>
  </si>
  <si>
    <t>MATERIALES Y SUMINISTROS PARA SEGURIDAD</t>
  </si>
  <si>
    <t>5129</t>
  </si>
  <si>
    <t>HERRAMIENTAS, REFACCIONES Y ACCESORIOS MENORES</t>
  </si>
  <si>
    <t>5130</t>
  </si>
  <si>
    <t>SERVICIOS GENERALES</t>
  </si>
  <si>
    <t>5131</t>
  </si>
  <si>
    <t>SERVICIOS BÁSICOS</t>
  </si>
  <si>
    <t>5132</t>
  </si>
  <si>
    <t>SERVICIOS DE ARRENDAMIENTO</t>
  </si>
  <si>
    <t>5133</t>
  </si>
  <si>
    <t>SERVICIOS PROFESIONALES, CIENTÍFICOS, TÉCNICOS Y OTROS SERVICIOS</t>
  </si>
  <si>
    <t>5134</t>
  </si>
  <si>
    <t>SERVICIOS FINANCIEROS, BANCARIOS Y COMERCIALES</t>
  </si>
  <si>
    <t>5135</t>
  </si>
  <si>
    <t>SERVICIOS DE INSTALACIÓN, REPARACIÓN, MANTENIMIENTO Y CONSERVACIÓN</t>
  </si>
  <si>
    <t>5136</t>
  </si>
  <si>
    <t>SERVICIOS DE COMUNICACIÓN SOCIAL Y PUBLICIDAD</t>
  </si>
  <si>
    <t>5137</t>
  </si>
  <si>
    <t>SERVICIOS DE TRASLADO Y VIÁTICOS</t>
  </si>
  <si>
    <t>5138</t>
  </si>
  <si>
    <t>SERVICIOS OFICIALES</t>
  </si>
  <si>
    <t>5139</t>
  </si>
  <si>
    <t>OTROS SERVICIOS GENERALES</t>
  </si>
  <si>
    <t>5200</t>
  </si>
  <si>
    <t>TRANSFERENCIAS, ASIGNACIONES, SUBSIDIOS Y OTRAS  AYUDAS</t>
  </si>
  <si>
    <t>5210</t>
  </si>
  <si>
    <t>5211</t>
  </si>
  <si>
    <t>ASIGNACIONES AL SECTOR PÚBLICO</t>
  </si>
  <si>
    <t>5212</t>
  </si>
  <si>
    <t>TRANSFERENCIAS INTERNAS AL SECTOR PÚBLICO</t>
  </si>
  <si>
    <t>5220</t>
  </si>
  <si>
    <t>TRANSFERENCIAS  AL RESTO DEL SECTOR PÚBLICO</t>
  </si>
  <si>
    <t>5221</t>
  </si>
  <si>
    <t>TRANSFERENCIAS A ENTIDADES PARAESTATALES</t>
  </si>
  <si>
    <t>5222</t>
  </si>
  <si>
    <t>TRANSFERENCIAS A ENTIDADES FEDERATIVAS Y MUNICIPIOS</t>
  </si>
  <si>
    <t>5230</t>
  </si>
  <si>
    <t>5231</t>
  </si>
  <si>
    <t>SUBSIDIOS</t>
  </si>
  <si>
    <t>5232</t>
  </si>
  <si>
    <t xml:space="preserve">SUBVENCIONES  </t>
  </si>
  <si>
    <t>5240</t>
  </si>
  <si>
    <t>5241</t>
  </si>
  <si>
    <t>AYUDAS SOCIALES A PERSONAS</t>
  </si>
  <si>
    <t>5242</t>
  </si>
  <si>
    <t xml:space="preserve">BECAS   </t>
  </si>
  <si>
    <t>5243</t>
  </si>
  <si>
    <t>AYUDAS SOCIALES A INSTITUCIONES</t>
  </si>
  <si>
    <t>5244</t>
  </si>
  <si>
    <t>AYUDAS SOCIALES POR DESASTRES NATURALES Y OTROS SINIESTROS</t>
  </si>
  <si>
    <t>5250</t>
  </si>
  <si>
    <t>5251</t>
  </si>
  <si>
    <t>PENSIONES</t>
  </si>
  <si>
    <t>5252</t>
  </si>
  <si>
    <t>JUBILACIONES</t>
  </si>
  <si>
    <t>5259</t>
  </si>
  <si>
    <t>OTRAS PENSIONES Y JUBILACIONES</t>
  </si>
  <si>
    <t>5260</t>
  </si>
  <si>
    <t>TRANSFERENCIAS A FIDEICOMISOS, MANDATOS Y CONTRATOS ANÁLOGOS</t>
  </si>
  <si>
    <t>5261</t>
  </si>
  <si>
    <t>TRANSFERENCIAS A FIDEICOMISOS, MANDATOS Y CONTRATOS ANÁLOGOS AL GOBIERNO</t>
  </si>
  <si>
    <t>5262</t>
  </si>
  <si>
    <t>TRANSFERENCIAS A FIDEICOMISOS, MANDATOS Y CONTRATOS ANÁLOGOS A ENTIDADES PARAESTATALES</t>
  </si>
  <si>
    <t>5270</t>
  </si>
  <si>
    <t>TRANSFERENCIAS A LA SEGURIDAD SOCIAL</t>
  </si>
  <si>
    <t>5271</t>
  </si>
  <si>
    <t>TRASNFERENCIAS POR OBLIGACIONES DE LEY</t>
  </si>
  <si>
    <t>5280</t>
  </si>
  <si>
    <t>DONATIVO</t>
  </si>
  <si>
    <t>5281</t>
  </si>
  <si>
    <t>DONATIVOS A INSTITUCIONES SIN FINES DE LUCRO</t>
  </si>
  <si>
    <t>5282</t>
  </si>
  <si>
    <t>DONATIVOS A ENTIDADES FEDERATIVAS Y MUNICIPIOS</t>
  </si>
  <si>
    <t>5283</t>
  </si>
  <si>
    <t>DONATIVOS A FIDEICOMISOS, MANDATOS Y CONTRATOS ANÁLOGOS PRIVADOS</t>
  </si>
  <si>
    <t>5284</t>
  </si>
  <si>
    <t>DONATIVOS A FIDEICOMISOS, MANDATOS Y CONTRATOS ANÁLOGOS ESTATALES</t>
  </si>
  <si>
    <t>5285</t>
  </si>
  <si>
    <t>DONATIVOS INTERNACIONAL</t>
  </si>
  <si>
    <t>5290</t>
  </si>
  <si>
    <t>TRANSFERENCIAS AL EXTERIOR</t>
  </si>
  <si>
    <t>5291</t>
  </si>
  <si>
    <t>TRANSFERENCIAS AL EXTERIOR A GOBIERNOS EXTRANJEROS Y ORGANISMOS INTERNACIONALES</t>
  </si>
  <si>
    <t>5292</t>
  </si>
  <si>
    <t>TRANSFERENCIAS AL SECTOR PRIVADO EXTERNO</t>
  </si>
  <si>
    <t>5300</t>
  </si>
  <si>
    <t>5310</t>
  </si>
  <si>
    <t>5311</t>
  </si>
  <si>
    <t>PARTICIPACIONES DE LA FEDERACIÓN A ENTIDADES FEDERATIVAS Y MUNICIPIOS</t>
  </si>
  <si>
    <t>5312</t>
  </si>
  <si>
    <t>PARTICIPACIONES DE LAS ENTIDADES FEDERATIVAS A LOS MUNICIPIOS</t>
  </si>
  <si>
    <t>5320</t>
  </si>
  <si>
    <t>5321</t>
  </si>
  <si>
    <t>APORTACIONES DE LA FEDERACIÓN A ENTIDADES FEDERATIVAS Y MUNICIPIOS</t>
  </si>
  <si>
    <t>5322</t>
  </si>
  <si>
    <t>APORTACIONES DE LAS ENTIDADES FEDERATIVAS A LOS MUNICIPIOS</t>
  </si>
  <si>
    <t>5330</t>
  </si>
  <si>
    <t>5331</t>
  </si>
  <si>
    <t>CONVENIOS DE REASIGNACIÓN</t>
  </si>
  <si>
    <t>5332</t>
  </si>
  <si>
    <t>CONVENIOS DE DESCENTRALIZACIÓN Y OTROS</t>
  </si>
  <si>
    <t>5400</t>
  </si>
  <si>
    <t>INTERESES, COMISIONES Y OTROS GASTOS DE LA DEUDA PÚBLICA</t>
  </si>
  <si>
    <t>5410</t>
  </si>
  <si>
    <t>INTERESES DE LA DEUDA PÚBLICA</t>
  </si>
  <si>
    <t>5411</t>
  </si>
  <si>
    <t>INTERESES DE LA DEUDA PÚBLICA INTERNA</t>
  </si>
  <si>
    <t>5412</t>
  </si>
  <si>
    <t>INTERESES DE LA DEUDA PÚBLICA EXTERNA</t>
  </si>
  <si>
    <t>5420</t>
  </si>
  <si>
    <t>COMISIONES DE LA DEUDA PÚBLICA</t>
  </si>
  <si>
    <t>5421</t>
  </si>
  <si>
    <t>COMISIONES DE LA DEUDA PÚBLICA INTERNA</t>
  </si>
  <si>
    <t>5422</t>
  </si>
  <si>
    <t>COMISIONES DE LA DEUDA PÚBLICA EXTERNA</t>
  </si>
  <si>
    <t>5430</t>
  </si>
  <si>
    <t>GASTOS DE LA DEUDA PÚBLICA</t>
  </si>
  <si>
    <t>5431</t>
  </si>
  <si>
    <t>GASTOS DE LA DEUDA PÚBLICA INTERNA</t>
  </si>
  <si>
    <t>5432</t>
  </si>
  <si>
    <t>GASTOS DE LA DEUDA PÚBLICA EXTERNA</t>
  </si>
  <si>
    <t>5440</t>
  </si>
  <si>
    <t>COSTO POR COBERTURAS</t>
  </si>
  <si>
    <t>5441</t>
  </si>
  <si>
    <t>5450</t>
  </si>
  <si>
    <t>APOYOS FINANCIEROS</t>
  </si>
  <si>
    <t>5451</t>
  </si>
  <si>
    <t>APOYOS FINANCIEROS A INTERMEDIARIOS</t>
  </si>
  <si>
    <t>5452</t>
  </si>
  <si>
    <t>APOYOS FINANCIEROS A AHORRADORES Y DEUDORES DEL SISTEMA FINANCIERO NACIONAL</t>
  </si>
  <si>
    <t>5500</t>
  </si>
  <si>
    <t>OTROS GASTOS Y PÉRDIDAS EXTRAORDINARIAS</t>
  </si>
  <si>
    <t>5510</t>
  </si>
  <si>
    <t>ESTIMACIONES, DEPRECIACIONES, DETERIOROS, OBSOLESCENCIA Y AMORTIZACIONES</t>
  </si>
  <si>
    <t>5511</t>
  </si>
  <si>
    <t>ESTIMACIONES POR PÉRDIDA O DETERIORO DE ACTIVOS CIRCULANTES</t>
  </si>
  <si>
    <t>5512</t>
  </si>
  <si>
    <t>ESTIMACIONES POR PÉRDIDA O DETERIORO DE ACTIVO NO CIRCULANTE</t>
  </si>
  <si>
    <t>5513</t>
  </si>
  <si>
    <t>DEPRECIACIÓN DE BIENES INMUEBLES</t>
  </si>
  <si>
    <t>5514</t>
  </si>
  <si>
    <t>DEPRECIACIÓN DE INFRAESTRUCTURA</t>
  </si>
  <si>
    <t>5515</t>
  </si>
  <si>
    <t>DEPRECIACIÓN DE BIENES MUEBLES</t>
  </si>
  <si>
    <t>5516</t>
  </si>
  <si>
    <t>DETERIORO DE LOS ACTIVOS BIOLÓGICOS</t>
  </si>
  <si>
    <t>5517</t>
  </si>
  <si>
    <t>AMORTIZACIÓN DE ACTIVOS INTANGIBLES</t>
  </si>
  <si>
    <t>DISMINUCIÓN DE BIENES POR PÉRDIDA, OBSOLESCENCIA Y DETERIORO</t>
  </si>
  <si>
    <t>5520</t>
  </si>
  <si>
    <t xml:space="preserve">PROVISIONES  </t>
  </si>
  <si>
    <t>5521</t>
  </si>
  <si>
    <t>PROVISIONES DE PASIVOS A CORTO PLAZO</t>
  </si>
  <si>
    <t>5522</t>
  </si>
  <si>
    <t>PROVISIONES DE PASIVOS A LARGO PLAZO</t>
  </si>
  <si>
    <t>5530</t>
  </si>
  <si>
    <t>DISMINUCIÓN DE INVENTARIOS</t>
  </si>
  <si>
    <t>5531</t>
  </si>
  <si>
    <t>DISMINUCIÓN DE INVENTARIOS DE MERCANCÍAS PARA VENTA</t>
  </si>
  <si>
    <t>5532</t>
  </si>
  <si>
    <t>DISMINUCIÓN DE INVENTARIOS DE MERCANCÍAS TERMINADAS</t>
  </si>
  <si>
    <t>5533</t>
  </si>
  <si>
    <t>DISMINUCIÓN DE INVENTARIOS DE MERCANCÍAS EN PROCESO DE ELABORACIÓN</t>
  </si>
  <si>
    <t>5534</t>
  </si>
  <si>
    <t>DISMINUCIÓN DE INVENTARIOS DE MATERIAS PRIMAS, MATERIALES Y SUMINISTROS PARA PRODUCCIÓN</t>
  </si>
  <si>
    <t>5535</t>
  </si>
  <si>
    <t>DISMINUCIÓN DE ALMACÉN DE MATERIALES Y SUMINISTROS DE CONSUMO</t>
  </si>
  <si>
    <t>5540</t>
  </si>
  <si>
    <t>AUMENTO POR INSUFICIENCIA DE ESTIMACIONES POR PÉRDIDA O DETERIORO U OBSOLESCENCIA</t>
  </si>
  <si>
    <t>5541</t>
  </si>
  <si>
    <t>5550</t>
  </si>
  <si>
    <t>AUMENTO POR INSUFICIENCIA DE PROVISIONES</t>
  </si>
  <si>
    <t>5551</t>
  </si>
  <si>
    <t>5590</t>
  </si>
  <si>
    <t>OTROS GASTOS</t>
  </si>
  <si>
    <t>5591</t>
  </si>
  <si>
    <t>GASTOS DE EJERCICIOS ANTERIORES</t>
  </si>
  <si>
    <t>5592</t>
  </si>
  <si>
    <t>PÉRDIDAS POR RESPONSABILIDADES</t>
  </si>
  <si>
    <t>5593</t>
  </si>
  <si>
    <t>BONIFICACIONES Y DESCUENTOS OTORGADOS</t>
  </si>
  <si>
    <t>5594</t>
  </si>
  <si>
    <t>DIFERENCIAS POR TIPO DE CAMBIO NEGATIVAS EN EFECTIVO Y EQUIVALENTES</t>
  </si>
  <si>
    <t>5595</t>
  </si>
  <si>
    <t>DIFERENCIAS DE COTIZACIONES NEGATIVAS EN VALORES NEGOCIABLES</t>
  </si>
  <si>
    <t>5596</t>
  </si>
  <si>
    <t>5597</t>
  </si>
  <si>
    <t>PÉRDIDAS POR PARTICIPACIÓN PATRIMONIAL</t>
  </si>
  <si>
    <t>5599</t>
  </si>
  <si>
    <t>OTROS GASTOS VARIOS</t>
  </si>
  <si>
    <t>INVERSIÓN PÚBLICA</t>
  </si>
  <si>
    <t>INVERSIÓN PÚBLICA NO CAPITALIZABLE</t>
  </si>
  <si>
    <t>CONSTRUCCIÓN EN BIENES NO CAPITALIZABLES</t>
  </si>
  <si>
    <t>TOTAL DE GASTOS Y OTRAS PERDIDAS</t>
  </si>
  <si>
    <t>RESULTADO DEL EJERCICIO (AHORRO/DESAHORRO)</t>
  </si>
  <si>
    <t>PROF. JAIME GUSTAVO CASILLAS VAZQUEZ</t>
  </si>
  <si>
    <t>C. JOSÉ DE JESÚS ORNELAS MUÑOZ</t>
  </si>
  <si>
    <t>PRESIDENTE MUNICIPAL</t>
  </si>
  <si>
    <t>ENCARGADO DE LA HACIENDA PÚBLICA</t>
  </si>
  <si>
    <t>Bajo protesta de decir verdad declaramos que los Estados Financieros y sus Notas son razonablemente correctos y responsabilidad del emisor.</t>
  </si>
  <si>
    <t>ASEJ2018-01-29-03-2018-1</t>
  </si>
  <si>
    <t>AL 28 FEBRERO DE 2018</t>
  </si>
  <si>
    <t>ASEJ2018-02-05-04-2018-1</t>
  </si>
  <si>
    <t>DEL 1 DE ENERO AL 31 DE MARZO DE 2018</t>
  </si>
  <si>
    <t>ASEJ2018-03-27-04-2018-1</t>
  </si>
  <si>
    <t>DEL 1 DE ENERO AL 30 DE ABRIL DE 2018</t>
  </si>
  <si>
    <t>ASEJ2018-04-08-06-2018-1</t>
  </si>
  <si>
    <t>DEL 1 DE ENERO AL 31 DE MAYO DE 2018</t>
  </si>
  <si>
    <t>ASEJ2018-05-26-06-2018-1</t>
  </si>
  <si>
    <t>DEL 1 DE ENERO AL 30 DE JUNIO DE 2018</t>
  </si>
  <si>
    <t>ASEJ2018-06-12-07-2018-1</t>
  </si>
  <si>
    <t>DEL 1 DE ENERO AL 31 DE JULIO DE 2018</t>
  </si>
  <si>
    <t>ASEJ2018-07-21-08-2018-1</t>
  </si>
  <si>
    <t>DEL 1 DE ENERO AL 31 DE AGOSTO DE 2018</t>
  </si>
  <si>
    <t>ASEJ2018-08-18-09-2018-1</t>
  </si>
  <si>
    <t>DEL 1 DE ENERO AL 30 DE SEPTIEMBRE DE 2018</t>
  </si>
  <si>
    <t>ASEJ2018-09-16-10-2018-1</t>
  </si>
  <si>
    <t>DEL 1 DE ENERO AL 31 DE OCTUBRE DE 2018</t>
  </si>
  <si>
    <t>C. REYNALDO GONZÁLEZ GÓMEZ</t>
  </si>
  <si>
    <t>ARQ. ELBERTH YOSSIO GALLEGOS ALVARADO</t>
  </si>
  <si>
    <t>ASEJ2018-10-04-12-2018-1</t>
  </si>
  <si>
    <t>DEL 1 DE ENERO AL 30 DE NOVIEMBRE DE 2018</t>
  </si>
  <si>
    <t>ASEJ2018-11-09-01-2019-1</t>
  </si>
  <si>
    <t>DEL 1 DE ENERO AL 31 DE DICIEMBRE DE 2018</t>
  </si>
  <si>
    <t>ASEJ2018-12-29-01-2019-1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</si>
</sst>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28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164" fontId="2" fillId="2" borderId="7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4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164" fontId="5" fillId="2" borderId="11" xfId="0" quotePrefix="1" applyNumberFormat="1" applyFont="1" applyFill="1" applyBorder="1" applyAlignment="1">
      <alignment horizontal="center" vertical="center"/>
    </xf>
    <xf numFmtId="164" fontId="5" fillId="2" borderId="12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1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5" fillId="0" borderId="1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2" fillId="0" borderId="1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6" fillId="0" borderId="0" xfId="0" applyFont="1"/>
    <xf numFmtId="164" fontId="5" fillId="0" borderId="12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6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4" fontId="2" fillId="0" borderId="15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266</xdr:row>
      <xdr:rowOff>0</xdr:rowOff>
    </xdr:from>
    <xdr:to>
      <xdr:col>3</xdr:col>
      <xdr:colOff>423333</xdr:colOff>
      <xdr:row>273</xdr:row>
      <xdr:rowOff>105833</xdr:rowOff>
    </xdr:to>
    <xdr:sp macro="" textlink="">
      <xdr:nvSpPr>
        <xdr:cNvPr id="2" name="1 Rectángulo"/>
        <xdr:cNvSpPr/>
      </xdr:nvSpPr>
      <xdr:spPr>
        <a:xfrm>
          <a:off x="543983" y="42757725"/>
          <a:ext cx="1422400" cy="12393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zoomScale="59" zoomScaleNormal="59" workbookViewId="0">
      <selection activeCell="Q11" sqref="Q11"/>
    </sheetView>
  </sheetViews>
  <sheetFormatPr baseColWidth="10" defaultRowHeight="15"/>
  <sheetData>
    <row r="1" spans="1:16" s="4" customFormat="1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s="4" customFormat="1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4" customFormat="1" ht="17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4" customFormat="1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s="4" customFormat="1" ht="3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</row>
    <row r="6" spans="1:16" s="4" customFormat="1" ht="12.75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s="4" customFormat="1" ht="2.2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</row>
    <row r="8" spans="1:16" s="4" customFormat="1" ht="12.75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 s="4" customFormat="1" ht="12.75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1958356.75</v>
      </c>
      <c r="P9" s="26">
        <f>P10+P20+P27+P30+P37+P43+P54+P60</f>
        <v>9540775.2400000002</v>
      </c>
    </row>
    <row r="10" spans="1:16" s="4" customFormat="1" ht="12.75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839963.01</v>
      </c>
      <c r="P10" s="26">
        <f>SUM(P11:P18)</f>
        <v>2052287.44</v>
      </c>
    </row>
    <row r="11" spans="1:16" s="4" customFormat="1" ht="12.75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 s="4" customFormat="1" ht="12.75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835362.98</v>
      </c>
      <c r="P12" s="30">
        <v>1982606.42</v>
      </c>
    </row>
    <row r="13" spans="1:16" s="4" customFormat="1" ht="12.75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 s="4" customFormat="1" ht="12.75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 s="4" customFormat="1" ht="12.75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 s="4" customFormat="1" ht="12.75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 s="4" customFormat="1" ht="12.75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4600.03</v>
      </c>
      <c r="P17" s="30">
        <v>54681.02</v>
      </c>
    </row>
    <row r="18" spans="1:16" s="4" customFormat="1" ht="12.75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 s="4" customFormat="1" ht="12.75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 s="4" customFormat="1" ht="12.75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 s="4" customFormat="1" ht="12.75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 s="4" customFormat="1" ht="12.75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 s="4" customFormat="1" ht="12.75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 s="4" customFormat="1" ht="12.75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 s="4" customFormat="1" ht="12.75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 s="4" customFormat="1" ht="12.75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 s="4" customFormat="1" ht="12.75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 s="4" customFormat="1" ht="12.75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 s="4" customFormat="1" ht="12.75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 s="4" customFormat="1" ht="12.75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1097118.92</v>
      </c>
      <c r="P30" s="26">
        <f>SUM(P31:P35)</f>
        <v>5211967.49</v>
      </c>
    </row>
    <row r="31" spans="1:16" s="4" customFormat="1" ht="12.75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11252.1</v>
      </c>
      <c r="P31" s="30">
        <v>152760.57</v>
      </c>
    </row>
    <row r="32" spans="1:16" s="4" customFormat="1" ht="12.75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 s="4" customFormat="1" ht="12.75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998736.04</v>
      </c>
      <c r="P33" s="30">
        <v>2053214.14</v>
      </c>
    </row>
    <row r="34" spans="1:16" s="4" customFormat="1" ht="12.75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10032.64</v>
      </c>
      <c r="P34" s="30">
        <v>1661.78</v>
      </c>
    </row>
    <row r="35" spans="1:16" s="4" customFormat="1" ht="12.75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77098.14</v>
      </c>
      <c r="P35" s="30">
        <v>3004331</v>
      </c>
    </row>
    <row r="36" spans="1:16" s="4" customFormat="1" ht="12.75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 s="4" customFormat="1" ht="12.75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21274.82</v>
      </c>
      <c r="P37" s="26">
        <f>SUM(P38:P41)</f>
        <v>166754.79</v>
      </c>
    </row>
    <row r="38" spans="1:16" s="4" customFormat="1" ht="12.75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 s="4" customFormat="1" ht="12.75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 s="4" customFormat="1" ht="12.75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 s="4" customFormat="1" ht="12.75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21274.82</v>
      </c>
      <c r="P41" s="30">
        <v>166754.79</v>
      </c>
    </row>
    <row r="42" spans="1:16" s="4" customFormat="1" ht="12.75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 s="4" customFormat="1" ht="12.75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0</v>
      </c>
      <c r="P43" s="26">
        <f>SUM(P44:P52)</f>
        <v>2109765.52</v>
      </c>
    </row>
    <row r="44" spans="1:16" s="4" customFormat="1" ht="12.75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 s="4" customFormat="1" ht="12.75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0</v>
      </c>
      <c r="P45" s="30">
        <v>23950</v>
      </c>
    </row>
    <row r="46" spans="1:16" s="4" customFormat="1" ht="12.75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 s="4" customFormat="1" ht="12.75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 s="4" customFormat="1" ht="12.75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 s="4" customFormat="1" ht="12.75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 s="4" customFormat="1" ht="12.75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 s="4" customFormat="1" ht="12.75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 s="4" customFormat="1" ht="12.75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 s="4" customFormat="1" ht="12.75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 s="4" customFormat="1" ht="12.75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 s="4" customFormat="1" ht="12.75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 s="4" customFormat="1" ht="12.75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 s="4" customFormat="1" ht="12.75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 s="4" customFormat="1" ht="12.75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 s="4" customFormat="1" ht="12.75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 s="4" customFormat="1" ht="12.75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 s="4" customFormat="1" ht="12.75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 s="4" customFormat="1" ht="12.75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 s="4" customFormat="1" ht="12.75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 s="4" customFormat="1" ht="12.75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 s="4" customFormat="1" ht="12.75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2071022.9300000002</v>
      </c>
      <c r="P65" s="26">
        <f>P66+P72</f>
        <v>25687728.57</v>
      </c>
    </row>
    <row r="66" spans="1:16" s="4" customFormat="1" ht="12.75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2057522.9300000002</v>
      </c>
      <c r="P66" s="26">
        <f>SUM(P67:P70)</f>
        <v>25622828.57</v>
      </c>
    </row>
    <row r="67" spans="1:16" s="4" customFormat="1" ht="12.75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1639718.11</v>
      </c>
      <c r="P67" s="30">
        <v>21234656.199999999</v>
      </c>
    </row>
    <row r="68" spans="1:16" s="4" customFormat="1" ht="12.75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417804.82</v>
      </c>
      <c r="P68" s="30">
        <v>4381162.18</v>
      </c>
    </row>
    <row r="69" spans="1:16" s="4" customFormat="1" ht="12.75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0</v>
      </c>
      <c r="P69" s="30">
        <v>7010.19</v>
      </c>
    </row>
    <row r="70" spans="1:16" s="4" customFormat="1" ht="12.75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 s="4" customFormat="1" ht="12.75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 s="4" customFormat="1" ht="12.75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13500</v>
      </c>
      <c r="P72" s="26">
        <f>SUM(P73:P78)</f>
        <v>64900</v>
      </c>
    </row>
    <row r="73" spans="1:16" s="4" customFormat="1" ht="12.75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 s="4" customFormat="1" ht="12.75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 s="4" customFormat="1" ht="12.75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 s="4" customFormat="1" ht="12.75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13500</v>
      </c>
      <c r="P76" s="30">
        <v>64900</v>
      </c>
    </row>
    <row r="77" spans="1:16" s="4" customFormat="1" ht="12.75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 s="4" customFormat="1" ht="12.75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 s="4" customFormat="1" ht="12.75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 s="4" customFormat="1" ht="12.75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-138913.79</v>
      </c>
      <c r="P80" s="26">
        <f>P81+P85+P92+P94+P97</f>
        <v>-191579.91</v>
      </c>
    </row>
    <row r="81" spans="1:16" s="4" customFormat="1" ht="12.75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 s="4" customFormat="1" ht="12.75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 s="4" customFormat="1" ht="12.75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 s="4" customFormat="1" ht="12.75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 s="4" customFormat="1" ht="12.75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 s="4" customFormat="1" ht="12.75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 s="4" customFormat="1" ht="12.75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 s="4" customFormat="1" ht="12.75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 s="4" customFormat="1" ht="12.75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 s="4" customFormat="1" ht="12.75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 s="4" customFormat="1" ht="12.75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 s="4" customFormat="1" ht="12.75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 s="4" customFormat="1" ht="12.75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 s="4" customFormat="1" ht="12.75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 s="4" customFormat="1" ht="12.75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 s="4" customFormat="1" ht="12.75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 s="4" customFormat="1" ht="12.75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-138913.79</v>
      </c>
      <c r="P97" s="26">
        <f>SUM(P98:P104)</f>
        <v>-191579.91</v>
      </c>
    </row>
    <row r="98" spans="1:16" s="4" customFormat="1" ht="12.75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 s="4" customFormat="1" ht="12.75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-138913.79</v>
      </c>
      <c r="P99" s="30">
        <v>-191579.91</v>
      </c>
    </row>
    <row r="100" spans="1:16" s="4" customFormat="1" ht="12.75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 s="4" customFormat="1" ht="12.75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 s="4" customFormat="1" ht="12.75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 s="4" customFormat="1" ht="12.75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 s="4" customFormat="1" ht="12.75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 s="4" customFormat="1" ht="12.75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 s="4" customFormat="1" ht="12.75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3890465.89</v>
      </c>
      <c r="P106" s="26">
        <f>P9+P65+P80</f>
        <v>35036923.900000006</v>
      </c>
    </row>
    <row r="107" spans="1:16" s="4" customFormat="1" ht="12.75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 s="4" customFormat="1" ht="12.75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 s="4" customFormat="1" ht="12.75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1923218.3</v>
      </c>
      <c r="P109" s="26">
        <f>P110+P118+P129</f>
        <v>22677206.789999999</v>
      </c>
    </row>
    <row r="110" spans="1:16" s="4" customFormat="1" ht="12.75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843008.3600000001</v>
      </c>
      <c r="P110" s="26">
        <f>SUM(P111:P116)</f>
        <v>11310615.1</v>
      </c>
    </row>
    <row r="111" spans="1:16" s="4" customFormat="1" ht="12.75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586430.28</v>
      </c>
      <c r="P111" s="30">
        <v>7030490.5</v>
      </c>
    </row>
    <row r="112" spans="1:16" s="4" customFormat="1" ht="12.75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247097.4</v>
      </c>
      <c r="P112" s="30">
        <v>2836132.19</v>
      </c>
    </row>
    <row r="113" spans="1:16" s="4" customFormat="1" ht="12.75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7401.13</v>
      </c>
      <c r="P113" s="30">
        <v>1415229.91</v>
      </c>
    </row>
    <row r="114" spans="1:16" s="4" customFormat="1" ht="12.75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 s="4" customFormat="1" ht="12.75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2079.5500000000002</v>
      </c>
      <c r="P115" s="30">
        <v>28762.5</v>
      </c>
    </row>
    <row r="116" spans="1:16" s="4" customFormat="1" ht="12.75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 s="4" customFormat="1" ht="12.75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 s="4" customFormat="1" ht="12.75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316994.21999999997</v>
      </c>
      <c r="P118" s="26">
        <f>SUM(P119:P127)</f>
        <v>4043907.2199999997</v>
      </c>
    </row>
    <row r="119" spans="1:16" s="4" customFormat="1" ht="12.75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19739.669999999998</v>
      </c>
      <c r="P119" s="30">
        <v>309305.26</v>
      </c>
    </row>
    <row r="120" spans="1:16" s="4" customFormat="1" ht="12.75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37151.919999999998</v>
      </c>
      <c r="P120" s="30">
        <v>215576.7</v>
      </c>
    </row>
    <row r="121" spans="1:16" s="4" customFormat="1" ht="12.75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 s="4" customFormat="1" ht="12.75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26144.98</v>
      </c>
      <c r="P122" s="30">
        <v>539754.84</v>
      </c>
    </row>
    <row r="123" spans="1:16" s="4" customFormat="1" ht="12.75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72965.33</v>
      </c>
      <c r="P123" s="30">
        <v>836809.59</v>
      </c>
    </row>
    <row r="124" spans="1:16" s="4" customFormat="1" ht="12.75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121562.51</v>
      </c>
      <c r="P124" s="30">
        <v>1635266.15</v>
      </c>
    </row>
    <row r="125" spans="1:16" s="4" customFormat="1" ht="12.75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2719.02</v>
      </c>
      <c r="P125" s="30">
        <v>56527.47</v>
      </c>
    </row>
    <row r="126" spans="1:16" s="4" customFormat="1" ht="12.75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0</v>
      </c>
      <c r="P126" s="30">
        <v>251.98</v>
      </c>
    </row>
    <row r="127" spans="1:16" s="4" customFormat="1" ht="12.75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36710.79</v>
      </c>
      <c r="P127" s="30">
        <v>450415.23</v>
      </c>
    </row>
    <row r="128" spans="1:16" s="4" customFormat="1" ht="12.75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 s="4" customFormat="1" ht="12.75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763215.72</v>
      </c>
      <c r="P129" s="26">
        <f>SUM(P130:P138)</f>
        <v>7322684.4699999997</v>
      </c>
    </row>
    <row r="130" spans="1:16" s="4" customFormat="1" ht="12.75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447210.26</v>
      </c>
      <c r="P130" s="30">
        <v>4989621.59</v>
      </c>
    </row>
    <row r="131" spans="1:16" s="4" customFormat="1" ht="12.75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17980</v>
      </c>
      <c r="P131" s="30">
        <v>314074.88</v>
      </c>
    </row>
    <row r="132" spans="1:16" s="4" customFormat="1" ht="12.75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53879.45</v>
      </c>
      <c r="P132" s="30">
        <v>305738.21999999997</v>
      </c>
    </row>
    <row r="133" spans="1:16" s="4" customFormat="1" ht="12.75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1658.8</v>
      </c>
      <c r="P133" s="30">
        <v>218575.75</v>
      </c>
    </row>
    <row r="134" spans="1:16" s="4" customFormat="1" ht="12.75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53953.2</v>
      </c>
      <c r="P134" s="30">
        <v>410717.93</v>
      </c>
    </row>
    <row r="135" spans="1:16" s="4" customFormat="1" ht="12.75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0</v>
      </c>
      <c r="P135" s="30">
        <v>16160</v>
      </c>
    </row>
    <row r="136" spans="1:16" s="4" customFormat="1" ht="12.75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10652.01</v>
      </c>
      <c r="P136" s="30">
        <v>115085.57</v>
      </c>
    </row>
    <row r="137" spans="1:16" s="4" customFormat="1" ht="12.75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158234</v>
      </c>
      <c r="P137" s="30">
        <v>698564.23</v>
      </c>
    </row>
    <row r="138" spans="1:16" s="4" customFormat="1" ht="12.75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19648</v>
      </c>
      <c r="P138" s="30">
        <v>254146.3</v>
      </c>
    </row>
    <row r="139" spans="1:16" s="4" customFormat="1" ht="12.75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 s="4" customFormat="1" ht="12.75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173437.36</v>
      </c>
      <c r="P140" s="26">
        <f>P141+P145+P149+P153+P159+P164+P168+P171+P178</f>
        <v>1942608.2100000002</v>
      </c>
    </row>
    <row r="141" spans="1:16" s="4" customFormat="1" ht="12.75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 s="4" customFormat="1" ht="12.75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 s="4" customFormat="1" ht="12.75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 s="4" customFormat="1" ht="12.75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 s="4" customFormat="1" ht="12.75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85000</v>
      </c>
      <c r="P145" s="26">
        <f>SUM(P146:P147)</f>
        <v>840000</v>
      </c>
    </row>
    <row r="146" spans="1:16" s="4" customFormat="1" ht="12.75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85000</v>
      </c>
      <c r="P146" s="30">
        <v>840000</v>
      </c>
    </row>
    <row r="147" spans="1:16" s="4" customFormat="1" ht="12.75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 s="4" customFormat="1" ht="12.75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 s="4" customFormat="1" ht="12.75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 s="4" customFormat="1" ht="12.75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 s="4" customFormat="1" ht="12.75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 s="4" customFormat="1" ht="12.75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 s="4" customFormat="1" ht="12.75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39155.96</v>
      </c>
      <c r="P153" s="26">
        <f>SUM(P154:P157)</f>
        <v>528927.91</v>
      </c>
    </row>
    <row r="154" spans="1:16" s="4" customFormat="1" ht="12.75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12161.96</v>
      </c>
      <c r="P154" s="30">
        <v>217713.44</v>
      </c>
    </row>
    <row r="155" spans="1:16" s="4" customFormat="1" ht="12.75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1000</v>
      </c>
      <c r="P155" s="30">
        <v>145062.18</v>
      </c>
    </row>
    <row r="156" spans="1:16" s="4" customFormat="1" ht="12.75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25994</v>
      </c>
      <c r="P156" s="30">
        <v>166152.29</v>
      </c>
    </row>
    <row r="157" spans="1:16" s="4" customFormat="1" ht="12.75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 s="4" customFormat="1" ht="12.75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 s="4" customFormat="1" ht="12.75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49281.4</v>
      </c>
      <c r="P159" s="26">
        <f>SUM(P160:P162)</f>
        <v>573680.30000000005</v>
      </c>
    </row>
    <row r="160" spans="1:16" s="4" customFormat="1" ht="12.75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49281.4</v>
      </c>
      <c r="P160" s="30">
        <v>573680.30000000005</v>
      </c>
    </row>
    <row r="161" spans="1:16" s="4" customFormat="1" ht="12.75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 s="4" customFormat="1" ht="12.75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 s="4" customFormat="1" ht="12.75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 s="4" customFormat="1" ht="12.75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 s="4" customFormat="1" ht="12.75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 s="4" customFormat="1" ht="12.75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 s="4" customFormat="1" ht="12.75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 s="4" customFormat="1" ht="12.75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 s="4" customFormat="1" ht="12.75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 s="4" customFormat="1" ht="12.75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 s="4" customFormat="1" ht="12.75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 s="4" customFormat="1" ht="12.75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 s="4" customFormat="1" ht="12.75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 s="4" customFormat="1" ht="12.75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 s="4" customFormat="1" ht="12.75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 s="4" customFormat="1" ht="12.75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 s="4" customFormat="1" ht="12.75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 s="4" customFormat="1" ht="12.75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 s="4" customFormat="1" ht="12.75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 s="4" customFormat="1" ht="12.75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 s="4" customFormat="1" ht="12.75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 s="4" customFormat="1" ht="12.75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 s="4" customFormat="1" ht="12.75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 s="4" customFormat="1" ht="12.75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 s="4" customFormat="1" ht="12.75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 s="4" customFormat="1" ht="12.75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 s="4" customFormat="1" ht="12.75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 s="4" customFormat="1" ht="12.75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 s="4" customFormat="1" ht="12.75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 s="4" customFormat="1" ht="12.75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 s="4" customFormat="1" ht="12.75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 s="4" customFormat="1" ht="12.75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 s="4" customFormat="1" ht="12.75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 s="4" customFormat="1" ht="12.75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 s="4" customFormat="1" ht="12.75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 s="4" customFormat="1" ht="12.75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 s="4" customFormat="1" ht="12.75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 s="4" customFormat="1" ht="12.75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 s="4" customFormat="1" ht="12.75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 s="4" customFormat="1" ht="12.75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 s="4" customFormat="1" ht="12.75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 s="4" customFormat="1" ht="12.75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 s="4" customFormat="1" ht="12.75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 s="4" customFormat="1" ht="12.75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 s="4" customFormat="1" ht="12.75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 s="4" customFormat="1" ht="12.75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 s="4" customFormat="1" ht="12.75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 s="4" customFormat="1" ht="12.75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 s="4" customFormat="1" ht="12.75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 s="4" customFormat="1" ht="12.75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 s="4" customFormat="1" ht="12.75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 s="4" customFormat="1" ht="12.75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 s="4" customFormat="1" ht="12.75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 s="4" customFormat="1" ht="12.75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 s="4" customFormat="1" ht="12.75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 s="4" customFormat="1" ht="12.75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 s="4" customFormat="1" ht="12.75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 s="4" customFormat="1" ht="12.75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 s="4" customFormat="1" ht="12.75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 s="4" customFormat="1" ht="12.75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 s="4" customFormat="1" ht="12.75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 s="4" customFormat="1" ht="12.75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 s="4" customFormat="1" ht="12.75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 s="4" customFormat="1" ht="12.75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 s="4" customFormat="1" ht="12.75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 s="4" customFormat="1" ht="12.75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 s="4" customFormat="1" ht="12.75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 s="4" customFormat="1" ht="12.75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 s="4" customFormat="1" ht="12.75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 s="4" customFormat="1" ht="12.75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 s="4" customFormat="1" ht="12.75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 s="4" customFormat="1" ht="12.75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 s="4" customFormat="1" ht="12.75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 s="4" customFormat="1" ht="12.75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 s="4" customFormat="1" ht="12.75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 s="4" customFormat="1" ht="12.75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 s="4" customFormat="1" ht="12.75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 s="4" customFormat="1" ht="12.75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 s="4" customFormat="1" ht="12.75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 s="4" customFormat="1" ht="12.75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 s="4" customFormat="1" ht="12.75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 s="4" customFormat="1" ht="12.75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 s="4" customFormat="1" ht="12.75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 s="4" customFormat="1" ht="12.75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 s="4" customFormat="1" ht="12.75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 s="4" customFormat="1" ht="12.75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 s="4" customFormat="1" ht="12.75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 s="4" customFormat="1" ht="12.75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 s="4" customFormat="1" ht="12.75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 s="4" customFormat="1" ht="12.75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 s="4" customFormat="1" ht="12.75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 s="4" customFormat="1" ht="12.75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 s="4" customFormat="1" ht="12.75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 s="4" customFormat="1" ht="12.75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 s="4" customFormat="1" ht="12.75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2096655.6600000001</v>
      </c>
      <c r="P255" s="26">
        <f>P109+P140+P182+P195+P215+P252</f>
        <v>24782464.5</v>
      </c>
    </row>
    <row r="256" spans="1:16" s="4" customFormat="1" ht="12.75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 s="4" customFormat="1" ht="12.75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1793810.23</v>
      </c>
      <c r="P257" s="26">
        <f>P106-P255</f>
        <v>10254459.400000006</v>
      </c>
    </row>
    <row r="258" spans="1:16" s="4" customFormat="1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59" spans="1:16" s="4" customFormat="1" ht="12.7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3"/>
      <c r="P259" s="13"/>
    </row>
    <row r="260" spans="1:16" s="4" customFormat="1" ht="12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3"/>
      <c r="P260" s="13"/>
    </row>
    <row r="261" spans="1:16" s="4" customFormat="1" ht="12.7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3"/>
      <c r="P261" s="13"/>
    </row>
    <row r="262" spans="1:16" s="4" customFormat="1" ht="12.7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3"/>
      <c r="P262" s="13"/>
    </row>
    <row r="263" spans="1:16" s="4" customFormat="1" ht="12.75">
      <c r="A263" s="25"/>
      <c r="B263" s="42"/>
      <c r="C263" s="42"/>
      <c r="D263" s="45"/>
      <c r="E263" s="42"/>
      <c r="F263" s="42"/>
      <c r="G263" s="12"/>
      <c r="H263" s="25"/>
      <c r="I263" s="25"/>
      <c r="J263" s="46"/>
      <c r="K263" s="25"/>
      <c r="L263" s="25"/>
      <c r="M263" s="12"/>
      <c r="N263" s="42"/>
      <c r="O263" s="47"/>
      <c r="P263" s="48"/>
    </row>
    <row r="264" spans="1:16" s="4" customFormat="1" ht="12.75">
      <c r="A264" s="12"/>
      <c r="B264" s="12"/>
      <c r="C264" s="12"/>
      <c r="D264" s="49" t="s">
        <v>395</v>
      </c>
      <c r="E264" s="12"/>
      <c r="F264" s="12"/>
      <c r="G264" s="12"/>
      <c r="H264" s="12"/>
      <c r="I264" s="12"/>
      <c r="J264" s="49"/>
      <c r="K264" s="12"/>
      <c r="L264" s="12"/>
      <c r="M264" s="12"/>
      <c r="N264" s="12"/>
      <c r="O264" s="50" t="s">
        <v>396</v>
      </c>
      <c r="P264" s="13"/>
    </row>
    <row r="265" spans="1:16" s="4" customFormat="1" ht="12.75">
      <c r="A265" s="12"/>
      <c r="B265" s="12"/>
      <c r="C265" s="12"/>
      <c r="D265" s="49" t="s">
        <v>397</v>
      </c>
      <c r="E265" s="12"/>
      <c r="F265" s="12"/>
      <c r="G265" s="12"/>
      <c r="H265" s="12"/>
      <c r="I265" s="12"/>
      <c r="J265" s="49"/>
      <c r="K265" s="12"/>
      <c r="L265" s="12"/>
      <c r="M265" s="12"/>
      <c r="N265" s="12"/>
      <c r="O265" s="50" t="s">
        <v>398</v>
      </c>
      <c r="P265" s="13"/>
    </row>
    <row r="266" spans="1:16" s="4" customFormat="1">
      <c r="A266" s="12"/>
      <c r="B266" t="s">
        <v>399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3"/>
      <c r="P266" s="13"/>
    </row>
    <row r="267" spans="1:16" s="4" customFormat="1" ht="12.7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3"/>
      <c r="P267" s="13"/>
    </row>
    <row r="268" spans="1:16" s="4" customFormat="1" ht="12.7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3"/>
      <c r="P268" s="13"/>
    </row>
    <row r="269" spans="1:16" s="4" customFormat="1" ht="12.7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3"/>
      <c r="P269" s="13"/>
    </row>
    <row r="270" spans="1:16" s="4" customFormat="1" ht="12.75">
      <c r="A270" s="12"/>
      <c r="B270" s="12"/>
      <c r="C270" s="12"/>
      <c r="D270" s="12"/>
      <c r="E270" s="12"/>
      <c r="F270" s="51" t="s">
        <v>400</v>
      </c>
      <c r="G270" s="51"/>
      <c r="H270" s="51"/>
      <c r="I270" s="51"/>
      <c r="J270" s="51"/>
      <c r="K270" s="51"/>
      <c r="L270" s="51"/>
      <c r="M270" s="51"/>
      <c r="N270" s="51"/>
      <c r="O270" s="13"/>
      <c r="P270" s="13"/>
    </row>
    <row r="271" spans="1:16" s="4" customFormat="1" ht="12.75">
      <c r="A271" s="12"/>
      <c r="B271" s="12"/>
      <c r="C271" s="12"/>
      <c r="D271" s="12"/>
      <c r="E271" s="12"/>
      <c r="F271" s="51"/>
      <c r="G271" s="51"/>
      <c r="H271" s="51"/>
      <c r="I271" s="51"/>
      <c r="J271" s="51"/>
      <c r="K271" s="51"/>
      <c r="L271" s="51"/>
      <c r="M271" s="51"/>
      <c r="N271" s="51"/>
      <c r="O271" s="13"/>
      <c r="P271" s="13"/>
    </row>
    <row r="272" spans="1:16" s="4" customFormat="1" ht="12.75">
      <c r="A272" s="12"/>
      <c r="B272" s="12"/>
      <c r="C272" s="12"/>
      <c r="D272" s="12"/>
      <c r="E272" s="12"/>
      <c r="F272" s="51"/>
      <c r="G272" s="51"/>
      <c r="H272" s="51"/>
      <c r="I272" s="51"/>
      <c r="J272" s="51"/>
      <c r="K272" s="51"/>
      <c r="L272" s="51"/>
      <c r="M272" s="51"/>
      <c r="N272" s="51"/>
      <c r="O272" s="13"/>
      <c r="P272" s="13"/>
    </row>
    <row r="273" spans="1:16" s="4" customFormat="1" ht="12.75">
      <c r="A273" s="12"/>
      <c r="B273" s="12"/>
      <c r="C273" s="12"/>
      <c r="D273" s="12"/>
      <c r="E273" s="12"/>
      <c r="F273" s="51"/>
      <c r="G273" s="51"/>
      <c r="H273" s="51"/>
      <c r="I273" s="51"/>
      <c r="J273" s="51"/>
      <c r="K273" s="51"/>
      <c r="L273" s="51"/>
      <c r="M273" s="51"/>
      <c r="N273" s="51"/>
      <c r="O273" s="13"/>
      <c r="P273" s="13"/>
    </row>
    <row r="274" spans="1:16" s="4" customFormat="1" ht="12.7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3"/>
      <c r="P274" s="13"/>
    </row>
    <row r="275" spans="1:16" s="4" customFormat="1" ht="12.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3"/>
      <c r="P275" s="13"/>
    </row>
    <row r="276" spans="1:16" s="4" customFormat="1" ht="12.7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3"/>
      <c r="P276" s="13"/>
    </row>
    <row r="277" spans="1:16" s="4" customFormat="1" ht="12.7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3"/>
      <c r="P277" s="13"/>
    </row>
    <row r="278" spans="1:16" s="4" customFormat="1" ht="12.7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3"/>
      <c r="P278" s="13"/>
    </row>
    <row r="279" spans="1:16" s="4" customFormat="1" ht="12.7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  <c r="P279" s="13"/>
    </row>
    <row r="280" spans="1:16" s="4" customFormat="1" ht="12.7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3"/>
      <c r="P280" s="13"/>
    </row>
    <row r="281" spans="1:16" s="4" customFormat="1" ht="12.7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3"/>
      <c r="P281" s="13"/>
    </row>
    <row r="282" spans="1:16" s="4" customFormat="1" ht="12.7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3"/>
      <c r="P282" s="13"/>
    </row>
    <row r="283" spans="1:16" s="4" customFormat="1" ht="12.7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3"/>
      <c r="P283" s="13"/>
    </row>
    <row r="284" spans="1:16" s="4" customFormat="1" ht="12.7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3"/>
      <c r="P284" s="13"/>
    </row>
    <row r="285" spans="1:16" s="4" customFormat="1" ht="12.7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3"/>
      <c r="P285" s="13"/>
    </row>
    <row r="286" spans="1:16" s="4" customFormat="1" ht="12.7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3"/>
      <c r="P286" s="13"/>
    </row>
    <row r="287" spans="1:16" s="4" customFormat="1" ht="12.7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3"/>
      <c r="P287" s="13"/>
    </row>
    <row r="288" spans="1:16" s="4" customFormat="1" ht="12.7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3"/>
      <c r="P288" s="13"/>
    </row>
    <row r="289" spans="1:16" s="4" customFormat="1" ht="12.7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3"/>
      <c r="P289" s="13"/>
    </row>
    <row r="290" spans="1:16" s="4" customFormat="1" ht="12.7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3"/>
      <c r="P290" s="13"/>
    </row>
    <row r="291" spans="1:16" s="4" customFormat="1" ht="12.7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3"/>
      <c r="P291" s="13"/>
    </row>
    <row r="292" spans="1:16" s="4" customFormat="1" ht="12.7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3"/>
      <c r="P292" s="13"/>
    </row>
    <row r="293" spans="1:16" s="4" customFormat="1" ht="12.7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3"/>
      <c r="P293" s="13"/>
    </row>
    <row r="294" spans="1:16" s="4" customFormat="1" ht="12.7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3"/>
      <c r="P294" s="13"/>
    </row>
    <row r="295" spans="1:16" s="4" customFormat="1" ht="12.7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3"/>
      <c r="P295" s="13"/>
    </row>
    <row r="296" spans="1:16" s="4" customFormat="1" ht="12.7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3"/>
      <c r="P296" s="13"/>
    </row>
    <row r="297" spans="1:16" s="4" customFormat="1" ht="12.7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3"/>
      <c r="P297" s="13"/>
    </row>
    <row r="298" spans="1:16" s="4" customFormat="1" ht="12.7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3"/>
      <c r="P298" s="13"/>
    </row>
    <row r="299" spans="1:16" s="4" customFormat="1" ht="12.7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3"/>
      <c r="P299" s="13"/>
    </row>
    <row r="300" spans="1:16" s="4" customFormat="1" ht="12.7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3"/>
      <c r="P300" s="13"/>
    </row>
    <row r="301" spans="1:16" s="4" customFormat="1" ht="12.7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3"/>
      <c r="P301" s="13"/>
    </row>
    <row r="302" spans="1:16" s="4" customFormat="1" ht="12.7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3"/>
      <c r="P302" s="13"/>
    </row>
    <row r="303" spans="1:16" s="4" customFormat="1" ht="12.7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3"/>
      <c r="P303" s="13"/>
    </row>
    <row r="304" spans="1:16" s="4" customFormat="1" ht="12.7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3"/>
      <c r="P304" s="13"/>
    </row>
    <row r="305" spans="1:16" s="4" customFormat="1" ht="12.7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3"/>
      <c r="P305" s="13"/>
    </row>
    <row r="306" spans="1:16" s="4" customFormat="1" ht="12.7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3"/>
      <c r="P306" s="13"/>
    </row>
    <row r="307" spans="1:16" s="4" customFormat="1" ht="12.7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3"/>
      <c r="P307" s="13"/>
    </row>
    <row r="308" spans="1:16" s="4" customFormat="1" ht="12.7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3"/>
      <c r="P308" s="13"/>
    </row>
    <row r="309" spans="1:16" s="4" customFormat="1" ht="12.7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3"/>
      <c r="P309" s="13"/>
    </row>
    <row r="310" spans="1:16" s="4" customFormat="1" ht="12.7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3"/>
      <c r="P310" s="13"/>
    </row>
    <row r="311" spans="1:16" s="4" customFormat="1" ht="12.7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3"/>
      <c r="P311" s="13"/>
    </row>
    <row r="312" spans="1:16" s="4" customFormat="1" ht="12.7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3"/>
      <c r="P312" s="13"/>
    </row>
    <row r="313" spans="1:16" s="4" customFormat="1" ht="12.7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3"/>
      <c r="P313" s="13"/>
    </row>
    <row r="314" spans="1:16" s="4" customFormat="1" ht="12.7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3"/>
      <c r="P314" s="13"/>
    </row>
    <row r="315" spans="1:16" s="4" customFormat="1" ht="12.7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3"/>
      <c r="P315" s="13"/>
    </row>
    <row r="316" spans="1:16" s="4" customFormat="1" ht="12.7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3"/>
      <c r="P316" s="13"/>
    </row>
    <row r="317" spans="1:16" s="4" customFormat="1" ht="12.7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3"/>
      <c r="P317" s="13"/>
    </row>
    <row r="318" spans="1:16" s="4" customFormat="1" ht="12.7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3"/>
      <c r="P318" s="13"/>
    </row>
    <row r="319" spans="1:16" s="4" customFormat="1" ht="12.7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3"/>
      <c r="P319" s="13"/>
    </row>
    <row r="320" spans="1:16" s="4" customFormat="1" ht="12.7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3"/>
      <c r="P320" s="13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workbookViewId="0">
      <selection activeCell="N24" sqref="N24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17" width="13.5703125" style="4" bestFit="1" customWidth="1"/>
    <col min="18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273" width="13.5703125" style="4" bestFit="1" customWidth="1"/>
    <col min="274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529" width="13.5703125" style="4" bestFit="1" customWidth="1"/>
    <col min="530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785" width="13.5703125" style="4" bestFit="1" customWidth="1"/>
    <col min="786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041" width="13.5703125" style="4" bestFit="1" customWidth="1"/>
    <col min="1042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297" width="13.5703125" style="4" bestFit="1" customWidth="1"/>
    <col min="1298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553" width="13.5703125" style="4" bestFit="1" customWidth="1"/>
    <col min="1554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1809" width="13.5703125" style="4" bestFit="1" customWidth="1"/>
    <col min="1810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065" width="13.5703125" style="4" bestFit="1" customWidth="1"/>
    <col min="2066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321" width="13.5703125" style="4" bestFit="1" customWidth="1"/>
    <col min="2322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577" width="13.5703125" style="4" bestFit="1" customWidth="1"/>
    <col min="2578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2833" width="13.5703125" style="4" bestFit="1" customWidth="1"/>
    <col min="2834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089" width="13.5703125" style="4" bestFit="1" customWidth="1"/>
    <col min="3090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345" width="13.5703125" style="4" bestFit="1" customWidth="1"/>
    <col min="3346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601" width="13.5703125" style="4" bestFit="1" customWidth="1"/>
    <col min="3602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3857" width="13.5703125" style="4" bestFit="1" customWidth="1"/>
    <col min="3858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113" width="13.5703125" style="4" bestFit="1" customWidth="1"/>
    <col min="4114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369" width="13.5703125" style="4" bestFit="1" customWidth="1"/>
    <col min="4370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625" width="13.5703125" style="4" bestFit="1" customWidth="1"/>
    <col min="4626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4881" width="13.5703125" style="4" bestFit="1" customWidth="1"/>
    <col min="4882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137" width="13.5703125" style="4" bestFit="1" customWidth="1"/>
    <col min="5138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393" width="13.5703125" style="4" bestFit="1" customWidth="1"/>
    <col min="5394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649" width="13.5703125" style="4" bestFit="1" customWidth="1"/>
    <col min="5650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5905" width="13.5703125" style="4" bestFit="1" customWidth="1"/>
    <col min="5906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161" width="13.5703125" style="4" bestFit="1" customWidth="1"/>
    <col min="6162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417" width="13.5703125" style="4" bestFit="1" customWidth="1"/>
    <col min="6418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673" width="13.5703125" style="4" bestFit="1" customWidth="1"/>
    <col min="6674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6929" width="13.5703125" style="4" bestFit="1" customWidth="1"/>
    <col min="6930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185" width="13.5703125" style="4" bestFit="1" customWidth="1"/>
    <col min="7186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441" width="13.5703125" style="4" bestFit="1" customWidth="1"/>
    <col min="7442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697" width="13.5703125" style="4" bestFit="1" customWidth="1"/>
    <col min="7698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7953" width="13.5703125" style="4" bestFit="1" customWidth="1"/>
    <col min="7954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209" width="13.5703125" style="4" bestFit="1" customWidth="1"/>
    <col min="8210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465" width="13.5703125" style="4" bestFit="1" customWidth="1"/>
    <col min="8466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721" width="13.5703125" style="4" bestFit="1" customWidth="1"/>
    <col min="8722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8977" width="13.5703125" style="4" bestFit="1" customWidth="1"/>
    <col min="8978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233" width="13.5703125" style="4" bestFit="1" customWidth="1"/>
    <col min="9234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489" width="13.5703125" style="4" bestFit="1" customWidth="1"/>
    <col min="9490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745" width="13.5703125" style="4" bestFit="1" customWidth="1"/>
    <col min="9746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001" width="13.5703125" style="4" bestFit="1" customWidth="1"/>
    <col min="10002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257" width="13.5703125" style="4" bestFit="1" customWidth="1"/>
    <col min="10258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513" width="13.5703125" style="4" bestFit="1" customWidth="1"/>
    <col min="10514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0769" width="13.5703125" style="4" bestFit="1" customWidth="1"/>
    <col min="10770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025" width="13.5703125" style="4" bestFit="1" customWidth="1"/>
    <col min="11026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281" width="13.5703125" style="4" bestFit="1" customWidth="1"/>
    <col min="11282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537" width="13.5703125" style="4" bestFit="1" customWidth="1"/>
    <col min="11538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1793" width="13.5703125" style="4" bestFit="1" customWidth="1"/>
    <col min="11794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049" width="13.5703125" style="4" bestFit="1" customWidth="1"/>
    <col min="12050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305" width="13.5703125" style="4" bestFit="1" customWidth="1"/>
    <col min="12306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561" width="13.5703125" style="4" bestFit="1" customWidth="1"/>
    <col min="12562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2817" width="13.5703125" style="4" bestFit="1" customWidth="1"/>
    <col min="12818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073" width="13.5703125" style="4" bestFit="1" customWidth="1"/>
    <col min="13074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329" width="13.5703125" style="4" bestFit="1" customWidth="1"/>
    <col min="13330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585" width="13.5703125" style="4" bestFit="1" customWidth="1"/>
    <col min="13586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3841" width="13.5703125" style="4" bestFit="1" customWidth="1"/>
    <col min="13842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097" width="13.5703125" style="4" bestFit="1" customWidth="1"/>
    <col min="14098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353" width="13.5703125" style="4" bestFit="1" customWidth="1"/>
    <col min="14354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609" width="13.5703125" style="4" bestFit="1" customWidth="1"/>
    <col min="14610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4865" width="13.5703125" style="4" bestFit="1" customWidth="1"/>
    <col min="14866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121" width="13.5703125" style="4" bestFit="1" customWidth="1"/>
    <col min="15122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377" width="13.5703125" style="4" bestFit="1" customWidth="1"/>
    <col min="15378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633" width="13.5703125" style="4" bestFit="1" customWidth="1"/>
    <col min="15634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5889" width="13.5703125" style="4" bestFit="1" customWidth="1"/>
    <col min="15890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145" width="13.5703125" style="4" bestFit="1" customWidth="1"/>
    <col min="16146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4462032.5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2032097.73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2004180.3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27917.43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2271755.9500000002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145850.07999999999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1971965.37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16055.97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137884.53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155078.82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155078.82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3100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3100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27490455.899999999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27452255.899999999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19115592.739999998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4560801.09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3775862.07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38200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38200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-200083.37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-200083.37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-200083.37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31752405.029999997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20282117.949999996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9884821.0399999972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5960748.8899999997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2707301.92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1200446.28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16323.95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3779237.75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233016.32000000001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165710.75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830998.95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634351.06999999995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1568026.98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44643.9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302363.78000000003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6618059.1600000001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4198571.8899999997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328912.90999999997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260691.79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145584.45000000001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410904.46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66544.800000000003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81945.53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1022545.6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102357.73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3251088.3899999997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1098448.96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1098448.96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1626135.43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1294338.45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103244.71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228552.27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526504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526504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7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7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7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7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7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7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7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7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7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7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7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7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7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7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7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23533206.339999996</v>
      </c>
      <c r="P255" s="26">
        <f>P109+P140+P182+P195+P215+P252</f>
        <v>24782464.5</v>
      </c>
      <c r="Q255" s="52"/>
    </row>
    <row r="256" spans="1:17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8219198.6900000013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418</v>
      </c>
      <c r="J264" s="49"/>
      <c r="O264" s="50" t="s">
        <v>419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420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workbookViewId="0">
      <selection activeCell="N22" sqref="N22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17" width="13.5703125" style="4" bestFit="1" customWidth="1"/>
    <col min="18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273" width="13.5703125" style="4" bestFit="1" customWidth="1"/>
    <col min="274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529" width="13.5703125" style="4" bestFit="1" customWidth="1"/>
    <col min="530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785" width="13.5703125" style="4" bestFit="1" customWidth="1"/>
    <col min="786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041" width="13.5703125" style="4" bestFit="1" customWidth="1"/>
    <col min="1042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297" width="13.5703125" style="4" bestFit="1" customWidth="1"/>
    <col min="1298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553" width="13.5703125" style="4" bestFit="1" customWidth="1"/>
    <col min="1554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1809" width="13.5703125" style="4" bestFit="1" customWidth="1"/>
    <col min="1810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065" width="13.5703125" style="4" bestFit="1" customWidth="1"/>
    <col min="2066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321" width="13.5703125" style="4" bestFit="1" customWidth="1"/>
    <col min="2322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577" width="13.5703125" style="4" bestFit="1" customWidth="1"/>
    <col min="2578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2833" width="13.5703125" style="4" bestFit="1" customWidth="1"/>
    <col min="2834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089" width="13.5703125" style="4" bestFit="1" customWidth="1"/>
    <col min="3090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345" width="13.5703125" style="4" bestFit="1" customWidth="1"/>
    <col min="3346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601" width="13.5703125" style="4" bestFit="1" customWidth="1"/>
    <col min="3602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3857" width="13.5703125" style="4" bestFit="1" customWidth="1"/>
    <col min="3858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113" width="13.5703125" style="4" bestFit="1" customWidth="1"/>
    <col min="4114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369" width="13.5703125" style="4" bestFit="1" customWidth="1"/>
    <col min="4370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625" width="13.5703125" style="4" bestFit="1" customWidth="1"/>
    <col min="4626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4881" width="13.5703125" style="4" bestFit="1" customWidth="1"/>
    <col min="4882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137" width="13.5703125" style="4" bestFit="1" customWidth="1"/>
    <col min="5138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393" width="13.5703125" style="4" bestFit="1" customWidth="1"/>
    <col min="5394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649" width="13.5703125" style="4" bestFit="1" customWidth="1"/>
    <col min="5650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5905" width="13.5703125" style="4" bestFit="1" customWidth="1"/>
    <col min="5906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161" width="13.5703125" style="4" bestFit="1" customWidth="1"/>
    <col min="6162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417" width="13.5703125" style="4" bestFit="1" customWidth="1"/>
    <col min="6418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673" width="13.5703125" style="4" bestFit="1" customWidth="1"/>
    <col min="6674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6929" width="13.5703125" style="4" bestFit="1" customWidth="1"/>
    <col min="6930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185" width="13.5703125" style="4" bestFit="1" customWidth="1"/>
    <col min="7186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441" width="13.5703125" style="4" bestFit="1" customWidth="1"/>
    <col min="7442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697" width="13.5703125" style="4" bestFit="1" customWidth="1"/>
    <col min="7698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7953" width="13.5703125" style="4" bestFit="1" customWidth="1"/>
    <col min="7954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209" width="13.5703125" style="4" bestFit="1" customWidth="1"/>
    <col min="8210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465" width="13.5703125" style="4" bestFit="1" customWidth="1"/>
    <col min="8466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721" width="13.5703125" style="4" bestFit="1" customWidth="1"/>
    <col min="8722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8977" width="13.5703125" style="4" bestFit="1" customWidth="1"/>
    <col min="8978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233" width="13.5703125" style="4" bestFit="1" customWidth="1"/>
    <col min="9234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489" width="13.5703125" style="4" bestFit="1" customWidth="1"/>
    <col min="9490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745" width="13.5703125" style="4" bestFit="1" customWidth="1"/>
    <col min="9746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001" width="13.5703125" style="4" bestFit="1" customWidth="1"/>
    <col min="10002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257" width="13.5703125" style="4" bestFit="1" customWidth="1"/>
    <col min="10258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513" width="13.5703125" style="4" bestFit="1" customWidth="1"/>
    <col min="10514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0769" width="13.5703125" style="4" bestFit="1" customWidth="1"/>
    <col min="10770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025" width="13.5703125" style="4" bestFit="1" customWidth="1"/>
    <col min="11026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281" width="13.5703125" style="4" bestFit="1" customWidth="1"/>
    <col min="11282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537" width="13.5703125" style="4" bestFit="1" customWidth="1"/>
    <col min="11538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1793" width="13.5703125" style="4" bestFit="1" customWidth="1"/>
    <col min="11794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049" width="13.5703125" style="4" bestFit="1" customWidth="1"/>
    <col min="12050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305" width="13.5703125" style="4" bestFit="1" customWidth="1"/>
    <col min="12306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561" width="13.5703125" style="4" bestFit="1" customWidth="1"/>
    <col min="12562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2817" width="13.5703125" style="4" bestFit="1" customWidth="1"/>
    <col min="12818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073" width="13.5703125" style="4" bestFit="1" customWidth="1"/>
    <col min="13074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329" width="13.5703125" style="4" bestFit="1" customWidth="1"/>
    <col min="13330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585" width="13.5703125" style="4" bestFit="1" customWidth="1"/>
    <col min="13586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3841" width="13.5703125" style="4" bestFit="1" customWidth="1"/>
    <col min="13842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097" width="13.5703125" style="4" bestFit="1" customWidth="1"/>
    <col min="14098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353" width="13.5703125" style="4" bestFit="1" customWidth="1"/>
    <col min="14354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609" width="13.5703125" style="4" bestFit="1" customWidth="1"/>
    <col min="14610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4865" width="13.5703125" style="4" bestFit="1" customWidth="1"/>
    <col min="14866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121" width="13.5703125" style="4" bestFit="1" customWidth="1"/>
    <col min="15122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377" width="13.5703125" style="4" bestFit="1" customWidth="1"/>
    <col min="15378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633" width="13.5703125" style="4" bestFit="1" customWidth="1"/>
    <col min="15634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5889" width="13.5703125" style="4" bestFit="1" customWidth="1"/>
    <col min="15890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145" width="13.5703125" style="4" bestFit="1" customWidth="1"/>
    <col min="16146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4618387.07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2123334.1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2095206.19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28127.91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2321754.7999999998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153666.07999999999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2012571.48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16071.94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139445.29999999999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164898.17000000001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164898.17000000001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8400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3400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5000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29242290.329999998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29204090.329999998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20657158.309999999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4771069.95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3775862.07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38200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38200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-200254.97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-200254.97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-200254.97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33660422.43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22227739.16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10992768.199999999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6542564.2800000003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2952798.49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1205062.48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292342.95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3934920.25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260998.31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166178.75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862801.06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698777.5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1571951.99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51023.9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323062.74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7300050.7100000009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4810424.78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328912.90999999997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273690.99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169693.66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416305.21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66544.800000000003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103344.03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1027865.6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103268.73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3413449.5200000005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1183448.96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1183448.96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1642569.28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1296772.3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104244.71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241552.27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587431.28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587431.28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7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7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7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7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7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7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7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7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7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7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7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7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7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7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7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25641188.68</v>
      </c>
      <c r="P255" s="26">
        <f>P109+P140+P182+P195+P215+P252</f>
        <v>24782464.5</v>
      </c>
    </row>
    <row r="256" spans="1:17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  <c r="Q256" s="52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8019233.75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418</v>
      </c>
      <c r="J264" s="49"/>
      <c r="O264" s="50" t="s">
        <v>419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422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workbookViewId="0">
      <selection activeCell="M32" sqref="M32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4817795.26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2241749.77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2212989.6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28760.17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2392897.7200000002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157820.18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2076669.92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16071.94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142335.67999999999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174747.77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174747.77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8400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3400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5000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31293223.149999999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31248739.149999999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22491536.699999999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4981340.38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3775862.07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44484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44484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-204375.71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-204375.71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-204375.71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35906642.699999996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24680476.050000001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12267613.859999999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7136195.2199999997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3162240.6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1503970.27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465207.77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4382276.82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264530.32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174753.36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897312.17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790019.74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1851930.63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61263.27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251.99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342215.34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8030585.3700000001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5473452.04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328912.90999999997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273690.99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213860.01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428316.9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66544.800000000003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108923.39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1033615.6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103268.73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3580912.21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1268448.96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1268448.96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1664104.69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1299307.71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106244.71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258552.27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648358.56000000006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648358.56000000006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28261388.260000002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7645254.4399999939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418</v>
      </c>
      <c r="J264" s="49"/>
      <c r="O264" s="50" t="s">
        <v>419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424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zoomScale="59" zoomScaleNormal="59" workbookViewId="0">
      <selection activeCell="L40" sqref="L40"/>
    </sheetView>
  </sheetViews>
  <sheetFormatPr baseColWidth="10" defaultRowHeight="15"/>
  <sheetData>
    <row r="1" spans="1:16" s="4" customFormat="1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s="4" customFormat="1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4" customFormat="1" ht="17.100000000000001" customHeight="1">
      <c r="A3" s="5" t="s">
        <v>401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4" customFormat="1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s="4" customFormat="1" ht="3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</row>
    <row r="6" spans="1:16" s="4" customFormat="1" ht="12.75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s="4" customFormat="1" ht="2.2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</row>
    <row r="8" spans="1:16" s="4" customFormat="1" ht="12.75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 s="4" customFormat="1" ht="12.75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3039904.99</v>
      </c>
      <c r="P9" s="26">
        <f>P10+P20+P27+P30+P37+P43+P54+P60</f>
        <v>9540775.2400000002</v>
      </c>
    </row>
    <row r="10" spans="1:16" s="4" customFormat="1" ht="12.75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1335237.6299999999</v>
      </c>
      <c r="P10" s="26">
        <f>SUM(P11:P18)</f>
        <v>2052287.44</v>
      </c>
    </row>
    <row r="11" spans="1:16" s="4" customFormat="1" ht="12.75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 s="4" customFormat="1" ht="12.75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1327465.8999999999</v>
      </c>
      <c r="P12" s="30">
        <v>1982606.42</v>
      </c>
    </row>
    <row r="13" spans="1:16" s="4" customFormat="1" ht="12.75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 s="4" customFormat="1" ht="12.75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 s="4" customFormat="1" ht="12.75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 s="4" customFormat="1" ht="12.75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 s="4" customFormat="1" ht="12.75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7771.73</v>
      </c>
      <c r="P17" s="30">
        <v>54681.02</v>
      </c>
    </row>
    <row r="18" spans="1:16" s="4" customFormat="1" ht="12.75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 s="4" customFormat="1" ht="12.75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 s="4" customFormat="1" ht="12.75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 s="4" customFormat="1" ht="12.75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 s="4" customFormat="1" ht="12.75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 s="4" customFormat="1" ht="12.75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 s="4" customFormat="1" ht="12.75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 s="4" customFormat="1" ht="12.75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 s="4" customFormat="1" ht="12.75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 s="4" customFormat="1" ht="12.75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 s="4" customFormat="1" ht="12.75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 s="4" customFormat="1" ht="12.75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 s="4" customFormat="1" ht="12.75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1647698.9400000002</v>
      </c>
      <c r="P30" s="26">
        <f>SUM(P31:P35)</f>
        <v>5211967.49</v>
      </c>
    </row>
    <row r="31" spans="1:16" s="4" customFormat="1" ht="12.75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30476.37</v>
      </c>
      <c r="P31" s="30">
        <v>152760.57</v>
      </c>
    </row>
    <row r="32" spans="1:16" s="4" customFormat="1" ht="12.75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 s="4" customFormat="1" ht="12.75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1503579.55</v>
      </c>
      <c r="P33" s="30">
        <v>2053214.14</v>
      </c>
    </row>
    <row r="34" spans="1:16" s="4" customFormat="1" ht="12.75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12853.6</v>
      </c>
      <c r="P34" s="30">
        <v>1661.78</v>
      </c>
    </row>
    <row r="35" spans="1:16" s="4" customFormat="1" ht="12.75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100789.42</v>
      </c>
      <c r="P35" s="30">
        <v>3004331</v>
      </c>
    </row>
    <row r="36" spans="1:16" s="4" customFormat="1" ht="12.75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 s="4" customFormat="1" ht="12.75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56968.42</v>
      </c>
      <c r="P37" s="26">
        <f>SUM(P38:P41)</f>
        <v>166754.79</v>
      </c>
    </row>
    <row r="38" spans="1:16" s="4" customFormat="1" ht="12.75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 s="4" customFormat="1" ht="12.75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 s="4" customFormat="1" ht="12.75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 s="4" customFormat="1" ht="12.75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56968.42</v>
      </c>
      <c r="P41" s="30">
        <v>166754.79</v>
      </c>
    </row>
    <row r="42" spans="1:16" s="4" customFormat="1" ht="12.75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 s="4" customFormat="1" ht="12.75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0</v>
      </c>
      <c r="P43" s="26">
        <f>SUM(P44:P52)</f>
        <v>2109765.52</v>
      </c>
    </row>
    <row r="44" spans="1:16" s="4" customFormat="1" ht="12.75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 s="4" customFormat="1" ht="12.75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0</v>
      </c>
      <c r="P45" s="30">
        <v>23950</v>
      </c>
    </row>
    <row r="46" spans="1:16" s="4" customFormat="1" ht="12.75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 s="4" customFormat="1" ht="12.75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 s="4" customFormat="1" ht="12.75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 s="4" customFormat="1" ht="12.75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 s="4" customFormat="1" ht="12.75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 s="4" customFormat="1" ht="12.75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 s="4" customFormat="1" ht="12.75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 s="4" customFormat="1" ht="12.75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 s="4" customFormat="1" ht="12.75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 s="4" customFormat="1" ht="12.75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 s="4" customFormat="1" ht="12.75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 s="4" customFormat="1" ht="12.75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 s="4" customFormat="1" ht="12.75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 s="4" customFormat="1" ht="12.75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 s="4" customFormat="1" ht="12.75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 s="4" customFormat="1" ht="12.75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 s="4" customFormat="1" ht="12.75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 s="4" customFormat="1" ht="12.75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 s="4" customFormat="1" ht="12.75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 s="4" customFormat="1" ht="12.75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4211839.5600000005</v>
      </c>
      <c r="P65" s="26">
        <f>P66+P72</f>
        <v>25687728.57</v>
      </c>
    </row>
    <row r="66" spans="1:16" s="4" customFormat="1" ht="12.75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4192939.56</v>
      </c>
      <c r="P66" s="26">
        <f>SUM(P67:P70)</f>
        <v>25622828.57</v>
      </c>
    </row>
    <row r="67" spans="1:16" s="4" customFormat="1" ht="12.75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3280813.94</v>
      </c>
      <c r="P67" s="30">
        <v>21234656.199999999</v>
      </c>
    </row>
    <row r="68" spans="1:16" s="4" customFormat="1" ht="12.75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912125.62</v>
      </c>
      <c r="P68" s="30">
        <v>4381162.18</v>
      </c>
    </row>
    <row r="69" spans="1:16" s="4" customFormat="1" ht="12.75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0</v>
      </c>
      <c r="P69" s="30">
        <v>7010.19</v>
      </c>
    </row>
    <row r="70" spans="1:16" s="4" customFormat="1" ht="12.75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 s="4" customFormat="1" ht="12.75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 s="4" customFormat="1" ht="12.75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18900</v>
      </c>
      <c r="P72" s="26">
        <f>SUM(P73:P78)</f>
        <v>64900</v>
      </c>
    </row>
    <row r="73" spans="1:16" s="4" customFormat="1" ht="12.75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 s="4" customFormat="1" ht="12.75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 s="4" customFormat="1" ht="12.75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 s="4" customFormat="1" ht="12.75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18900</v>
      </c>
      <c r="P76" s="30">
        <v>64900</v>
      </c>
    </row>
    <row r="77" spans="1:16" s="4" customFormat="1" ht="12.75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 s="4" customFormat="1" ht="12.75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 s="4" customFormat="1" ht="12.75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 s="4" customFormat="1" ht="12.75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-192869.9</v>
      </c>
      <c r="P80" s="26">
        <f>P81+P85+P92+P94+P97</f>
        <v>-191579.91</v>
      </c>
    </row>
    <row r="81" spans="1:16" s="4" customFormat="1" ht="12.75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 s="4" customFormat="1" ht="12.75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 s="4" customFormat="1" ht="12.75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 s="4" customFormat="1" ht="12.75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 s="4" customFormat="1" ht="12.75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 s="4" customFormat="1" ht="12.75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 s="4" customFormat="1" ht="12.75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 s="4" customFormat="1" ht="12.75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 s="4" customFormat="1" ht="12.75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 s="4" customFormat="1" ht="12.75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 s="4" customFormat="1" ht="12.75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 s="4" customFormat="1" ht="12.75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 s="4" customFormat="1" ht="12.75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 s="4" customFormat="1" ht="12.75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 s="4" customFormat="1" ht="12.75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 s="4" customFormat="1" ht="12.75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 s="4" customFormat="1" ht="12.75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-192869.9</v>
      </c>
      <c r="P97" s="26">
        <f>SUM(P98:P104)</f>
        <v>-191579.91</v>
      </c>
    </row>
    <row r="98" spans="1:16" s="4" customFormat="1" ht="12.75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 s="4" customFormat="1" ht="12.75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-192869.9</v>
      </c>
      <c r="P99" s="30">
        <v>-191579.91</v>
      </c>
    </row>
    <row r="100" spans="1:16" s="4" customFormat="1" ht="12.75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 s="4" customFormat="1" ht="12.75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 s="4" customFormat="1" ht="12.75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 s="4" customFormat="1" ht="12.75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 s="4" customFormat="1" ht="12.75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 s="4" customFormat="1" ht="12.75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 s="4" customFormat="1" ht="12.75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7058874.6500000004</v>
      </c>
      <c r="P106" s="26">
        <f>P9+P65+P80</f>
        <v>35036923.900000006</v>
      </c>
    </row>
    <row r="107" spans="1:16" s="4" customFormat="1" ht="12.75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 s="4" customFormat="1" ht="12.75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 s="4" customFormat="1" ht="12.75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3832301.45</v>
      </c>
      <c r="P109" s="26">
        <f>P110+P118+P129</f>
        <v>22677206.789999999</v>
      </c>
    </row>
    <row r="110" spans="1:16" s="4" customFormat="1" ht="12.75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1783864.97</v>
      </c>
      <c r="P110" s="26">
        <f>SUM(P111:P116)</f>
        <v>11310615.1</v>
      </c>
    </row>
    <row r="111" spans="1:16" s="4" customFormat="1" ht="12.75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1202968.08</v>
      </c>
      <c r="P111" s="30">
        <v>7030490.5</v>
      </c>
    </row>
    <row r="112" spans="1:16" s="4" customFormat="1" ht="12.75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498694.16</v>
      </c>
      <c r="P112" s="30">
        <v>2836132.19</v>
      </c>
    </row>
    <row r="113" spans="1:16" s="4" customFormat="1" ht="12.75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80123.179999999993</v>
      </c>
      <c r="P113" s="30">
        <v>1415229.91</v>
      </c>
    </row>
    <row r="114" spans="1:16" s="4" customFormat="1" ht="12.75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 s="4" customFormat="1" ht="12.75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2079.5500000000002</v>
      </c>
      <c r="P115" s="30">
        <v>28762.5</v>
      </c>
    </row>
    <row r="116" spans="1:16" s="4" customFormat="1" ht="12.75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 s="4" customFormat="1" ht="12.75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 s="4" customFormat="1" ht="12.75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650244.94999999995</v>
      </c>
      <c r="P118" s="26">
        <f>SUM(P119:P127)</f>
        <v>4043907.2199999997</v>
      </c>
    </row>
    <row r="119" spans="1:16" s="4" customFormat="1" ht="12.75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31676.34</v>
      </c>
      <c r="P119" s="30">
        <v>309305.26</v>
      </c>
    </row>
    <row r="120" spans="1:16" s="4" customFormat="1" ht="12.75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80285.100000000006</v>
      </c>
      <c r="P120" s="30">
        <v>215576.7</v>
      </c>
    </row>
    <row r="121" spans="1:16" s="4" customFormat="1" ht="12.75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 s="4" customFormat="1" ht="12.75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54238.91</v>
      </c>
      <c r="P122" s="30">
        <v>539754.84</v>
      </c>
    </row>
    <row r="123" spans="1:16" s="4" customFormat="1" ht="12.75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143582.78</v>
      </c>
      <c r="P123" s="30">
        <v>836809.59</v>
      </c>
    </row>
    <row r="124" spans="1:16" s="4" customFormat="1" ht="12.75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265419.09000000003</v>
      </c>
      <c r="P124" s="30">
        <v>1635266.15</v>
      </c>
    </row>
    <row r="125" spans="1:16" s="4" customFormat="1" ht="12.75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5088.2299999999996</v>
      </c>
      <c r="P125" s="30">
        <v>56527.47</v>
      </c>
    </row>
    <row r="126" spans="1:16" s="4" customFormat="1" ht="12.75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 s="4" customFormat="1" ht="12.75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69828.5</v>
      </c>
      <c r="P127" s="30">
        <v>450415.23</v>
      </c>
    </row>
    <row r="128" spans="1:16" s="4" customFormat="1" ht="12.75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 s="4" customFormat="1" ht="12.75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1398191.53</v>
      </c>
      <c r="P129" s="26">
        <f>SUM(P130:P138)</f>
        <v>7322684.4699999997</v>
      </c>
    </row>
    <row r="130" spans="1:16" s="4" customFormat="1" ht="12.75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836108.49</v>
      </c>
      <c r="P130" s="30">
        <v>4989621.59</v>
      </c>
    </row>
    <row r="131" spans="1:16" s="4" customFormat="1" ht="12.75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34580</v>
      </c>
      <c r="P131" s="30">
        <v>314074.88</v>
      </c>
    </row>
    <row r="132" spans="1:16" s="4" customFormat="1" ht="12.75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81962.48</v>
      </c>
      <c r="P132" s="30">
        <v>305738.21999999997</v>
      </c>
    </row>
    <row r="133" spans="1:16" s="4" customFormat="1" ht="12.75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14861.34</v>
      </c>
      <c r="P133" s="30">
        <v>218575.75</v>
      </c>
    </row>
    <row r="134" spans="1:16" s="4" customFormat="1" ht="12.75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85786.240000000005</v>
      </c>
      <c r="P134" s="30">
        <v>410717.93</v>
      </c>
    </row>
    <row r="135" spans="1:16" s="4" customFormat="1" ht="12.75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0</v>
      </c>
      <c r="P135" s="30">
        <v>16160</v>
      </c>
    </row>
    <row r="136" spans="1:16" s="4" customFormat="1" ht="12.75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20623.97</v>
      </c>
      <c r="P136" s="30">
        <v>115085.57</v>
      </c>
    </row>
    <row r="137" spans="1:16" s="4" customFormat="1" ht="12.75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304221.01</v>
      </c>
      <c r="P137" s="30">
        <v>698564.23</v>
      </c>
    </row>
    <row r="138" spans="1:16" s="4" customFormat="1" ht="12.75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20048</v>
      </c>
      <c r="P138" s="30">
        <v>254146.3</v>
      </c>
    </row>
    <row r="139" spans="1:16" s="4" customFormat="1" ht="12.75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 s="4" customFormat="1" ht="12.75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351269</v>
      </c>
      <c r="P140" s="26">
        <f>P141+P145+P149+P153+P159+P164+P168+P171+P178</f>
        <v>1942608.2100000002</v>
      </c>
    </row>
    <row r="141" spans="1:16" s="4" customFormat="1" ht="12.75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 s="4" customFormat="1" ht="12.75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 s="4" customFormat="1" ht="12.75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 s="4" customFormat="1" ht="12.75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 s="4" customFormat="1" ht="12.75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170000</v>
      </c>
      <c r="P145" s="26">
        <f>SUM(P146:P147)</f>
        <v>840000</v>
      </c>
    </row>
    <row r="146" spans="1:16" s="4" customFormat="1" ht="12.75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170000</v>
      </c>
      <c r="P146" s="30">
        <v>840000</v>
      </c>
    </row>
    <row r="147" spans="1:16" s="4" customFormat="1" ht="12.75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 s="4" customFormat="1" ht="12.75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 s="4" customFormat="1" ht="12.75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 s="4" customFormat="1" ht="12.75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 s="4" customFormat="1" ht="12.75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 s="4" customFormat="1" ht="12.75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 s="4" customFormat="1" ht="12.75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80242.100000000006</v>
      </c>
      <c r="P153" s="26">
        <f>SUM(P154:P157)</f>
        <v>528927.91</v>
      </c>
    </row>
    <row r="154" spans="1:16" s="4" customFormat="1" ht="12.75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35693.1</v>
      </c>
      <c r="P154" s="30">
        <v>217713.44</v>
      </c>
    </row>
    <row r="155" spans="1:16" s="4" customFormat="1" ht="12.75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4000</v>
      </c>
      <c r="P155" s="30">
        <v>145062.18</v>
      </c>
    </row>
    <row r="156" spans="1:16" s="4" customFormat="1" ht="12.75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40549</v>
      </c>
      <c r="P156" s="30">
        <v>166152.29</v>
      </c>
    </row>
    <row r="157" spans="1:16" s="4" customFormat="1" ht="12.75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 s="4" customFormat="1" ht="12.75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 s="4" customFormat="1" ht="12.75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101026.9</v>
      </c>
      <c r="P159" s="26">
        <f>SUM(P160:P162)</f>
        <v>573680.30000000005</v>
      </c>
    </row>
    <row r="160" spans="1:16" s="4" customFormat="1" ht="12.75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101026.9</v>
      </c>
      <c r="P160" s="30">
        <v>573680.30000000005</v>
      </c>
    </row>
    <row r="161" spans="1:16" s="4" customFormat="1" ht="12.75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 s="4" customFormat="1" ht="12.75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 s="4" customFormat="1" ht="12.75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 s="4" customFormat="1" ht="12.75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 s="4" customFormat="1" ht="12.75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 s="4" customFormat="1" ht="12.75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 s="4" customFormat="1" ht="12.75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 s="4" customFormat="1" ht="12.75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 s="4" customFormat="1" ht="12.75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 s="4" customFormat="1" ht="12.75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 s="4" customFormat="1" ht="12.75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 s="4" customFormat="1" ht="12.75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 s="4" customFormat="1" ht="12.75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 s="4" customFormat="1" ht="12.75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 s="4" customFormat="1" ht="12.75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 s="4" customFormat="1" ht="12.75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 s="4" customFormat="1" ht="12.75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 s="4" customFormat="1" ht="12.75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 s="4" customFormat="1" ht="12.75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 s="4" customFormat="1" ht="12.75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 s="4" customFormat="1" ht="12.75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 s="4" customFormat="1" ht="12.75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 s="4" customFormat="1" ht="12.75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 s="4" customFormat="1" ht="12.75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 s="4" customFormat="1" ht="12.75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 s="4" customFormat="1" ht="12.75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 s="4" customFormat="1" ht="12.75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 s="4" customFormat="1" ht="12.75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 s="4" customFormat="1" ht="12.75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 s="4" customFormat="1" ht="12.75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 s="4" customFormat="1" ht="12.75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 s="4" customFormat="1" ht="12.75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 s="4" customFormat="1" ht="12.75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 s="4" customFormat="1" ht="12.75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 s="4" customFormat="1" ht="12.75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 s="4" customFormat="1" ht="12.75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 s="4" customFormat="1" ht="12.75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 s="4" customFormat="1" ht="12.75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 s="4" customFormat="1" ht="12.75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 s="4" customFormat="1" ht="12.75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 s="4" customFormat="1" ht="12.75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 s="4" customFormat="1" ht="12.75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 s="4" customFormat="1" ht="12.75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 s="4" customFormat="1" ht="12.75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 s="4" customFormat="1" ht="12.75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 s="4" customFormat="1" ht="12.75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 s="4" customFormat="1" ht="12.75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 s="4" customFormat="1" ht="12.75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 s="4" customFormat="1" ht="12.75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 s="4" customFormat="1" ht="12.75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 s="4" customFormat="1" ht="12.75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 s="4" customFormat="1" ht="12.75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 s="4" customFormat="1" ht="12.75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 s="4" customFormat="1" ht="12.75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 s="4" customFormat="1" ht="12.75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 s="4" customFormat="1" ht="12.75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 s="4" customFormat="1" ht="12.75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 s="4" customFormat="1" ht="12.75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 s="4" customFormat="1" ht="12.75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 s="4" customFormat="1" ht="12.75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 s="4" customFormat="1" ht="12.75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 s="4" customFormat="1" ht="12.75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 s="4" customFormat="1" ht="12.75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 s="4" customFormat="1" ht="12.75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 s="4" customFormat="1" ht="12.75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 s="4" customFormat="1" ht="12.75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 s="4" customFormat="1" ht="12.75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 s="4" customFormat="1" ht="12.75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 s="4" customFormat="1" ht="12.75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 s="4" customFormat="1" ht="12.75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 s="4" customFormat="1" ht="12.75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 s="4" customFormat="1" ht="12.75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 s="4" customFormat="1" ht="12.75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 s="4" customFormat="1" ht="12.75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 s="4" customFormat="1" ht="12.75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 s="4" customFormat="1" ht="12.75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 s="4" customFormat="1" ht="12.75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 s="4" customFormat="1" ht="12.75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 s="4" customFormat="1" ht="12.75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 s="4" customFormat="1" ht="12.75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 s="4" customFormat="1" ht="12.75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 s="4" customFormat="1" ht="12.75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 s="4" customFormat="1" ht="12.75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 s="4" customFormat="1" ht="12.75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 s="4" customFormat="1" ht="12.75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 s="4" customFormat="1" ht="12.75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 s="4" customFormat="1" ht="12.75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 s="4" customFormat="1" ht="12.75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 s="4" customFormat="1" ht="12.75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 s="4" customFormat="1" ht="12.75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 s="4" customFormat="1" ht="12.75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 s="4" customFormat="1" ht="12.75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 s="4" customFormat="1" ht="12.75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 s="4" customFormat="1" ht="12.75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 s="4" customFormat="1" ht="12.75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4183570.45</v>
      </c>
      <c r="P255" s="26">
        <f>P109+P140+P182+P195+P215+P252</f>
        <v>24782464.5</v>
      </c>
    </row>
    <row r="256" spans="1:16" s="4" customFormat="1" ht="12.75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 s="4" customFormat="1" ht="12.75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2875304.2</v>
      </c>
      <c r="P257" s="26">
        <f>P106-P255</f>
        <v>10254459.400000006</v>
      </c>
    </row>
    <row r="258" spans="1:16" s="4" customFormat="1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59" spans="1:16" s="4" customFormat="1" ht="12.7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3"/>
      <c r="P259" s="13"/>
    </row>
    <row r="260" spans="1:16" s="4" customFormat="1" ht="12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3"/>
      <c r="P260" s="13"/>
    </row>
    <row r="261" spans="1:16" s="4" customFormat="1" ht="12.7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3"/>
      <c r="P261" s="13"/>
    </row>
    <row r="262" spans="1:16" s="4" customFormat="1" ht="12.7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3"/>
      <c r="P262" s="13"/>
    </row>
    <row r="263" spans="1:16" s="4" customFormat="1" ht="12.75">
      <c r="A263" s="25"/>
      <c r="B263" s="42"/>
      <c r="C263" s="42"/>
      <c r="D263" s="45"/>
      <c r="E263" s="42"/>
      <c r="F263" s="42"/>
      <c r="G263" s="12"/>
      <c r="H263" s="25"/>
      <c r="I263" s="25"/>
      <c r="J263" s="46"/>
      <c r="K263" s="25"/>
      <c r="L263" s="25"/>
      <c r="M263" s="12"/>
      <c r="N263" s="42"/>
      <c r="O263" s="47"/>
      <c r="P263" s="48"/>
    </row>
    <row r="264" spans="1:16" s="4" customFormat="1" ht="12.75">
      <c r="A264" s="12"/>
      <c r="B264" s="12"/>
      <c r="C264" s="12"/>
      <c r="D264" s="49" t="s">
        <v>395</v>
      </c>
      <c r="E264" s="12"/>
      <c r="F264" s="12"/>
      <c r="G264" s="12"/>
      <c r="H264" s="12"/>
      <c r="I264" s="12"/>
      <c r="J264" s="49"/>
      <c r="K264" s="12"/>
      <c r="L264" s="12"/>
      <c r="M264" s="12"/>
      <c r="N264" s="12"/>
      <c r="O264" s="50" t="s">
        <v>396</v>
      </c>
      <c r="P264" s="13"/>
    </row>
    <row r="265" spans="1:16" s="4" customFormat="1" ht="12.75">
      <c r="A265" s="12"/>
      <c r="B265" s="12"/>
      <c r="C265" s="12"/>
      <c r="D265" s="49" t="s">
        <v>397</v>
      </c>
      <c r="E265" s="12"/>
      <c r="F265" s="12"/>
      <c r="G265" s="12"/>
      <c r="H265" s="12"/>
      <c r="I265" s="12"/>
      <c r="J265" s="49"/>
      <c r="K265" s="12"/>
      <c r="L265" s="12"/>
      <c r="M265" s="12"/>
      <c r="N265" s="12"/>
      <c r="O265" s="50" t="s">
        <v>398</v>
      </c>
      <c r="P265" s="13"/>
    </row>
    <row r="266" spans="1:16" s="4" customFormat="1">
      <c r="A266" s="12"/>
      <c r="B266" t="s">
        <v>399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3"/>
      <c r="P266" s="13"/>
    </row>
    <row r="267" spans="1:16" s="4" customFormat="1" ht="12.7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3"/>
      <c r="P267" s="13"/>
    </row>
    <row r="268" spans="1:16" s="4" customFormat="1" ht="12.7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3"/>
      <c r="P268" s="13"/>
    </row>
    <row r="269" spans="1:16" s="4" customFormat="1" ht="12.7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3"/>
      <c r="P269" s="13"/>
    </row>
    <row r="270" spans="1:16" s="4" customFormat="1" ht="12.75">
      <c r="A270" s="12"/>
      <c r="B270" s="12"/>
      <c r="C270" s="12"/>
      <c r="D270" s="12"/>
      <c r="E270" s="12"/>
      <c r="F270" s="51" t="s">
        <v>402</v>
      </c>
      <c r="G270" s="51"/>
      <c r="H270" s="51"/>
      <c r="I270" s="51"/>
      <c r="J270" s="51"/>
      <c r="K270" s="51"/>
      <c r="L270" s="51"/>
      <c r="M270" s="51"/>
      <c r="N270" s="51"/>
      <c r="O270" s="13"/>
      <c r="P270" s="13"/>
    </row>
    <row r="271" spans="1:16" s="4" customFormat="1" ht="12.75">
      <c r="A271" s="12"/>
      <c r="B271" s="12"/>
      <c r="C271" s="12"/>
      <c r="D271" s="12"/>
      <c r="E271" s="12"/>
      <c r="F271" s="51"/>
      <c r="G271" s="51"/>
      <c r="H271" s="51"/>
      <c r="I271" s="51"/>
      <c r="J271" s="51"/>
      <c r="K271" s="51"/>
      <c r="L271" s="51"/>
      <c r="M271" s="51"/>
      <c r="N271" s="51"/>
      <c r="O271" s="13"/>
      <c r="P271" s="13"/>
    </row>
    <row r="272" spans="1:16" s="4" customFormat="1" ht="12.75">
      <c r="A272" s="12"/>
      <c r="B272" s="12"/>
      <c r="C272" s="12"/>
      <c r="D272" s="12"/>
      <c r="E272" s="12"/>
      <c r="F272" s="51"/>
      <c r="G272" s="51"/>
      <c r="H272" s="51"/>
      <c r="I272" s="51"/>
      <c r="J272" s="51"/>
      <c r="K272" s="51"/>
      <c r="L272" s="51"/>
      <c r="M272" s="51"/>
      <c r="N272" s="51"/>
      <c r="O272" s="13"/>
      <c r="P272" s="13"/>
    </row>
    <row r="273" spans="1:16" s="4" customFormat="1" ht="12.75">
      <c r="A273" s="12"/>
      <c r="B273" s="12"/>
      <c r="C273" s="12"/>
      <c r="D273" s="12"/>
      <c r="E273" s="12"/>
      <c r="F273" s="51"/>
      <c r="G273" s="51"/>
      <c r="H273" s="51"/>
      <c r="I273" s="51"/>
      <c r="J273" s="51"/>
      <c r="K273" s="51"/>
      <c r="L273" s="51"/>
      <c r="M273" s="51"/>
      <c r="N273" s="51"/>
      <c r="O273" s="13"/>
      <c r="P273" s="13"/>
    </row>
    <row r="274" spans="1:16" s="4" customFormat="1" ht="12.7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3"/>
      <c r="P274" s="13"/>
    </row>
    <row r="275" spans="1:16" s="4" customFormat="1" ht="12.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3"/>
      <c r="P275" s="13"/>
    </row>
    <row r="276" spans="1:16" s="4" customFormat="1" ht="12.7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3"/>
      <c r="P276" s="13"/>
    </row>
    <row r="277" spans="1:16" s="4" customFormat="1" ht="12.7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3"/>
      <c r="P277" s="13"/>
    </row>
    <row r="278" spans="1:16" s="4" customFormat="1" ht="12.7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3"/>
      <c r="P278" s="13"/>
    </row>
    <row r="279" spans="1:16" s="4" customFormat="1" ht="12.7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  <c r="P279" s="13"/>
    </row>
    <row r="280" spans="1:16" s="4" customFormat="1" ht="12.7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3"/>
      <c r="P280" s="13"/>
    </row>
    <row r="281" spans="1:16" s="4" customFormat="1" ht="12.7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3"/>
      <c r="P281" s="13"/>
    </row>
    <row r="282" spans="1:16" s="4" customFormat="1" ht="12.7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3"/>
      <c r="P282" s="13"/>
    </row>
    <row r="283" spans="1:16" s="4" customFormat="1" ht="12.7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3"/>
      <c r="P283" s="13"/>
    </row>
    <row r="284" spans="1:16" s="4" customFormat="1" ht="12.7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3"/>
      <c r="P284" s="13"/>
    </row>
    <row r="285" spans="1:16" s="4" customFormat="1" ht="12.7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3"/>
      <c r="P285" s="13"/>
    </row>
    <row r="286" spans="1:16" s="4" customFormat="1" ht="12.7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3"/>
      <c r="P286" s="13"/>
    </row>
    <row r="287" spans="1:16" s="4" customFormat="1" ht="12.7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3"/>
      <c r="P287" s="13"/>
    </row>
    <row r="288" spans="1:16" s="4" customFormat="1" ht="12.7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3"/>
      <c r="P288" s="13"/>
    </row>
    <row r="289" spans="1:16" s="4" customFormat="1" ht="12.7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3"/>
      <c r="P289" s="13"/>
    </row>
    <row r="290" spans="1:16" s="4" customFormat="1" ht="12.7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3"/>
      <c r="P290" s="13"/>
    </row>
    <row r="291" spans="1:16" s="4" customFormat="1" ht="12.7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3"/>
      <c r="P291" s="13"/>
    </row>
    <row r="292" spans="1:16" s="4" customFormat="1" ht="12.7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3"/>
      <c r="P292" s="13"/>
    </row>
    <row r="293" spans="1:16" s="4" customFormat="1" ht="12.7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3"/>
      <c r="P293" s="13"/>
    </row>
    <row r="294" spans="1:16" s="4" customFormat="1" ht="12.7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3"/>
      <c r="P294" s="13"/>
    </row>
    <row r="295" spans="1:16" s="4" customFormat="1" ht="12.7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3"/>
      <c r="P295" s="13"/>
    </row>
    <row r="296" spans="1:16" s="4" customFormat="1" ht="12.7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3"/>
      <c r="P296" s="13"/>
    </row>
    <row r="297" spans="1:16" s="4" customFormat="1" ht="12.7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3"/>
      <c r="P297" s="13"/>
    </row>
    <row r="298" spans="1:16" s="4" customFormat="1" ht="12.7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3"/>
      <c r="P298" s="13"/>
    </row>
    <row r="299" spans="1:16" s="4" customFormat="1" ht="12.7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3"/>
      <c r="P299" s="13"/>
    </row>
    <row r="300" spans="1:16" s="4" customFormat="1" ht="12.7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3"/>
      <c r="P300" s="13"/>
    </row>
    <row r="301" spans="1:16" s="4" customFormat="1" ht="12.7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3"/>
      <c r="P301" s="13"/>
    </row>
    <row r="302" spans="1:16" s="4" customFormat="1" ht="12.7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3"/>
      <c r="P302" s="13"/>
    </row>
    <row r="303" spans="1:16" s="4" customFormat="1" ht="12.7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3"/>
      <c r="P303" s="13"/>
    </row>
    <row r="304" spans="1:16" s="4" customFormat="1" ht="12.7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3"/>
      <c r="P304" s="13"/>
    </row>
    <row r="305" spans="1:16" s="4" customFormat="1" ht="12.7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3"/>
      <c r="P305" s="13"/>
    </row>
    <row r="306" spans="1:16" s="4" customFormat="1" ht="12.7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3"/>
      <c r="P306" s="13"/>
    </row>
    <row r="307" spans="1:16" s="4" customFormat="1" ht="12.7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3"/>
      <c r="P307" s="13"/>
    </row>
    <row r="308" spans="1:16" s="4" customFormat="1" ht="12.7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3"/>
      <c r="P308" s="13"/>
    </row>
    <row r="309" spans="1:16" s="4" customFormat="1" ht="12.7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3"/>
      <c r="P309" s="13"/>
    </row>
    <row r="310" spans="1:16" s="4" customFormat="1" ht="12.7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3"/>
      <c r="P310" s="13"/>
    </row>
    <row r="311" spans="1:16" s="4" customFormat="1" ht="12.7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3"/>
      <c r="P311" s="13"/>
    </row>
    <row r="312" spans="1:16" s="4" customFormat="1" ht="12.7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3"/>
      <c r="P312" s="13"/>
    </row>
    <row r="313" spans="1:16" s="4" customFormat="1" ht="12.7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3"/>
      <c r="P313" s="13"/>
    </row>
    <row r="314" spans="1:16" s="4" customFormat="1" ht="12.7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3"/>
      <c r="P314" s="13"/>
    </row>
    <row r="315" spans="1:16" s="4" customFormat="1" ht="12.7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3"/>
      <c r="P315" s="13"/>
    </row>
    <row r="316" spans="1:16" s="4" customFormat="1" ht="12.7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3"/>
      <c r="P316" s="13"/>
    </row>
    <row r="317" spans="1:16" s="4" customFormat="1" ht="12.7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3"/>
      <c r="P317" s="13"/>
    </row>
    <row r="318" spans="1:16" s="4" customFormat="1" ht="12.7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3"/>
      <c r="P318" s="13"/>
    </row>
    <row r="319" spans="1:16" s="4" customFormat="1" ht="12.7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3"/>
      <c r="P319" s="13"/>
    </row>
    <row r="320" spans="1:16" s="4" customFormat="1" ht="12.7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3"/>
      <c r="P320" s="13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tabSelected="1" topLeftCell="A195" zoomScale="73" zoomScaleNormal="73" workbookViewId="0">
      <selection activeCell="R242" sqref="R242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403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3241019.2100000004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1390606.1300000001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1380637.35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9968.7800000000007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1780697.31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50566.57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1610234.49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14374.85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105521.4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69715.77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69715.77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6877590.4399999995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6857990.4399999995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5489759.3399999999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1368231.1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0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19600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19600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-195947.36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-195947.36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-195947.36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9922662.290000001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5441907.6999999993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2655964.2199999997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1816535.17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750630.92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85328.58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3469.55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952650.38000000012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73286.06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85010.1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132018.51999999999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178588.69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371329.19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14190.03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98101.79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1833293.1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1124946.1299999999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86900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103380.31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44166.82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117280.25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0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28850.58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307721.01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20048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779103.33000000007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503448.96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503448.96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122881.97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44632.97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8400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69849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152772.4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152772.4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6221011.0299999993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3701651.2600000016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404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zoomScale="51" zoomScaleNormal="51" workbookViewId="0">
      <selection activeCell="S14" sqref="S14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405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3476880.24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1535188.36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1522757.08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12431.28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1860997.76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52931.57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1678951.34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15403.96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113710.89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80194.12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80194.12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500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500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9145924.4199999999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9126324.4199999999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7302029.9199999999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1824294.5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0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19600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19600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-197380.57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-197380.57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-197380.57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12425424.09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7173940.3499999996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3559172.68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2404460.14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1052478.56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98247.43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3986.55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1277689.78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85489.07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88025.1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184204.57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264912.18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505854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21957.52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127121.34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2337077.8899999997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1430194.64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92990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140629.94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74796.02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122520.25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0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38140.379999999997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387301.66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50505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1406882.4299999997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588448.96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588448.96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613915.56999999995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483092.22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47922.35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82901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204517.9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204517.9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8580822.7799999993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3844601.3100000005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406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zoomScale="75" zoomScaleNormal="75" workbookViewId="0">
      <selection activeCell="O17" sqref="O17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407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3621855.9599999995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1607427.97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1584796.9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22631.07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1924925.38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55983.67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1734783.13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15513.08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118645.5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89002.61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89002.61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500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500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11429429.169999998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11409829.169999998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9129471.2899999991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2280357.88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0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19600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19600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-197475.07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-197475.07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-197475.07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14853810.059999997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9248525.6400000006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4443997.9399999995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2989212.94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1346229.32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102154.13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6401.55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1739854.38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110478.92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100209.1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275402.34999999998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388891.95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661362.73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29795.72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173587.61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3064673.3200000003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1824489.92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296522.90000000002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183950.47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75837.7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162765.84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3500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46775.74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420325.75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50505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2237649.4299999997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673448.95999999996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673448.95999999996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1307937.0699999998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1112472.72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87444.71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108019.64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256263.4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256263.4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11486175.07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3367634.9899999965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408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zoomScale="73" zoomScaleNormal="73" workbookViewId="0">
      <selection activeCell="Q40" sqref="Q40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17" width="13.5703125" style="4" bestFit="1" customWidth="1"/>
    <col min="18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273" width="13.5703125" style="4" bestFit="1" customWidth="1"/>
    <col min="274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529" width="13.5703125" style="4" bestFit="1" customWidth="1"/>
    <col min="530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785" width="13.5703125" style="4" bestFit="1" customWidth="1"/>
    <col min="786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041" width="13.5703125" style="4" bestFit="1" customWidth="1"/>
    <col min="1042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297" width="13.5703125" style="4" bestFit="1" customWidth="1"/>
    <col min="1298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553" width="13.5703125" style="4" bestFit="1" customWidth="1"/>
    <col min="1554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1809" width="13.5703125" style="4" bestFit="1" customWidth="1"/>
    <col min="1810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065" width="13.5703125" style="4" bestFit="1" customWidth="1"/>
    <col min="2066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321" width="13.5703125" style="4" bestFit="1" customWidth="1"/>
    <col min="2322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577" width="13.5703125" style="4" bestFit="1" customWidth="1"/>
    <col min="2578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2833" width="13.5703125" style="4" bestFit="1" customWidth="1"/>
    <col min="2834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089" width="13.5703125" style="4" bestFit="1" customWidth="1"/>
    <col min="3090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345" width="13.5703125" style="4" bestFit="1" customWidth="1"/>
    <col min="3346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601" width="13.5703125" style="4" bestFit="1" customWidth="1"/>
    <col min="3602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3857" width="13.5703125" style="4" bestFit="1" customWidth="1"/>
    <col min="3858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113" width="13.5703125" style="4" bestFit="1" customWidth="1"/>
    <col min="4114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369" width="13.5703125" style="4" bestFit="1" customWidth="1"/>
    <col min="4370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625" width="13.5703125" style="4" bestFit="1" customWidth="1"/>
    <col min="4626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4881" width="13.5703125" style="4" bestFit="1" customWidth="1"/>
    <col min="4882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137" width="13.5703125" style="4" bestFit="1" customWidth="1"/>
    <col min="5138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393" width="13.5703125" style="4" bestFit="1" customWidth="1"/>
    <col min="5394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649" width="13.5703125" style="4" bestFit="1" customWidth="1"/>
    <col min="5650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5905" width="13.5703125" style="4" bestFit="1" customWidth="1"/>
    <col min="5906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161" width="13.5703125" style="4" bestFit="1" customWidth="1"/>
    <col min="6162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417" width="13.5703125" style="4" bestFit="1" customWidth="1"/>
    <col min="6418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673" width="13.5703125" style="4" bestFit="1" customWidth="1"/>
    <col min="6674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6929" width="13.5703125" style="4" bestFit="1" customWidth="1"/>
    <col min="6930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185" width="13.5703125" style="4" bestFit="1" customWidth="1"/>
    <col min="7186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441" width="13.5703125" style="4" bestFit="1" customWidth="1"/>
    <col min="7442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697" width="13.5703125" style="4" bestFit="1" customWidth="1"/>
    <col min="7698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7953" width="13.5703125" style="4" bestFit="1" customWidth="1"/>
    <col min="7954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209" width="13.5703125" style="4" bestFit="1" customWidth="1"/>
    <col min="8210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465" width="13.5703125" style="4" bestFit="1" customWidth="1"/>
    <col min="8466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721" width="13.5703125" style="4" bestFit="1" customWidth="1"/>
    <col min="8722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8977" width="13.5703125" style="4" bestFit="1" customWidth="1"/>
    <col min="8978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233" width="13.5703125" style="4" bestFit="1" customWidth="1"/>
    <col min="9234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489" width="13.5703125" style="4" bestFit="1" customWidth="1"/>
    <col min="9490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745" width="13.5703125" style="4" bestFit="1" customWidth="1"/>
    <col min="9746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001" width="13.5703125" style="4" bestFit="1" customWidth="1"/>
    <col min="10002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257" width="13.5703125" style="4" bestFit="1" customWidth="1"/>
    <col min="10258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513" width="13.5703125" style="4" bestFit="1" customWidth="1"/>
    <col min="10514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0769" width="13.5703125" style="4" bestFit="1" customWidth="1"/>
    <col min="10770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025" width="13.5703125" style="4" bestFit="1" customWidth="1"/>
    <col min="11026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281" width="13.5703125" style="4" bestFit="1" customWidth="1"/>
    <col min="11282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537" width="13.5703125" style="4" bestFit="1" customWidth="1"/>
    <col min="11538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1793" width="13.5703125" style="4" bestFit="1" customWidth="1"/>
    <col min="11794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049" width="13.5703125" style="4" bestFit="1" customWidth="1"/>
    <col min="12050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305" width="13.5703125" style="4" bestFit="1" customWidth="1"/>
    <col min="12306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561" width="13.5703125" style="4" bestFit="1" customWidth="1"/>
    <col min="12562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2817" width="13.5703125" style="4" bestFit="1" customWidth="1"/>
    <col min="12818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073" width="13.5703125" style="4" bestFit="1" customWidth="1"/>
    <col min="13074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329" width="13.5703125" style="4" bestFit="1" customWidth="1"/>
    <col min="13330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585" width="13.5703125" style="4" bestFit="1" customWidth="1"/>
    <col min="13586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3841" width="13.5703125" style="4" bestFit="1" customWidth="1"/>
    <col min="13842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097" width="13.5703125" style="4" bestFit="1" customWidth="1"/>
    <col min="14098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353" width="13.5703125" style="4" bestFit="1" customWidth="1"/>
    <col min="14354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609" width="13.5703125" style="4" bestFit="1" customWidth="1"/>
    <col min="14610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4865" width="13.5703125" style="4" bestFit="1" customWidth="1"/>
    <col min="14866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121" width="13.5703125" style="4" bestFit="1" customWidth="1"/>
    <col min="15122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377" width="13.5703125" style="4" bestFit="1" customWidth="1"/>
    <col min="15378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633" width="13.5703125" style="4" bestFit="1" customWidth="1"/>
    <col min="15634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5889" width="13.5703125" style="4" bestFit="1" customWidth="1"/>
    <col min="15890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145" width="13.5703125" style="4" bestFit="1" customWidth="1"/>
    <col min="16146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409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3711083.2199999997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1637618.6700000002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1613864.08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23754.59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1972275.25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59212.67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1773227.57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15683.2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124151.81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100389.3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100389.3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800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800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14789615.92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14769015.92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11122250.039999999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2736421.05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910344.83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20600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20600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-197832.46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-197832.46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-197832.46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18302866.68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11056541.300000001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5307760.4000000004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3584610.64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1603966.08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111182.13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8001.55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2109712.0099999998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147164.01999999999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114113.75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365186.26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454767.19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803306.23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32718.240000000002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192330.32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3639068.8899999997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2228091.13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296522.90000000002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196118.3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90357.31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165789.44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3500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52519.78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555665.03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50505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2424971.1999999997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758448.96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758448.96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1358513.3399999999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1133381.6499999999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91144.71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133986.98000000001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308008.90000000002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308008.90000000002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7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7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7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7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7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7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7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7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7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7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7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7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7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7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7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13481512.5</v>
      </c>
      <c r="P255" s="26">
        <f>P109+P140+P182+P195+P215+P252</f>
        <v>24782464.5</v>
      </c>
      <c r="Q255" s="52"/>
    </row>
    <row r="256" spans="1:17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4821354.18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410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workbookViewId="0">
      <selection activeCell="J21" sqref="J21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3911768.97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1744694.19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1720280.7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24413.49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2057870.14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69110.38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1843318.79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15799.16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129641.81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106904.64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106904.64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2300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2300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17422879.16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17386779.16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13283867.66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3192566.67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910344.83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36100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36100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-198274.39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-198274.39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-198274.39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21136373.739999998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13123668.5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6226382.0599999996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4198961.58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1901736.8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115682.13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10001.549999999999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2534475.73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157655.73000000001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126203.75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528895.01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518556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944704.76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35756.5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222577.98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4362810.71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2691459.24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296522.90000000002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218766.13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91367.67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242094.26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34819.199999999997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61305.279999999999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656301.03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70175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2622139.56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843448.96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843448.96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1418936.2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1146504.51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94844.71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177586.98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359754.4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359754.4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15745808.060000001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5390565.6799999978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412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workbookViewId="0">
      <selection activeCell="K22" sqref="K22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4171978.7800000003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1861176.39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1835585.41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25590.98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2185450.9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136733.07999999999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1898712.19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16019.97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133985.66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123051.49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123051.49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2300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2300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22508531.699999999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22470331.699999999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15285173.41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3648629.75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3536528.54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38200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38200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-198482.83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-198482.83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-198482.83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26482027.650000002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15216883.68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7233064.4199999999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4806486.75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2206933.83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209142.29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10501.55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2926372.36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185706.97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141302.75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596567.01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592660.27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1102446.26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38159.9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269403.2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5057446.9000000004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3112831.91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318472.90999999997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244523.96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94425.11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264204.25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34819.199999999997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71827.53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843917.03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72425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2804746.35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928448.96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928448.96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1464797.49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1172639.51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98244.71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193913.27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411499.9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411499.9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18021630.030000001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8460397.620000001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414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workbookViewId="0">
      <selection activeCell="E11" sqref="E11"/>
    </sheetView>
  </sheetViews>
  <sheetFormatPr baseColWidth="10" defaultRowHeight="12.75"/>
  <cols>
    <col min="1" max="1" width="8" style="12" customWidth="1"/>
    <col min="2" max="2" width="7.85546875" style="12" customWidth="1"/>
    <col min="3" max="12" width="7.28515625" style="12" customWidth="1"/>
    <col min="13" max="14" width="10.28515625" style="12" customWidth="1"/>
    <col min="15" max="15" width="14.85546875" style="13" customWidth="1"/>
    <col min="16" max="16" width="14.7109375" style="13" customWidth="1"/>
    <col min="17" max="256" width="11.42578125" style="4"/>
    <col min="257" max="257" width="8" style="4" customWidth="1"/>
    <col min="258" max="258" width="7.85546875" style="4" customWidth="1"/>
    <col min="259" max="268" width="7.28515625" style="4" customWidth="1"/>
    <col min="269" max="270" width="10.28515625" style="4" customWidth="1"/>
    <col min="271" max="271" width="14.85546875" style="4" customWidth="1"/>
    <col min="272" max="272" width="14.7109375" style="4" customWidth="1"/>
    <col min="273" max="512" width="11.42578125" style="4"/>
    <col min="513" max="513" width="8" style="4" customWidth="1"/>
    <col min="514" max="514" width="7.85546875" style="4" customWidth="1"/>
    <col min="515" max="524" width="7.28515625" style="4" customWidth="1"/>
    <col min="525" max="526" width="10.28515625" style="4" customWidth="1"/>
    <col min="527" max="527" width="14.85546875" style="4" customWidth="1"/>
    <col min="528" max="528" width="14.7109375" style="4" customWidth="1"/>
    <col min="529" max="768" width="11.42578125" style="4"/>
    <col min="769" max="769" width="8" style="4" customWidth="1"/>
    <col min="770" max="770" width="7.85546875" style="4" customWidth="1"/>
    <col min="771" max="780" width="7.28515625" style="4" customWidth="1"/>
    <col min="781" max="782" width="10.28515625" style="4" customWidth="1"/>
    <col min="783" max="783" width="14.85546875" style="4" customWidth="1"/>
    <col min="784" max="784" width="14.7109375" style="4" customWidth="1"/>
    <col min="785" max="1024" width="11.42578125" style="4"/>
    <col min="1025" max="1025" width="8" style="4" customWidth="1"/>
    <col min="1026" max="1026" width="7.85546875" style="4" customWidth="1"/>
    <col min="1027" max="1036" width="7.28515625" style="4" customWidth="1"/>
    <col min="1037" max="1038" width="10.28515625" style="4" customWidth="1"/>
    <col min="1039" max="1039" width="14.85546875" style="4" customWidth="1"/>
    <col min="1040" max="1040" width="14.7109375" style="4" customWidth="1"/>
    <col min="1041" max="1280" width="11.42578125" style="4"/>
    <col min="1281" max="1281" width="8" style="4" customWidth="1"/>
    <col min="1282" max="1282" width="7.85546875" style="4" customWidth="1"/>
    <col min="1283" max="1292" width="7.28515625" style="4" customWidth="1"/>
    <col min="1293" max="1294" width="10.28515625" style="4" customWidth="1"/>
    <col min="1295" max="1295" width="14.85546875" style="4" customWidth="1"/>
    <col min="1296" max="1296" width="14.7109375" style="4" customWidth="1"/>
    <col min="1297" max="1536" width="11.42578125" style="4"/>
    <col min="1537" max="1537" width="8" style="4" customWidth="1"/>
    <col min="1538" max="1538" width="7.85546875" style="4" customWidth="1"/>
    <col min="1539" max="1548" width="7.28515625" style="4" customWidth="1"/>
    <col min="1549" max="1550" width="10.28515625" style="4" customWidth="1"/>
    <col min="1551" max="1551" width="14.85546875" style="4" customWidth="1"/>
    <col min="1552" max="1552" width="14.7109375" style="4" customWidth="1"/>
    <col min="1553" max="1792" width="11.42578125" style="4"/>
    <col min="1793" max="1793" width="8" style="4" customWidth="1"/>
    <col min="1794" max="1794" width="7.85546875" style="4" customWidth="1"/>
    <col min="1795" max="1804" width="7.28515625" style="4" customWidth="1"/>
    <col min="1805" max="1806" width="10.28515625" style="4" customWidth="1"/>
    <col min="1807" max="1807" width="14.85546875" style="4" customWidth="1"/>
    <col min="1808" max="1808" width="14.7109375" style="4" customWidth="1"/>
    <col min="1809" max="2048" width="11.42578125" style="4"/>
    <col min="2049" max="2049" width="8" style="4" customWidth="1"/>
    <col min="2050" max="2050" width="7.85546875" style="4" customWidth="1"/>
    <col min="2051" max="2060" width="7.28515625" style="4" customWidth="1"/>
    <col min="2061" max="2062" width="10.28515625" style="4" customWidth="1"/>
    <col min="2063" max="2063" width="14.85546875" style="4" customWidth="1"/>
    <col min="2064" max="2064" width="14.7109375" style="4" customWidth="1"/>
    <col min="2065" max="2304" width="11.42578125" style="4"/>
    <col min="2305" max="2305" width="8" style="4" customWidth="1"/>
    <col min="2306" max="2306" width="7.85546875" style="4" customWidth="1"/>
    <col min="2307" max="2316" width="7.28515625" style="4" customWidth="1"/>
    <col min="2317" max="2318" width="10.28515625" style="4" customWidth="1"/>
    <col min="2319" max="2319" width="14.85546875" style="4" customWidth="1"/>
    <col min="2320" max="2320" width="14.7109375" style="4" customWidth="1"/>
    <col min="2321" max="2560" width="11.42578125" style="4"/>
    <col min="2561" max="2561" width="8" style="4" customWidth="1"/>
    <col min="2562" max="2562" width="7.85546875" style="4" customWidth="1"/>
    <col min="2563" max="2572" width="7.28515625" style="4" customWidth="1"/>
    <col min="2573" max="2574" width="10.28515625" style="4" customWidth="1"/>
    <col min="2575" max="2575" width="14.85546875" style="4" customWidth="1"/>
    <col min="2576" max="2576" width="14.7109375" style="4" customWidth="1"/>
    <col min="2577" max="2816" width="11.42578125" style="4"/>
    <col min="2817" max="2817" width="8" style="4" customWidth="1"/>
    <col min="2818" max="2818" width="7.85546875" style="4" customWidth="1"/>
    <col min="2819" max="2828" width="7.28515625" style="4" customWidth="1"/>
    <col min="2829" max="2830" width="10.28515625" style="4" customWidth="1"/>
    <col min="2831" max="2831" width="14.85546875" style="4" customWidth="1"/>
    <col min="2832" max="2832" width="14.7109375" style="4" customWidth="1"/>
    <col min="2833" max="3072" width="11.42578125" style="4"/>
    <col min="3073" max="3073" width="8" style="4" customWidth="1"/>
    <col min="3074" max="3074" width="7.85546875" style="4" customWidth="1"/>
    <col min="3075" max="3084" width="7.28515625" style="4" customWidth="1"/>
    <col min="3085" max="3086" width="10.28515625" style="4" customWidth="1"/>
    <col min="3087" max="3087" width="14.85546875" style="4" customWidth="1"/>
    <col min="3088" max="3088" width="14.7109375" style="4" customWidth="1"/>
    <col min="3089" max="3328" width="11.42578125" style="4"/>
    <col min="3329" max="3329" width="8" style="4" customWidth="1"/>
    <col min="3330" max="3330" width="7.85546875" style="4" customWidth="1"/>
    <col min="3331" max="3340" width="7.28515625" style="4" customWidth="1"/>
    <col min="3341" max="3342" width="10.28515625" style="4" customWidth="1"/>
    <col min="3343" max="3343" width="14.85546875" style="4" customWidth="1"/>
    <col min="3344" max="3344" width="14.7109375" style="4" customWidth="1"/>
    <col min="3345" max="3584" width="11.42578125" style="4"/>
    <col min="3585" max="3585" width="8" style="4" customWidth="1"/>
    <col min="3586" max="3586" width="7.85546875" style="4" customWidth="1"/>
    <col min="3587" max="3596" width="7.28515625" style="4" customWidth="1"/>
    <col min="3597" max="3598" width="10.28515625" style="4" customWidth="1"/>
    <col min="3599" max="3599" width="14.85546875" style="4" customWidth="1"/>
    <col min="3600" max="3600" width="14.7109375" style="4" customWidth="1"/>
    <col min="3601" max="3840" width="11.42578125" style="4"/>
    <col min="3841" max="3841" width="8" style="4" customWidth="1"/>
    <col min="3842" max="3842" width="7.85546875" style="4" customWidth="1"/>
    <col min="3843" max="3852" width="7.28515625" style="4" customWidth="1"/>
    <col min="3853" max="3854" width="10.28515625" style="4" customWidth="1"/>
    <col min="3855" max="3855" width="14.85546875" style="4" customWidth="1"/>
    <col min="3856" max="3856" width="14.7109375" style="4" customWidth="1"/>
    <col min="3857" max="4096" width="11.42578125" style="4"/>
    <col min="4097" max="4097" width="8" style="4" customWidth="1"/>
    <col min="4098" max="4098" width="7.85546875" style="4" customWidth="1"/>
    <col min="4099" max="4108" width="7.28515625" style="4" customWidth="1"/>
    <col min="4109" max="4110" width="10.28515625" style="4" customWidth="1"/>
    <col min="4111" max="4111" width="14.85546875" style="4" customWidth="1"/>
    <col min="4112" max="4112" width="14.7109375" style="4" customWidth="1"/>
    <col min="4113" max="4352" width="11.42578125" style="4"/>
    <col min="4353" max="4353" width="8" style="4" customWidth="1"/>
    <col min="4354" max="4354" width="7.85546875" style="4" customWidth="1"/>
    <col min="4355" max="4364" width="7.28515625" style="4" customWidth="1"/>
    <col min="4365" max="4366" width="10.28515625" style="4" customWidth="1"/>
    <col min="4367" max="4367" width="14.85546875" style="4" customWidth="1"/>
    <col min="4368" max="4368" width="14.7109375" style="4" customWidth="1"/>
    <col min="4369" max="4608" width="11.42578125" style="4"/>
    <col min="4609" max="4609" width="8" style="4" customWidth="1"/>
    <col min="4610" max="4610" width="7.85546875" style="4" customWidth="1"/>
    <col min="4611" max="4620" width="7.28515625" style="4" customWidth="1"/>
    <col min="4621" max="4622" width="10.28515625" style="4" customWidth="1"/>
    <col min="4623" max="4623" width="14.85546875" style="4" customWidth="1"/>
    <col min="4624" max="4624" width="14.7109375" style="4" customWidth="1"/>
    <col min="4625" max="4864" width="11.42578125" style="4"/>
    <col min="4865" max="4865" width="8" style="4" customWidth="1"/>
    <col min="4866" max="4866" width="7.85546875" style="4" customWidth="1"/>
    <col min="4867" max="4876" width="7.28515625" style="4" customWidth="1"/>
    <col min="4877" max="4878" width="10.28515625" style="4" customWidth="1"/>
    <col min="4879" max="4879" width="14.85546875" style="4" customWidth="1"/>
    <col min="4880" max="4880" width="14.7109375" style="4" customWidth="1"/>
    <col min="4881" max="5120" width="11.42578125" style="4"/>
    <col min="5121" max="5121" width="8" style="4" customWidth="1"/>
    <col min="5122" max="5122" width="7.85546875" style="4" customWidth="1"/>
    <col min="5123" max="5132" width="7.28515625" style="4" customWidth="1"/>
    <col min="5133" max="5134" width="10.28515625" style="4" customWidth="1"/>
    <col min="5135" max="5135" width="14.85546875" style="4" customWidth="1"/>
    <col min="5136" max="5136" width="14.7109375" style="4" customWidth="1"/>
    <col min="5137" max="5376" width="11.42578125" style="4"/>
    <col min="5377" max="5377" width="8" style="4" customWidth="1"/>
    <col min="5378" max="5378" width="7.85546875" style="4" customWidth="1"/>
    <col min="5379" max="5388" width="7.28515625" style="4" customWidth="1"/>
    <col min="5389" max="5390" width="10.28515625" style="4" customWidth="1"/>
    <col min="5391" max="5391" width="14.85546875" style="4" customWidth="1"/>
    <col min="5392" max="5392" width="14.7109375" style="4" customWidth="1"/>
    <col min="5393" max="5632" width="11.42578125" style="4"/>
    <col min="5633" max="5633" width="8" style="4" customWidth="1"/>
    <col min="5634" max="5634" width="7.85546875" style="4" customWidth="1"/>
    <col min="5635" max="5644" width="7.28515625" style="4" customWidth="1"/>
    <col min="5645" max="5646" width="10.28515625" style="4" customWidth="1"/>
    <col min="5647" max="5647" width="14.85546875" style="4" customWidth="1"/>
    <col min="5648" max="5648" width="14.7109375" style="4" customWidth="1"/>
    <col min="5649" max="5888" width="11.42578125" style="4"/>
    <col min="5889" max="5889" width="8" style="4" customWidth="1"/>
    <col min="5890" max="5890" width="7.85546875" style="4" customWidth="1"/>
    <col min="5891" max="5900" width="7.28515625" style="4" customWidth="1"/>
    <col min="5901" max="5902" width="10.28515625" style="4" customWidth="1"/>
    <col min="5903" max="5903" width="14.85546875" style="4" customWidth="1"/>
    <col min="5904" max="5904" width="14.7109375" style="4" customWidth="1"/>
    <col min="5905" max="6144" width="11.42578125" style="4"/>
    <col min="6145" max="6145" width="8" style="4" customWidth="1"/>
    <col min="6146" max="6146" width="7.85546875" style="4" customWidth="1"/>
    <col min="6147" max="6156" width="7.28515625" style="4" customWidth="1"/>
    <col min="6157" max="6158" width="10.28515625" style="4" customWidth="1"/>
    <col min="6159" max="6159" width="14.85546875" style="4" customWidth="1"/>
    <col min="6160" max="6160" width="14.7109375" style="4" customWidth="1"/>
    <col min="6161" max="6400" width="11.42578125" style="4"/>
    <col min="6401" max="6401" width="8" style="4" customWidth="1"/>
    <col min="6402" max="6402" width="7.85546875" style="4" customWidth="1"/>
    <col min="6403" max="6412" width="7.28515625" style="4" customWidth="1"/>
    <col min="6413" max="6414" width="10.28515625" style="4" customWidth="1"/>
    <col min="6415" max="6415" width="14.85546875" style="4" customWidth="1"/>
    <col min="6416" max="6416" width="14.7109375" style="4" customWidth="1"/>
    <col min="6417" max="6656" width="11.42578125" style="4"/>
    <col min="6657" max="6657" width="8" style="4" customWidth="1"/>
    <col min="6658" max="6658" width="7.85546875" style="4" customWidth="1"/>
    <col min="6659" max="6668" width="7.28515625" style="4" customWidth="1"/>
    <col min="6669" max="6670" width="10.28515625" style="4" customWidth="1"/>
    <col min="6671" max="6671" width="14.85546875" style="4" customWidth="1"/>
    <col min="6672" max="6672" width="14.7109375" style="4" customWidth="1"/>
    <col min="6673" max="6912" width="11.42578125" style="4"/>
    <col min="6913" max="6913" width="8" style="4" customWidth="1"/>
    <col min="6914" max="6914" width="7.85546875" style="4" customWidth="1"/>
    <col min="6915" max="6924" width="7.28515625" style="4" customWidth="1"/>
    <col min="6925" max="6926" width="10.28515625" style="4" customWidth="1"/>
    <col min="6927" max="6927" width="14.85546875" style="4" customWidth="1"/>
    <col min="6928" max="6928" width="14.7109375" style="4" customWidth="1"/>
    <col min="6929" max="7168" width="11.42578125" style="4"/>
    <col min="7169" max="7169" width="8" style="4" customWidth="1"/>
    <col min="7170" max="7170" width="7.85546875" style="4" customWidth="1"/>
    <col min="7171" max="7180" width="7.28515625" style="4" customWidth="1"/>
    <col min="7181" max="7182" width="10.28515625" style="4" customWidth="1"/>
    <col min="7183" max="7183" width="14.85546875" style="4" customWidth="1"/>
    <col min="7184" max="7184" width="14.7109375" style="4" customWidth="1"/>
    <col min="7185" max="7424" width="11.42578125" style="4"/>
    <col min="7425" max="7425" width="8" style="4" customWidth="1"/>
    <col min="7426" max="7426" width="7.85546875" style="4" customWidth="1"/>
    <col min="7427" max="7436" width="7.28515625" style="4" customWidth="1"/>
    <col min="7437" max="7438" width="10.28515625" style="4" customWidth="1"/>
    <col min="7439" max="7439" width="14.85546875" style="4" customWidth="1"/>
    <col min="7440" max="7440" width="14.7109375" style="4" customWidth="1"/>
    <col min="7441" max="7680" width="11.42578125" style="4"/>
    <col min="7681" max="7681" width="8" style="4" customWidth="1"/>
    <col min="7682" max="7682" width="7.85546875" style="4" customWidth="1"/>
    <col min="7683" max="7692" width="7.28515625" style="4" customWidth="1"/>
    <col min="7693" max="7694" width="10.28515625" style="4" customWidth="1"/>
    <col min="7695" max="7695" width="14.85546875" style="4" customWidth="1"/>
    <col min="7696" max="7696" width="14.7109375" style="4" customWidth="1"/>
    <col min="7697" max="7936" width="11.42578125" style="4"/>
    <col min="7937" max="7937" width="8" style="4" customWidth="1"/>
    <col min="7938" max="7938" width="7.85546875" style="4" customWidth="1"/>
    <col min="7939" max="7948" width="7.28515625" style="4" customWidth="1"/>
    <col min="7949" max="7950" width="10.28515625" style="4" customWidth="1"/>
    <col min="7951" max="7951" width="14.85546875" style="4" customWidth="1"/>
    <col min="7952" max="7952" width="14.7109375" style="4" customWidth="1"/>
    <col min="7953" max="8192" width="11.42578125" style="4"/>
    <col min="8193" max="8193" width="8" style="4" customWidth="1"/>
    <col min="8194" max="8194" width="7.85546875" style="4" customWidth="1"/>
    <col min="8195" max="8204" width="7.28515625" style="4" customWidth="1"/>
    <col min="8205" max="8206" width="10.28515625" style="4" customWidth="1"/>
    <col min="8207" max="8207" width="14.85546875" style="4" customWidth="1"/>
    <col min="8208" max="8208" width="14.7109375" style="4" customWidth="1"/>
    <col min="8209" max="8448" width="11.42578125" style="4"/>
    <col min="8449" max="8449" width="8" style="4" customWidth="1"/>
    <col min="8450" max="8450" width="7.85546875" style="4" customWidth="1"/>
    <col min="8451" max="8460" width="7.28515625" style="4" customWidth="1"/>
    <col min="8461" max="8462" width="10.28515625" style="4" customWidth="1"/>
    <col min="8463" max="8463" width="14.85546875" style="4" customWidth="1"/>
    <col min="8464" max="8464" width="14.7109375" style="4" customWidth="1"/>
    <col min="8465" max="8704" width="11.42578125" style="4"/>
    <col min="8705" max="8705" width="8" style="4" customWidth="1"/>
    <col min="8706" max="8706" width="7.85546875" style="4" customWidth="1"/>
    <col min="8707" max="8716" width="7.28515625" style="4" customWidth="1"/>
    <col min="8717" max="8718" width="10.28515625" style="4" customWidth="1"/>
    <col min="8719" max="8719" width="14.85546875" style="4" customWidth="1"/>
    <col min="8720" max="8720" width="14.7109375" style="4" customWidth="1"/>
    <col min="8721" max="8960" width="11.42578125" style="4"/>
    <col min="8961" max="8961" width="8" style="4" customWidth="1"/>
    <col min="8962" max="8962" width="7.85546875" style="4" customWidth="1"/>
    <col min="8963" max="8972" width="7.28515625" style="4" customWidth="1"/>
    <col min="8973" max="8974" width="10.28515625" style="4" customWidth="1"/>
    <col min="8975" max="8975" width="14.85546875" style="4" customWidth="1"/>
    <col min="8976" max="8976" width="14.7109375" style="4" customWidth="1"/>
    <col min="8977" max="9216" width="11.42578125" style="4"/>
    <col min="9217" max="9217" width="8" style="4" customWidth="1"/>
    <col min="9218" max="9218" width="7.85546875" style="4" customWidth="1"/>
    <col min="9219" max="9228" width="7.28515625" style="4" customWidth="1"/>
    <col min="9229" max="9230" width="10.28515625" style="4" customWidth="1"/>
    <col min="9231" max="9231" width="14.85546875" style="4" customWidth="1"/>
    <col min="9232" max="9232" width="14.7109375" style="4" customWidth="1"/>
    <col min="9233" max="9472" width="11.42578125" style="4"/>
    <col min="9473" max="9473" width="8" style="4" customWidth="1"/>
    <col min="9474" max="9474" width="7.85546875" style="4" customWidth="1"/>
    <col min="9475" max="9484" width="7.28515625" style="4" customWidth="1"/>
    <col min="9485" max="9486" width="10.28515625" style="4" customWidth="1"/>
    <col min="9487" max="9487" width="14.85546875" style="4" customWidth="1"/>
    <col min="9488" max="9488" width="14.7109375" style="4" customWidth="1"/>
    <col min="9489" max="9728" width="11.42578125" style="4"/>
    <col min="9729" max="9729" width="8" style="4" customWidth="1"/>
    <col min="9730" max="9730" width="7.85546875" style="4" customWidth="1"/>
    <col min="9731" max="9740" width="7.28515625" style="4" customWidth="1"/>
    <col min="9741" max="9742" width="10.28515625" style="4" customWidth="1"/>
    <col min="9743" max="9743" width="14.85546875" style="4" customWidth="1"/>
    <col min="9744" max="9744" width="14.7109375" style="4" customWidth="1"/>
    <col min="9745" max="9984" width="11.42578125" style="4"/>
    <col min="9985" max="9985" width="8" style="4" customWidth="1"/>
    <col min="9986" max="9986" width="7.85546875" style="4" customWidth="1"/>
    <col min="9987" max="9996" width="7.28515625" style="4" customWidth="1"/>
    <col min="9997" max="9998" width="10.28515625" style="4" customWidth="1"/>
    <col min="9999" max="9999" width="14.85546875" style="4" customWidth="1"/>
    <col min="10000" max="10000" width="14.7109375" style="4" customWidth="1"/>
    <col min="10001" max="10240" width="11.42578125" style="4"/>
    <col min="10241" max="10241" width="8" style="4" customWidth="1"/>
    <col min="10242" max="10242" width="7.85546875" style="4" customWidth="1"/>
    <col min="10243" max="10252" width="7.28515625" style="4" customWidth="1"/>
    <col min="10253" max="10254" width="10.28515625" style="4" customWidth="1"/>
    <col min="10255" max="10255" width="14.85546875" style="4" customWidth="1"/>
    <col min="10256" max="10256" width="14.7109375" style="4" customWidth="1"/>
    <col min="10257" max="10496" width="11.42578125" style="4"/>
    <col min="10497" max="10497" width="8" style="4" customWidth="1"/>
    <col min="10498" max="10498" width="7.85546875" style="4" customWidth="1"/>
    <col min="10499" max="10508" width="7.28515625" style="4" customWidth="1"/>
    <col min="10509" max="10510" width="10.28515625" style="4" customWidth="1"/>
    <col min="10511" max="10511" width="14.85546875" style="4" customWidth="1"/>
    <col min="10512" max="10512" width="14.7109375" style="4" customWidth="1"/>
    <col min="10513" max="10752" width="11.42578125" style="4"/>
    <col min="10753" max="10753" width="8" style="4" customWidth="1"/>
    <col min="10754" max="10754" width="7.85546875" style="4" customWidth="1"/>
    <col min="10755" max="10764" width="7.28515625" style="4" customWidth="1"/>
    <col min="10765" max="10766" width="10.28515625" style="4" customWidth="1"/>
    <col min="10767" max="10767" width="14.85546875" style="4" customWidth="1"/>
    <col min="10768" max="10768" width="14.7109375" style="4" customWidth="1"/>
    <col min="10769" max="11008" width="11.42578125" style="4"/>
    <col min="11009" max="11009" width="8" style="4" customWidth="1"/>
    <col min="11010" max="11010" width="7.85546875" style="4" customWidth="1"/>
    <col min="11011" max="11020" width="7.28515625" style="4" customWidth="1"/>
    <col min="11021" max="11022" width="10.28515625" style="4" customWidth="1"/>
    <col min="11023" max="11023" width="14.85546875" style="4" customWidth="1"/>
    <col min="11024" max="11024" width="14.7109375" style="4" customWidth="1"/>
    <col min="11025" max="11264" width="11.42578125" style="4"/>
    <col min="11265" max="11265" width="8" style="4" customWidth="1"/>
    <col min="11266" max="11266" width="7.85546875" style="4" customWidth="1"/>
    <col min="11267" max="11276" width="7.28515625" style="4" customWidth="1"/>
    <col min="11277" max="11278" width="10.28515625" style="4" customWidth="1"/>
    <col min="11279" max="11279" width="14.85546875" style="4" customWidth="1"/>
    <col min="11280" max="11280" width="14.7109375" style="4" customWidth="1"/>
    <col min="11281" max="11520" width="11.42578125" style="4"/>
    <col min="11521" max="11521" width="8" style="4" customWidth="1"/>
    <col min="11522" max="11522" width="7.85546875" style="4" customWidth="1"/>
    <col min="11523" max="11532" width="7.28515625" style="4" customWidth="1"/>
    <col min="11533" max="11534" width="10.28515625" style="4" customWidth="1"/>
    <col min="11535" max="11535" width="14.85546875" style="4" customWidth="1"/>
    <col min="11536" max="11536" width="14.7109375" style="4" customWidth="1"/>
    <col min="11537" max="11776" width="11.42578125" style="4"/>
    <col min="11777" max="11777" width="8" style="4" customWidth="1"/>
    <col min="11778" max="11778" width="7.85546875" style="4" customWidth="1"/>
    <col min="11779" max="11788" width="7.28515625" style="4" customWidth="1"/>
    <col min="11789" max="11790" width="10.28515625" style="4" customWidth="1"/>
    <col min="11791" max="11791" width="14.85546875" style="4" customWidth="1"/>
    <col min="11792" max="11792" width="14.7109375" style="4" customWidth="1"/>
    <col min="11793" max="12032" width="11.42578125" style="4"/>
    <col min="12033" max="12033" width="8" style="4" customWidth="1"/>
    <col min="12034" max="12034" width="7.85546875" style="4" customWidth="1"/>
    <col min="12035" max="12044" width="7.28515625" style="4" customWidth="1"/>
    <col min="12045" max="12046" width="10.28515625" style="4" customWidth="1"/>
    <col min="12047" max="12047" width="14.85546875" style="4" customWidth="1"/>
    <col min="12048" max="12048" width="14.7109375" style="4" customWidth="1"/>
    <col min="12049" max="12288" width="11.42578125" style="4"/>
    <col min="12289" max="12289" width="8" style="4" customWidth="1"/>
    <col min="12290" max="12290" width="7.85546875" style="4" customWidth="1"/>
    <col min="12291" max="12300" width="7.28515625" style="4" customWidth="1"/>
    <col min="12301" max="12302" width="10.28515625" style="4" customWidth="1"/>
    <col min="12303" max="12303" width="14.85546875" style="4" customWidth="1"/>
    <col min="12304" max="12304" width="14.7109375" style="4" customWidth="1"/>
    <col min="12305" max="12544" width="11.42578125" style="4"/>
    <col min="12545" max="12545" width="8" style="4" customWidth="1"/>
    <col min="12546" max="12546" width="7.85546875" style="4" customWidth="1"/>
    <col min="12547" max="12556" width="7.28515625" style="4" customWidth="1"/>
    <col min="12557" max="12558" width="10.28515625" style="4" customWidth="1"/>
    <col min="12559" max="12559" width="14.85546875" style="4" customWidth="1"/>
    <col min="12560" max="12560" width="14.7109375" style="4" customWidth="1"/>
    <col min="12561" max="12800" width="11.42578125" style="4"/>
    <col min="12801" max="12801" width="8" style="4" customWidth="1"/>
    <col min="12802" max="12802" width="7.85546875" style="4" customWidth="1"/>
    <col min="12803" max="12812" width="7.28515625" style="4" customWidth="1"/>
    <col min="12813" max="12814" width="10.28515625" style="4" customWidth="1"/>
    <col min="12815" max="12815" width="14.85546875" style="4" customWidth="1"/>
    <col min="12816" max="12816" width="14.7109375" style="4" customWidth="1"/>
    <col min="12817" max="13056" width="11.42578125" style="4"/>
    <col min="13057" max="13057" width="8" style="4" customWidth="1"/>
    <col min="13058" max="13058" width="7.85546875" style="4" customWidth="1"/>
    <col min="13059" max="13068" width="7.28515625" style="4" customWidth="1"/>
    <col min="13069" max="13070" width="10.28515625" style="4" customWidth="1"/>
    <col min="13071" max="13071" width="14.85546875" style="4" customWidth="1"/>
    <col min="13072" max="13072" width="14.7109375" style="4" customWidth="1"/>
    <col min="13073" max="13312" width="11.42578125" style="4"/>
    <col min="13313" max="13313" width="8" style="4" customWidth="1"/>
    <col min="13314" max="13314" width="7.85546875" style="4" customWidth="1"/>
    <col min="13315" max="13324" width="7.28515625" style="4" customWidth="1"/>
    <col min="13325" max="13326" width="10.28515625" style="4" customWidth="1"/>
    <col min="13327" max="13327" width="14.85546875" style="4" customWidth="1"/>
    <col min="13328" max="13328" width="14.7109375" style="4" customWidth="1"/>
    <col min="13329" max="13568" width="11.42578125" style="4"/>
    <col min="13569" max="13569" width="8" style="4" customWidth="1"/>
    <col min="13570" max="13570" width="7.85546875" style="4" customWidth="1"/>
    <col min="13571" max="13580" width="7.28515625" style="4" customWidth="1"/>
    <col min="13581" max="13582" width="10.28515625" style="4" customWidth="1"/>
    <col min="13583" max="13583" width="14.85546875" style="4" customWidth="1"/>
    <col min="13584" max="13584" width="14.7109375" style="4" customWidth="1"/>
    <col min="13585" max="13824" width="11.42578125" style="4"/>
    <col min="13825" max="13825" width="8" style="4" customWidth="1"/>
    <col min="13826" max="13826" width="7.85546875" style="4" customWidth="1"/>
    <col min="13827" max="13836" width="7.28515625" style="4" customWidth="1"/>
    <col min="13837" max="13838" width="10.28515625" style="4" customWidth="1"/>
    <col min="13839" max="13839" width="14.85546875" style="4" customWidth="1"/>
    <col min="13840" max="13840" width="14.7109375" style="4" customWidth="1"/>
    <col min="13841" max="14080" width="11.42578125" style="4"/>
    <col min="14081" max="14081" width="8" style="4" customWidth="1"/>
    <col min="14082" max="14082" width="7.85546875" style="4" customWidth="1"/>
    <col min="14083" max="14092" width="7.28515625" style="4" customWidth="1"/>
    <col min="14093" max="14094" width="10.28515625" style="4" customWidth="1"/>
    <col min="14095" max="14095" width="14.85546875" style="4" customWidth="1"/>
    <col min="14096" max="14096" width="14.7109375" style="4" customWidth="1"/>
    <col min="14097" max="14336" width="11.42578125" style="4"/>
    <col min="14337" max="14337" width="8" style="4" customWidth="1"/>
    <col min="14338" max="14338" width="7.85546875" style="4" customWidth="1"/>
    <col min="14339" max="14348" width="7.28515625" style="4" customWidth="1"/>
    <col min="14349" max="14350" width="10.28515625" style="4" customWidth="1"/>
    <col min="14351" max="14351" width="14.85546875" style="4" customWidth="1"/>
    <col min="14352" max="14352" width="14.7109375" style="4" customWidth="1"/>
    <col min="14353" max="14592" width="11.42578125" style="4"/>
    <col min="14593" max="14593" width="8" style="4" customWidth="1"/>
    <col min="14594" max="14594" width="7.85546875" style="4" customWidth="1"/>
    <col min="14595" max="14604" width="7.28515625" style="4" customWidth="1"/>
    <col min="14605" max="14606" width="10.28515625" style="4" customWidth="1"/>
    <col min="14607" max="14607" width="14.85546875" style="4" customWidth="1"/>
    <col min="14608" max="14608" width="14.7109375" style="4" customWidth="1"/>
    <col min="14609" max="14848" width="11.42578125" style="4"/>
    <col min="14849" max="14849" width="8" style="4" customWidth="1"/>
    <col min="14850" max="14850" width="7.85546875" style="4" customWidth="1"/>
    <col min="14851" max="14860" width="7.28515625" style="4" customWidth="1"/>
    <col min="14861" max="14862" width="10.28515625" style="4" customWidth="1"/>
    <col min="14863" max="14863" width="14.85546875" style="4" customWidth="1"/>
    <col min="14864" max="14864" width="14.7109375" style="4" customWidth="1"/>
    <col min="14865" max="15104" width="11.42578125" style="4"/>
    <col min="15105" max="15105" width="8" style="4" customWidth="1"/>
    <col min="15106" max="15106" width="7.85546875" style="4" customWidth="1"/>
    <col min="15107" max="15116" width="7.28515625" style="4" customWidth="1"/>
    <col min="15117" max="15118" width="10.28515625" style="4" customWidth="1"/>
    <col min="15119" max="15119" width="14.85546875" style="4" customWidth="1"/>
    <col min="15120" max="15120" width="14.7109375" style="4" customWidth="1"/>
    <col min="15121" max="15360" width="11.42578125" style="4"/>
    <col min="15361" max="15361" width="8" style="4" customWidth="1"/>
    <col min="15362" max="15362" width="7.85546875" style="4" customWidth="1"/>
    <col min="15363" max="15372" width="7.28515625" style="4" customWidth="1"/>
    <col min="15373" max="15374" width="10.28515625" style="4" customWidth="1"/>
    <col min="15375" max="15375" width="14.85546875" style="4" customWidth="1"/>
    <col min="15376" max="15376" width="14.7109375" style="4" customWidth="1"/>
    <col min="15377" max="15616" width="11.42578125" style="4"/>
    <col min="15617" max="15617" width="8" style="4" customWidth="1"/>
    <col min="15618" max="15618" width="7.85546875" style="4" customWidth="1"/>
    <col min="15619" max="15628" width="7.28515625" style="4" customWidth="1"/>
    <col min="15629" max="15630" width="10.28515625" style="4" customWidth="1"/>
    <col min="15631" max="15631" width="14.85546875" style="4" customWidth="1"/>
    <col min="15632" max="15632" width="14.7109375" style="4" customWidth="1"/>
    <col min="15633" max="15872" width="11.42578125" style="4"/>
    <col min="15873" max="15873" width="8" style="4" customWidth="1"/>
    <col min="15874" max="15874" width="7.85546875" style="4" customWidth="1"/>
    <col min="15875" max="15884" width="7.28515625" style="4" customWidth="1"/>
    <col min="15885" max="15886" width="10.28515625" style="4" customWidth="1"/>
    <col min="15887" max="15887" width="14.85546875" style="4" customWidth="1"/>
    <col min="15888" max="15888" width="14.7109375" style="4" customWidth="1"/>
    <col min="15889" max="16128" width="11.42578125" style="4"/>
    <col min="16129" max="16129" width="8" style="4" customWidth="1"/>
    <col min="16130" max="16130" width="7.85546875" style="4" customWidth="1"/>
    <col min="16131" max="16140" width="7.28515625" style="4" customWidth="1"/>
    <col min="16141" max="16142" width="10.28515625" style="4" customWidth="1"/>
    <col min="16143" max="16143" width="14.85546875" style="4" customWidth="1"/>
    <col min="16144" max="16144" width="14.7109375" style="4" customWidth="1"/>
    <col min="16145" max="16384" width="11.42578125" style="4"/>
  </cols>
  <sheetData>
    <row r="1" spans="1:16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7.100000000000001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7.100000000000001" customHeight="1">
      <c r="A3" s="5" t="s">
        <v>415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4.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 ht="3" customHeight="1"/>
    <row r="6" spans="1:16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 t="s">
        <v>4</v>
      </c>
      <c r="P6" s="17" t="s">
        <v>5</v>
      </c>
    </row>
    <row r="7" spans="1:16" ht="2.25" customHeight="1"/>
    <row r="8" spans="1:16">
      <c r="A8" s="18"/>
      <c r="B8" s="19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2"/>
    </row>
    <row r="9" spans="1:16">
      <c r="A9" s="23" t="s">
        <v>7</v>
      </c>
      <c r="B9" s="24" t="s">
        <v>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>O10+O20+O27+O30+O37+O43+O54+O60</f>
        <v>4378877.24</v>
      </c>
      <c r="P9" s="26">
        <f>P10+P20+P27+P30+P37+P43+P54+P60</f>
        <v>9540775.2400000002</v>
      </c>
    </row>
    <row r="10" spans="1:16">
      <c r="A10" s="23" t="s">
        <v>9</v>
      </c>
      <c r="B10" s="24" t="s">
        <v>10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SUM(O11:O18)</f>
        <v>2005567.46</v>
      </c>
      <c r="P10" s="26">
        <f>SUM(P11:P18)</f>
        <v>2052287.44</v>
      </c>
    </row>
    <row r="11" spans="1:16">
      <c r="A11" s="27" t="s">
        <v>11</v>
      </c>
      <c r="B11" s="28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9">
        <v>0</v>
      </c>
      <c r="P11" s="30">
        <v>15000</v>
      </c>
    </row>
    <row r="12" spans="1:16">
      <c r="A12" s="27" t="s">
        <v>13</v>
      </c>
      <c r="B12" s="28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9">
        <v>1979292.88</v>
      </c>
      <c r="P12" s="30">
        <v>1982606.42</v>
      </c>
    </row>
    <row r="13" spans="1:16">
      <c r="A13" s="27" t="s">
        <v>15</v>
      </c>
      <c r="B13" s="28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9">
        <v>0</v>
      </c>
      <c r="P13" s="30">
        <v>0</v>
      </c>
    </row>
    <row r="14" spans="1:16">
      <c r="A14" s="27" t="s">
        <v>17</v>
      </c>
      <c r="B14" s="28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9">
        <v>0</v>
      </c>
      <c r="P14" s="30">
        <v>0</v>
      </c>
    </row>
    <row r="15" spans="1:16">
      <c r="A15" s="27" t="s">
        <v>19</v>
      </c>
      <c r="B15" s="28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9">
        <v>0</v>
      </c>
      <c r="P15" s="30">
        <v>0</v>
      </c>
    </row>
    <row r="16" spans="1:16">
      <c r="A16" s="27" t="s">
        <v>21</v>
      </c>
      <c r="B16" s="28" t="s">
        <v>22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9">
        <v>0</v>
      </c>
      <c r="P16" s="30">
        <v>0</v>
      </c>
    </row>
    <row r="17" spans="1:16">
      <c r="A17" s="27" t="s">
        <v>23</v>
      </c>
      <c r="B17" s="28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9">
        <v>26274.58</v>
      </c>
      <c r="P17" s="30">
        <v>54681.02</v>
      </c>
    </row>
    <row r="18" spans="1:16">
      <c r="A18" s="27" t="s">
        <v>25</v>
      </c>
      <c r="B18" s="2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9">
        <v>0</v>
      </c>
      <c r="P18" s="30">
        <v>0</v>
      </c>
    </row>
    <row r="19" spans="1:16">
      <c r="A19" s="27"/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9"/>
      <c r="P19" s="30"/>
    </row>
    <row r="20" spans="1:16">
      <c r="A20" s="23" t="s">
        <v>27</v>
      </c>
      <c r="B20" s="24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>SUM(O21:O25)</f>
        <v>0</v>
      </c>
      <c r="P20" s="26">
        <f>SUM(P21:P25)</f>
        <v>0</v>
      </c>
    </row>
    <row r="21" spans="1:16">
      <c r="A21" s="27" t="s">
        <v>29</v>
      </c>
      <c r="B21" s="28" t="s">
        <v>30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9">
        <v>0</v>
      </c>
      <c r="P21" s="30">
        <v>0</v>
      </c>
    </row>
    <row r="22" spans="1:16">
      <c r="A22" s="27" t="s">
        <v>31</v>
      </c>
      <c r="B22" s="28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9">
        <v>0</v>
      </c>
      <c r="P22" s="30">
        <v>0</v>
      </c>
    </row>
    <row r="23" spans="1:16">
      <c r="A23" s="27" t="s">
        <v>33</v>
      </c>
      <c r="B23" s="28" t="s">
        <v>34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9">
        <v>0</v>
      </c>
      <c r="P23" s="30">
        <v>0</v>
      </c>
    </row>
    <row r="24" spans="1:16">
      <c r="A24" s="27" t="s">
        <v>35</v>
      </c>
      <c r="B24" s="28" t="s">
        <v>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9">
        <v>0</v>
      </c>
      <c r="P24" s="30">
        <v>0</v>
      </c>
    </row>
    <row r="25" spans="1:16">
      <c r="A25" s="27" t="s">
        <v>37</v>
      </c>
      <c r="B25" s="28" t="s">
        <v>38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0</v>
      </c>
      <c r="P25" s="30">
        <v>0</v>
      </c>
    </row>
    <row r="26" spans="1:16">
      <c r="A26" s="27"/>
      <c r="B26" s="28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/>
      <c r="P26" s="30"/>
    </row>
    <row r="27" spans="1:16">
      <c r="A27" s="23" t="s">
        <v>39</v>
      </c>
      <c r="B27" s="24" t="s">
        <v>40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>O28</f>
        <v>0</v>
      </c>
      <c r="P27" s="26">
        <f>P28</f>
        <v>0</v>
      </c>
    </row>
    <row r="28" spans="1:16">
      <c r="A28" s="27" t="s">
        <v>41</v>
      </c>
      <c r="B28" s="28" t="s">
        <v>42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9">
        <v>0</v>
      </c>
      <c r="P28" s="30">
        <v>0</v>
      </c>
    </row>
    <row r="29" spans="1:16">
      <c r="A29" s="27"/>
      <c r="B29" s="28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9"/>
      <c r="P29" s="30"/>
    </row>
    <row r="30" spans="1:16">
      <c r="A30" s="23" t="s">
        <v>43</v>
      </c>
      <c r="B30" s="24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>SUM(O31:O35)</f>
        <v>2236851.1300000004</v>
      </c>
      <c r="P30" s="26">
        <f>SUM(P31:P35)</f>
        <v>5211967.49</v>
      </c>
    </row>
    <row r="31" spans="1:16">
      <c r="A31" s="27" t="s">
        <v>45</v>
      </c>
      <c r="B31" s="28" t="s">
        <v>46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9">
        <v>140084.07999999999</v>
      </c>
      <c r="P31" s="30">
        <v>152760.57</v>
      </c>
    </row>
    <row r="32" spans="1:16">
      <c r="A32" s="27" t="s">
        <v>47</v>
      </c>
      <c r="B32" s="28" t="s">
        <v>48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9">
        <v>0</v>
      </c>
      <c r="P32" s="30">
        <v>0</v>
      </c>
    </row>
    <row r="33" spans="1:16">
      <c r="A33" s="27" t="s">
        <v>49</v>
      </c>
      <c r="B33" s="28" t="s">
        <v>50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9">
        <v>1944195.5</v>
      </c>
      <c r="P33" s="30">
        <v>2053214.14</v>
      </c>
    </row>
    <row r="34" spans="1:16">
      <c r="A34" s="27" t="s">
        <v>51</v>
      </c>
      <c r="B34" s="28" t="s">
        <v>52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9">
        <v>16029.87</v>
      </c>
      <c r="P34" s="30">
        <v>1661.78</v>
      </c>
    </row>
    <row r="35" spans="1:16">
      <c r="A35" s="27" t="s">
        <v>53</v>
      </c>
      <c r="B35" s="28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9">
        <v>136541.68</v>
      </c>
      <c r="P35" s="30">
        <v>3004331</v>
      </c>
    </row>
    <row r="36" spans="1:16">
      <c r="A36" s="27"/>
      <c r="B36" s="2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9"/>
      <c r="P36" s="30"/>
    </row>
    <row r="37" spans="1:16">
      <c r="A37" s="23" t="s">
        <v>55</v>
      </c>
      <c r="B37" s="24" t="s">
        <v>56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>SUM(O38:O41)</f>
        <v>134158.65</v>
      </c>
      <c r="P37" s="26">
        <f>SUM(P38:P41)</f>
        <v>166754.79</v>
      </c>
    </row>
    <row r="38" spans="1:16">
      <c r="A38" s="27" t="s">
        <v>57</v>
      </c>
      <c r="B38" s="28" t="s">
        <v>58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9">
        <v>0</v>
      </c>
      <c r="P38" s="30">
        <v>0</v>
      </c>
    </row>
    <row r="39" spans="1:16">
      <c r="A39" s="27" t="s">
        <v>59</v>
      </c>
      <c r="B39" s="28" t="s">
        <v>60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9">
        <v>0</v>
      </c>
      <c r="P39" s="30">
        <v>0</v>
      </c>
    </row>
    <row r="40" spans="1:16">
      <c r="A40" s="27" t="s">
        <v>61</v>
      </c>
      <c r="B40" s="28" t="s">
        <v>62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9">
        <v>0</v>
      </c>
      <c r="P40" s="30">
        <v>0</v>
      </c>
    </row>
    <row r="41" spans="1:16">
      <c r="A41" s="27" t="s">
        <v>63</v>
      </c>
      <c r="B41" s="28" t="s">
        <v>64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9">
        <v>134158.65</v>
      </c>
      <c r="P41" s="30">
        <v>166754.79</v>
      </c>
    </row>
    <row r="42" spans="1:16">
      <c r="A42" s="27"/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9"/>
      <c r="P42" s="30"/>
    </row>
    <row r="43" spans="1:16">
      <c r="A43" s="23" t="s">
        <v>65</v>
      </c>
      <c r="B43" s="24" t="s">
        <v>66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>SUM(O44:O52)</f>
        <v>2300</v>
      </c>
      <c r="P43" s="26">
        <f>SUM(P44:P52)</f>
        <v>2109765.52</v>
      </c>
    </row>
    <row r="44" spans="1:16">
      <c r="A44" s="27" t="s">
        <v>67</v>
      </c>
      <c r="B44" s="28" t="s">
        <v>68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9">
        <v>0</v>
      </c>
      <c r="P44" s="30">
        <v>0</v>
      </c>
    </row>
    <row r="45" spans="1:16">
      <c r="A45" s="27" t="s">
        <v>69</v>
      </c>
      <c r="B45" s="28" t="s">
        <v>70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9">
        <v>2300</v>
      </c>
      <c r="P45" s="30">
        <v>23950</v>
      </c>
    </row>
    <row r="46" spans="1:16">
      <c r="A46" s="27" t="s">
        <v>71</v>
      </c>
      <c r="B46" s="28" t="s">
        <v>72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9">
        <v>0</v>
      </c>
      <c r="P46" s="30">
        <v>0</v>
      </c>
    </row>
    <row r="47" spans="1:16">
      <c r="A47" s="27" t="s">
        <v>73</v>
      </c>
      <c r="B47" s="28" t="s">
        <v>74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0</v>
      </c>
      <c r="P47" s="30">
        <v>0</v>
      </c>
    </row>
    <row r="48" spans="1:16">
      <c r="A48" s="27" t="s">
        <v>75</v>
      </c>
      <c r="B48" s="28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0</v>
      </c>
      <c r="P48" s="30">
        <v>0</v>
      </c>
    </row>
    <row r="49" spans="1:16">
      <c r="A49" s="27" t="s">
        <v>77</v>
      </c>
      <c r="B49" s="28" t="s">
        <v>78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9">
        <v>0</v>
      </c>
      <c r="P49" s="30">
        <v>0</v>
      </c>
    </row>
    <row r="50" spans="1:16">
      <c r="A50" s="27" t="s">
        <v>79</v>
      </c>
      <c r="B50" s="28" t="s">
        <v>80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9">
        <v>0</v>
      </c>
      <c r="P50" s="30">
        <v>2085815.52</v>
      </c>
    </row>
    <row r="51" spans="1:16">
      <c r="A51" s="27" t="s">
        <v>81</v>
      </c>
      <c r="B51" s="28" t="s">
        <v>82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9">
        <v>0</v>
      </c>
      <c r="P51" s="30">
        <v>0</v>
      </c>
    </row>
    <row r="52" spans="1:16">
      <c r="A52" s="27" t="s">
        <v>83</v>
      </c>
      <c r="B52" s="28" t="s">
        <v>84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9">
        <v>0</v>
      </c>
      <c r="P52" s="30">
        <v>0</v>
      </c>
    </row>
    <row r="53" spans="1:16">
      <c r="A53" s="27"/>
      <c r="B53" s="28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9"/>
      <c r="P53" s="30"/>
    </row>
    <row r="54" spans="1:16">
      <c r="A54" s="23" t="s">
        <v>85</v>
      </c>
      <c r="B54" s="24" t="s">
        <v>86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>
        <f>SUM(O55:O58)</f>
        <v>0</v>
      </c>
      <c r="P54" s="26">
        <f>SUM(P55:P58)</f>
        <v>0</v>
      </c>
    </row>
    <row r="55" spans="1:16">
      <c r="A55" s="27" t="s">
        <v>87</v>
      </c>
      <c r="B55" s="28" t="s">
        <v>88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9">
        <v>0</v>
      </c>
      <c r="P55" s="30">
        <v>0</v>
      </c>
    </row>
    <row r="56" spans="1:16">
      <c r="A56" s="27" t="s">
        <v>89</v>
      </c>
      <c r="B56" s="28" t="s">
        <v>90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9">
        <v>0</v>
      </c>
      <c r="P56" s="30">
        <v>0</v>
      </c>
    </row>
    <row r="57" spans="1:16">
      <c r="A57" s="27" t="s">
        <v>91</v>
      </c>
      <c r="B57" s="28" t="s">
        <v>92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9">
        <v>0</v>
      </c>
      <c r="P57" s="30">
        <v>0</v>
      </c>
    </row>
    <row r="58" spans="1:16">
      <c r="A58" s="27" t="s">
        <v>93</v>
      </c>
      <c r="B58" s="28" t="s">
        <v>94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9">
        <v>0</v>
      </c>
      <c r="P58" s="30">
        <v>0</v>
      </c>
    </row>
    <row r="59" spans="1:16">
      <c r="A59" s="27"/>
      <c r="B59" s="2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9"/>
      <c r="P59" s="30"/>
    </row>
    <row r="60" spans="1:16">
      <c r="A60" s="23" t="s">
        <v>95</v>
      </c>
      <c r="B60" s="24" t="s">
        <v>96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>
        <f>SUM(O61:O62)</f>
        <v>0</v>
      </c>
      <c r="P60" s="26">
        <f>SUM(P61:P62)</f>
        <v>0</v>
      </c>
    </row>
    <row r="61" spans="1:16">
      <c r="A61" s="27" t="s">
        <v>97</v>
      </c>
      <c r="B61" s="28" t="s">
        <v>98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9">
        <v>0</v>
      </c>
      <c r="P61" s="30">
        <v>0</v>
      </c>
    </row>
    <row r="62" spans="1:16">
      <c r="A62" s="27" t="s">
        <v>99</v>
      </c>
      <c r="B62" s="28" t="s">
        <v>100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9">
        <v>0</v>
      </c>
      <c r="P62" s="30">
        <v>0</v>
      </c>
    </row>
    <row r="63" spans="1:16">
      <c r="A63" s="27"/>
      <c r="B63" s="28" t="s">
        <v>101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9"/>
      <c r="P63" s="30"/>
    </row>
    <row r="64" spans="1:16">
      <c r="A64" s="27"/>
      <c r="B64" s="2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30"/>
    </row>
    <row r="65" spans="1:16">
      <c r="A65" s="23" t="s">
        <v>102</v>
      </c>
      <c r="B65" s="24" t="s">
        <v>103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>
        <f>O66+O72</f>
        <v>25221831.939999998</v>
      </c>
      <c r="P65" s="26">
        <f>P66+P72</f>
        <v>25687728.57</v>
      </c>
    </row>
    <row r="66" spans="1:16">
      <c r="A66" s="23" t="s">
        <v>104</v>
      </c>
      <c r="B66" s="24" t="s">
        <v>105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>
        <f>SUM(O67:O70)</f>
        <v>25183631.939999998</v>
      </c>
      <c r="P66" s="26">
        <f>SUM(P67:P70)</f>
        <v>25622828.57</v>
      </c>
    </row>
    <row r="67" spans="1:16">
      <c r="A67" s="27" t="s">
        <v>106</v>
      </c>
      <c r="B67" s="28" t="s">
        <v>107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9">
        <v>17303030.239999998</v>
      </c>
      <c r="P67" s="30">
        <v>21234656.199999999</v>
      </c>
    </row>
    <row r="68" spans="1:16">
      <c r="A68" s="27" t="s">
        <v>108</v>
      </c>
      <c r="B68" s="28" t="s">
        <v>109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9">
        <v>4104739.63</v>
      </c>
      <c r="P68" s="30">
        <v>4381162.18</v>
      </c>
    </row>
    <row r="69" spans="1:16">
      <c r="A69" s="27" t="s">
        <v>110</v>
      </c>
      <c r="B69" s="28" t="s">
        <v>111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9">
        <v>3775862.07</v>
      </c>
      <c r="P69" s="30">
        <v>7010.19</v>
      </c>
    </row>
    <row r="70" spans="1:16">
      <c r="A70" s="27">
        <v>4214</v>
      </c>
      <c r="B70" s="28" t="s">
        <v>68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9">
        <v>0</v>
      </c>
      <c r="P70" s="30">
        <v>0</v>
      </c>
    </row>
    <row r="71" spans="1:16">
      <c r="A71" s="27"/>
      <c r="B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9"/>
      <c r="P71" s="30"/>
    </row>
    <row r="72" spans="1:16">
      <c r="A72" s="23" t="s">
        <v>112</v>
      </c>
      <c r="B72" s="24" t="s">
        <v>113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>
        <f>SUM(O73:O78)</f>
        <v>38200</v>
      </c>
      <c r="P72" s="26">
        <f>SUM(P73:P78)</f>
        <v>64900</v>
      </c>
    </row>
    <row r="73" spans="1:16">
      <c r="A73" s="27" t="s">
        <v>114</v>
      </c>
      <c r="B73" s="28" t="s">
        <v>115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9">
        <v>0</v>
      </c>
      <c r="P73" s="30">
        <v>0</v>
      </c>
    </row>
    <row r="74" spans="1:16">
      <c r="A74" s="27" t="s">
        <v>116</v>
      </c>
      <c r="B74" s="28" t="s">
        <v>117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9">
        <v>0</v>
      </c>
      <c r="P74" s="30">
        <v>0</v>
      </c>
    </row>
    <row r="75" spans="1:16">
      <c r="A75" s="27" t="s">
        <v>118</v>
      </c>
      <c r="B75" s="28" t="s">
        <v>119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9">
        <v>0</v>
      </c>
      <c r="P75" s="30">
        <v>0</v>
      </c>
    </row>
    <row r="76" spans="1:16">
      <c r="A76" s="27" t="s">
        <v>120</v>
      </c>
      <c r="B76" s="28" t="s">
        <v>121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9">
        <v>38200</v>
      </c>
      <c r="P76" s="30">
        <v>64900</v>
      </c>
    </row>
    <row r="77" spans="1:16">
      <c r="A77" s="27" t="s">
        <v>122</v>
      </c>
      <c r="B77" s="28" t="s">
        <v>123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9">
        <v>0</v>
      </c>
      <c r="P77" s="30">
        <v>0</v>
      </c>
    </row>
    <row r="78" spans="1:16">
      <c r="A78" s="27">
        <v>4226</v>
      </c>
      <c r="B78" s="31" t="s">
        <v>124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9">
        <v>0</v>
      </c>
      <c r="P78" s="30">
        <v>0</v>
      </c>
    </row>
    <row r="79" spans="1:16">
      <c r="A79" s="27"/>
      <c r="B79" s="28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9"/>
      <c r="P79" s="30"/>
    </row>
    <row r="80" spans="1:16">
      <c r="A80" s="23" t="s">
        <v>125</v>
      </c>
      <c r="B80" s="24" t="s">
        <v>126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>
        <f>O81+O85+O92+O94+O97</f>
        <v>-198482.83</v>
      </c>
      <c r="P80" s="26">
        <f>P81+P85+P92+P94+P97</f>
        <v>-191579.91</v>
      </c>
    </row>
    <row r="81" spans="1:16">
      <c r="A81" s="23" t="s">
        <v>127</v>
      </c>
      <c r="B81" s="24" t="s">
        <v>128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>
        <f>SUM(O82:O83)</f>
        <v>0</v>
      </c>
      <c r="P81" s="26">
        <f>SUM(P82:P83)</f>
        <v>0</v>
      </c>
    </row>
    <row r="82" spans="1:16">
      <c r="A82" s="27" t="s">
        <v>129</v>
      </c>
      <c r="B82" s="28" t="s">
        <v>130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9">
        <v>0</v>
      </c>
      <c r="P82" s="30">
        <v>0</v>
      </c>
    </row>
    <row r="83" spans="1:16">
      <c r="A83" s="27" t="s">
        <v>131</v>
      </c>
      <c r="B83" s="28" t="s">
        <v>132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9">
        <v>0</v>
      </c>
      <c r="P83" s="30">
        <v>0</v>
      </c>
    </row>
    <row r="84" spans="1:16">
      <c r="A84" s="27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9"/>
      <c r="P84" s="30"/>
    </row>
    <row r="85" spans="1:16">
      <c r="A85" s="23" t="s">
        <v>133</v>
      </c>
      <c r="B85" s="24" t="s">
        <v>134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>
        <f>SUM(O86:O90)</f>
        <v>0</v>
      </c>
      <c r="P85" s="26">
        <f>SUM(P86:P90)</f>
        <v>0</v>
      </c>
    </row>
    <row r="86" spans="1:16">
      <c r="A86" s="27" t="s">
        <v>135</v>
      </c>
      <c r="B86" s="28" t="s">
        <v>136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9">
        <v>0</v>
      </c>
      <c r="P86" s="30">
        <v>0</v>
      </c>
    </row>
    <row r="87" spans="1:16">
      <c r="A87" s="27" t="s">
        <v>137</v>
      </c>
      <c r="B87" s="28" t="s">
        <v>138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9">
        <v>0</v>
      </c>
      <c r="P87" s="30">
        <v>0</v>
      </c>
    </row>
    <row r="88" spans="1:16">
      <c r="A88" s="27" t="s">
        <v>139</v>
      </c>
      <c r="B88" s="28" t="s">
        <v>140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9">
        <v>0</v>
      </c>
      <c r="P88" s="30">
        <v>0</v>
      </c>
    </row>
    <row r="89" spans="1:16">
      <c r="A89" s="27" t="s">
        <v>141</v>
      </c>
      <c r="B89" s="28" t="s">
        <v>142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9">
        <v>0</v>
      </c>
      <c r="P89" s="30">
        <v>0</v>
      </c>
    </row>
    <row r="90" spans="1:16">
      <c r="A90" s="27" t="s">
        <v>143</v>
      </c>
      <c r="B90" s="28" t="s">
        <v>144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9">
        <v>0</v>
      </c>
      <c r="P90" s="30">
        <v>0</v>
      </c>
    </row>
    <row r="91" spans="1:16">
      <c r="A91" s="27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9"/>
      <c r="P91" s="30"/>
    </row>
    <row r="92" spans="1:16">
      <c r="A92" s="23" t="s">
        <v>145</v>
      </c>
      <c r="B92" s="24" t="s">
        <v>146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>
        <v>0</v>
      </c>
      <c r="P92" s="32">
        <v>0</v>
      </c>
    </row>
    <row r="93" spans="1:16">
      <c r="A93" s="23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3"/>
      <c r="P93" s="34"/>
    </row>
    <row r="94" spans="1:16">
      <c r="A94" s="23" t="s">
        <v>147</v>
      </c>
      <c r="B94" s="24" t="s">
        <v>148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>
        <f>O95</f>
        <v>0</v>
      </c>
      <c r="P94" s="26">
        <f>P95</f>
        <v>0</v>
      </c>
    </row>
    <row r="95" spans="1:16">
      <c r="A95" s="27" t="s">
        <v>149</v>
      </c>
      <c r="B95" s="28" t="s">
        <v>148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9">
        <v>0</v>
      </c>
      <c r="P95" s="30">
        <v>0</v>
      </c>
    </row>
    <row r="96" spans="1:16">
      <c r="A96" s="27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9"/>
      <c r="P96" s="30"/>
    </row>
    <row r="97" spans="1:16">
      <c r="A97" s="23" t="s">
        <v>150</v>
      </c>
      <c r="B97" s="24" t="s">
        <v>151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>
        <f>SUM(O98:O104)</f>
        <v>-198482.83</v>
      </c>
      <c r="P97" s="26">
        <f>SUM(P98:P104)</f>
        <v>-191579.91</v>
      </c>
    </row>
    <row r="98" spans="1:16">
      <c r="A98" s="27" t="s">
        <v>152</v>
      </c>
      <c r="B98" s="28" t="s">
        <v>153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9">
        <v>0</v>
      </c>
      <c r="P98" s="30">
        <v>0</v>
      </c>
    </row>
    <row r="99" spans="1:16">
      <c r="A99" s="27" t="s">
        <v>154</v>
      </c>
      <c r="B99" s="28" t="s">
        <v>155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9">
        <v>-198482.83</v>
      </c>
      <c r="P99" s="30">
        <v>-191579.91</v>
      </c>
    </row>
    <row r="100" spans="1:16">
      <c r="A100" s="27" t="s">
        <v>156</v>
      </c>
      <c r="B100" s="28" t="s">
        <v>157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9">
        <v>0</v>
      </c>
      <c r="P100" s="30">
        <v>0</v>
      </c>
    </row>
    <row r="101" spans="1:16">
      <c r="A101" s="27" t="s">
        <v>158</v>
      </c>
      <c r="B101" s="28" t="s">
        <v>159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9">
        <v>0</v>
      </c>
      <c r="P101" s="30">
        <v>0</v>
      </c>
    </row>
    <row r="102" spans="1:16">
      <c r="A102" s="27" t="s">
        <v>160</v>
      </c>
      <c r="B102" s="28" t="s">
        <v>161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9">
        <v>0</v>
      </c>
      <c r="P102" s="30">
        <v>0</v>
      </c>
    </row>
    <row r="103" spans="1:16">
      <c r="A103" s="27" t="s">
        <v>162</v>
      </c>
      <c r="B103" s="28" t="s">
        <v>163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9">
        <v>0</v>
      </c>
      <c r="P103" s="30">
        <v>0</v>
      </c>
    </row>
    <row r="104" spans="1:16">
      <c r="A104" s="27" t="s">
        <v>164</v>
      </c>
      <c r="B104" s="28" t="s">
        <v>151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9">
        <v>0</v>
      </c>
      <c r="P104" s="30">
        <v>0</v>
      </c>
    </row>
    <row r="105" spans="1:16">
      <c r="A105" s="27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9"/>
      <c r="P105" s="30"/>
    </row>
    <row r="106" spans="1:16">
      <c r="A106" s="35"/>
      <c r="B106" s="36" t="s">
        <v>165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26">
        <f>O9+O65+O80</f>
        <v>29402226.350000001</v>
      </c>
      <c r="P106" s="26">
        <f>P9+P65+P80</f>
        <v>35036923.900000006</v>
      </c>
    </row>
    <row r="107" spans="1:16">
      <c r="A107" s="27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9"/>
      <c r="P107" s="30"/>
    </row>
    <row r="108" spans="1:16">
      <c r="A108" s="23"/>
      <c r="B108" s="24" t="s">
        <v>166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/>
      <c r="P108" s="30"/>
    </row>
    <row r="109" spans="1:16">
      <c r="A109" s="23" t="s">
        <v>167</v>
      </c>
      <c r="B109" s="24" t="s">
        <v>168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6">
        <f>O110+O118+O129</f>
        <v>18795159.789999999</v>
      </c>
      <c r="P109" s="26">
        <f>P110+P118+P129</f>
        <v>22677206.789999999</v>
      </c>
    </row>
    <row r="110" spans="1:16">
      <c r="A110" s="23" t="s">
        <v>169</v>
      </c>
      <c r="B110" s="24" t="s">
        <v>170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6">
        <f>SUM(O111:O116)</f>
        <v>9156688.9100000001</v>
      </c>
      <c r="P110" s="26">
        <f>SUM(P111:P116)</f>
        <v>11310615.1</v>
      </c>
    </row>
    <row r="111" spans="1:16">
      <c r="A111" s="27" t="s">
        <v>171</v>
      </c>
      <c r="B111" s="28" t="s">
        <v>172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9">
        <v>5421032.9699999997</v>
      </c>
      <c r="P111" s="30">
        <v>7030490.5</v>
      </c>
    </row>
    <row r="112" spans="1:16">
      <c r="A112" s="27" t="s">
        <v>173</v>
      </c>
      <c r="B112" s="28" t="s">
        <v>174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9">
        <v>2524708.11</v>
      </c>
      <c r="P112" s="30">
        <v>2836132.19</v>
      </c>
    </row>
    <row r="113" spans="1:16">
      <c r="A113" s="27" t="s">
        <v>175</v>
      </c>
      <c r="B113" s="28" t="s">
        <v>176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9">
        <v>1200446.28</v>
      </c>
      <c r="P113" s="30">
        <v>1415229.91</v>
      </c>
    </row>
    <row r="114" spans="1:16">
      <c r="A114" s="27" t="s">
        <v>177</v>
      </c>
      <c r="B114" s="28" t="s">
        <v>178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9">
        <v>0</v>
      </c>
      <c r="P114" s="30">
        <v>0</v>
      </c>
    </row>
    <row r="115" spans="1:16">
      <c r="A115" s="27" t="s">
        <v>179</v>
      </c>
      <c r="B115" s="28" t="s">
        <v>180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9">
        <v>10501.55</v>
      </c>
      <c r="P115" s="30">
        <v>28762.5</v>
      </c>
    </row>
    <row r="116" spans="1:16">
      <c r="A116" s="27" t="s">
        <v>181</v>
      </c>
      <c r="B116" s="28" t="s">
        <v>182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9">
        <v>0</v>
      </c>
      <c r="P116" s="30">
        <v>0</v>
      </c>
    </row>
    <row r="117" spans="1:16">
      <c r="A117" s="27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9"/>
      <c r="P117" s="30"/>
    </row>
    <row r="118" spans="1:16">
      <c r="A118" s="23" t="s">
        <v>183</v>
      </c>
      <c r="B118" s="24" t="s">
        <v>184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6">
        <f>SUM(O119:O127)</f>
        <v>3633540.37</v>
      </c>
      <c r="P118" s="26">
        <f>SUM(P119:P127)</f>
        <v>4043907.2199999997</v>
      </c>
    </row>
    <row r="119" spans="1:16">
      <c r="A119" s="27" t="s">
        <v>185</v>
      </c>
      <c r="B119" s="28" t="s">
        <v>186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9">
        <v>218190.8</v>
      </c>
      <c r="P119" s="30">
        <v>309305.26</v>
      </c>
    </row>
    <row r="120" spans="1:16">
      <c r="A120" s="27" t="s">
        <v>187</v>
      </c>
      <c r="B120" s="28" t="s">
        <v>188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9">
        <v>165710.75</v>
      </c>
      <c r="P120" s="30">
        <v>215576.7</v>
      </c>
    </row>
    <row r="121" spans="1:16">
      <c r="A121" s="27" t="s">
        <v>189</v>
      </c>
      <c r="B121" s="28" t="s">
        <v>190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9">
        <v>0</v>
      </c>
      <c r="P121" s="30">
        <v>0</v>
      </c>
    </row>
    <row r="122" spans="1:16">
      <c r="A122" s="27" t="s">
        <v>191</v>
      </c>
      <c r="B122" s="28" t="s">
        <v>192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9">
        <v>827998.95</v>
      </c>
      <c r="P122" s="30">
        <v>539754.84</v>
      </c>
    </row>
    <row r="123" spans="1:16">
      <c r="A123" s="27" t="s">
        <v>193</v>
      </c>
      <c r="B123" s="28" t="s">
        <v>194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9">
        <v>634289.06999999995</v>
      </c>
      <c r="P123" s="30">
        <v>836809.59</v>
      </c>
    </row>
    <row r="124" spans="1:16">
      <c r="A124" s="27" t="s">
        <v>195</v>
      </c>
      <c r="B124" s="28" t="s">
        <v>196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9">
        <v>1449953.18</v>
      </c>
      <c r="P124" s="30">
        <v>1635266.15</v>
      </c>
    </row>
    <row r="125" spans="1:16">
      <c r="A125" s="27" t="s">
        <v>197</v>
      </c>
      <c r="B125" s="28" t="s">
        <v>198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9">
        <v>44643.9</v>
      </c>
      <c r="P125" s="30">
        <v>56527.47</v>
      </c>
    </row>
    <row r="126" spans="1:16">
      <c r="A126" s="27" t="s">
        <v>199</v>
      </c>
      <c r="B126" s="28" t="s">
        <v>200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9">
        <v>126</v>
      </c>
      <c r="P126" s="30">
        <v>251.98</v>
      </c>
    </row>
    <row r="127" spans="1:16">
      <c r="A127" s="27" t="s">
        <v>201</v>
      </c>
      <c r="B127" s="28" t="s">
        <v>202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9">
        <v>292627.71999999997</v>
      </c>
      <c r="P127" s="30">
        <v>450415.23</v>
      </c>
    </row>
    <row r="128" spans="1:16">
      <c r="A128" s="27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9"/>
      <c r="P128" s="30"/>
    </row>
    <row r="129" spans="1:16">
      <c r="A129" s="23" t="s">
        <v>203</v>
      </c>
      <c r="B129" s="24" t="s">
        <v>204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6">
        <f>SUM(O130:O138)</f>
        <v>6004930.5099999988</v>
      </c>
      <c r="P129" s="26">
        <f>SUM(P130:P138)</f>
        <v>7322684.4699999997</v>
      </c>
    </row>
    <row r="130" spans="1:16">
      <c r="A130" s="27" t="s">
        <v>205</v>
      </c>
      <c r="B130" s="28" t="s">
        <v>206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9">
        <v>3674989.43</v>
      </c>
      <c r="P130" s="30">
        <v>4989621.59</v>
      </c>
    </row>
    <row r="131" spans="1:16">
      <c r="A131" s="27" t="s">
        <v>207</v>
      </c>
      <c r="B131" s="28" t="s">
        <v>208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9">
        <v>328912.90999999997</v>
      </c>
      <c r="P131" s="30">
        <v>314074.88</v>
      </c>
    </row>
    <row r="132" spans="1:16">
      <c r="A132" s="27" t="s">
        <v>209</v>
      </c>
      <c r="B132" s="28" t="s">
        <v>210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9">
        <v>260691.79</v>
      </c>
      <c r="P132" s="30">
        <v>305738.21999999997</v>
      </c>
    </row>
    <row r="133" spans="1:16">
      <c r="A133" s="27" t="s">
        <v>211</v>
      </c>
      <c r="B133" s="28" t="s">
        <v>212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9">
        <v>96901.71</v>
      </c>
      <c r="P133" s="30">
        <v>218575.75</v>
      </c>
    </row>
    <row r="134" spans="1:16">
      <c r="A134" s="27" t="s">
        <v>213</v>
      </c>
      <c r="B134" s="28" t="s">
        <v>214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9">
        <v>404419.22</v>
      </c>
      <c r="P134" s="30">
        <v>410717.93</v>
      </c>
    </row>
    <row r="135" spans="1:16">
      <c r="A135" s="27" t="s">
        <v>215</v>
      </c>
      <c r="B135" s="28" t="s">
        <v>216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9">
        <v>66544.800000000003</v>
      </c>
      <c r="P135" s="30">
        <v>16160</v>
      </c>
    </row>
    <row r="136" spans="1:16">
      <c r="A136" s="27" t="s">
        <v>217</v>
      </c>
      <c r="B136" s="28" t="s">
        <v>218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9">
        <v>77950.05</v>
      </c>
      <c r="P136" s="30">
        <v>115085.57</v>
      </c>
    </row>
    <row r="137" spans="1:16">
      <c r="A137" s="27" t="s">
        <v>219</v>
      </c>
      <c r="B137" s="28" t="s">
        <v>220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9">
        <v>1022095.6</v>
      </c>
      <c r="P137" s="30">
        <v>698564.23</v>
      </c>
    </row>
    <row r="138" spans="1:16">
      <c r="A138" s="27" t="s">
        <v>221</v>
      </c>
      <c r="B138" s="28" t="s">
        <v>222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9">
        <v>72425</v>
      </c>
      <c r="P138" s="30">
        <v>254146.3</v>
      </c>
    </row>
    <row r="139" spans="1:16">
      <c r="A139" s="27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9"/>
      <c r="P139" s="30"/>
    </row>
    <row r="140" spans="1:16">
      <c r="A140" s="23" t="s">
        <v>223</v>
      </c>
      <c r="B140" s="24" t="s">
        <v>224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6">
        <f>O141+O145+O149+O153+O159+O164+O168+O171+O178</f>
        <v>3090890.7399999998</v>
      </c>
      <c r="P140" s="26">
        <f>P141+P145+P149+P153+P159+P164+P168+P171+P178</f>
        <v>1942608.2100000002</v>
      </c>
    </row>
    <row r="141" spans="1:16">
      <c r="A141" s="23" t="s">
        <v>225</v>
      </c>
      <c r="B141" s="24" t="s">
        <v>115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6">
        <f>SUM(O142:O143)</f>
        <v>0</v>
      </c>
      <c r="P141" s="26">
        <f>SUM(P142:P143)</f>
        <v>0</v>
      </c>
    </row>
    <row r="142" spans="1:16">
      <c r="A142" s="27" t="s">
        <v>226</v>
      </c>
      <c r="B142" s="28" t="s">
        <v>227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9">
        <v>0</v>
      </c>
      <c r="P142" s="30">
        <v>0</v>
      </c>
    </row>
    <row r="143" spans="1:16">
      <c r="A143" s="27" t="s">
        <v>228</v>
      </c>
      <c r="B143" s="28" t="s">
        <v>229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9">
        <v>0</v>
      </c>
      <c r="P143" s="30">
        <v>0</v>
      </c>
    </row>
    <row r="144" spans="1:16">
      <c r="A144" s="27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9"/>
      <c r="P144" s="30"/>
    </row>
    <row r="145" spans="1:16">
      <c r="A145" s="23" t="s">
        <v>230</v>
      </c>
      <c r="B145" s="24" t="s">
        <v>231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6">
        <f>SUM(O146:O147)</f>
        <v>1013448.96</v>
      </c>
      <c r="P145" s="26">
        <f>SUM(P146:P147)</f>
        <v>840000</v>
      </c>
    </row>
    <row r="146" spans="1:16">
      <c r="A146" s="27" t="s">
        <v>232</v>
      </c>
      <c r="B146" s="28" t="s">
        <v>233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9">
        <v>1013448.96</v>
      </c>
      <c r="P146" s="30">
        <v>840000</v>
      </c>
    </row>
    <row r="147" spans="1:16">
      <c r="A147" s="27" t="s">
        <v>234</v>
      </c>
      <c r="B147" s="28" t="s">
        <v>235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9">
        <v>0</v>
      </c>
      <c r="P147" s="30">
        <v>0</v>
      </c>
    </row>
    <row r="148" spans="1:16">
      <c r="A148" s="27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9"/>
      <c r="P148" s="30"/>
    </row>
    <row r="149" spans="1:16">
      <c r="A149" s="23" t="s">
        <v>236</v>
      </c>
      <c r="B149" s="24" t="s">
        <v>119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6">
        <f>SUM(O150:O151)</f>
        <v>0</v>
      </c>
      <c r="P149" s="26">
        <f>SUM(P150:P151)</f>
        <v>0</v>
      </c>
    </row>
    <row r="150" spans="1:16">
      <c r="A150" s="27" t="s">
        <v>237</v>
      </c>
      <c r="B150" s="28" t="s">
        <v>238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9">
        <v>0</v>
      </c>
      <c r="P150" s="30">
        <v>0</v>
      </c>
    </row>
    <row r="151" spans="1:16">
      <c r="A151" s="27" t="s">
        <v>239</v>
      </c>
      <c r="B151" s="28" t="s">
        <v>240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9">
        <v>0</v>
      </c>
      <c r="P151" s="30">
        <v>0</v>
      </c>
    </row>
    <row r="152" spans="1:16">
      <c r="A152" s="27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9"/>
      <c r="P152" s="30"/>
    </row>
    <row r="153" spans="1:16">
      <c r="A153" s="23" t="s">
        <v>241</v>
      </c>
      <c r="B153" s="24" t="s">
        <v>121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6">
        <f>SUM(O154:O157)</f>
        <v>1614196.38</v>
      </c>
      <c r="P153" s="26">
        <f>SUM(P154:P157)</f>
        <v>528927.91</v>
      </c>
    </row>
    <row r="154" spans="1:16">
      <c r="A154" s="27" t="s">
        <v>242</v>
      </c>
      <c r="B154" s="28" t="s">
        <v>243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9">
        <v>1291619.3999999999</v>
      </c>
      <c r="P154" s="30">
        <v>217713.44</v>
      </c>
    </row>
    <row r="155" spans="1:16">
      <c r="A155" s="27" t="s">
        <v>244</v>
      </c>
      <c r="B155" s="28" t="s">
        <v>245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9">
        <v>102244.71</v>
      </c>
      <c r="P155" s="30">
        <v>145062.18</v>
      </c>
    </row>
    <row r="156" spans="1:16">
      <c r="A156" s="27" t="s">
        <v>246</v>
      </c>
      <c r="B156" s="28" t="s">
        <v>247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9">
        <v>220332.27</v>
      </c>
      <c r="P156" s="30">
        <v>166152.29</v>
      </c>
    </row>
    <row r="157" spans="1:16">
      <c r="A157" s="27" t="s">
        <v>248</v>
      </c>
      <c r="B157" s="28" t="s">
        <v>249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9">
        <v>0</v>
      </c>
      <c r="P157" s="30">
        <v>0</v>
      </c>
    </row>
    <row r="158" spans="1:16">
      <c r="A158" s="27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9"/>
      <c r="P158" s="30"/>
    </row>
    <row r="159" spans="1:16">
      <c r="A159" s="23" t="s">
        <v>250</v>
      </c>
      <c r="B159" s="24" t="s">
        <v>123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6">
        <f>SUM(O160:O162)</f>
        <v>463245.4</v>
      </c>
      <c r="P159" s="26">
        <f>SUM(P160:P162)</f>
        <v>573680.30000000005</v>
      </c>
    </row>
    <row r="160" spans="1:16">
      <c r="A160" s="27" t="s">
        <v>251</v>
      </c>
      <c r="B160" s="28" t="s">
        <v>252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9">
        <v>463245.4</v>
      </c>
      <c r="P160" s="30">
        <v>573680.30000000005</v>
      </c>
    </row>
    <row r="161" spans="1:16">
      <c r="A161" s="27" t="s">
        <v>253</v>
      </c>
      <c r="B161" s="28" t="s">
        <v>254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9">
        <v>0</v>
      </c>
      <c r="P161" s="30">
        <v>0</v>
      </c>
    </row>
    <row r="162" spans="1:16">
      <c r="A162" s="27" t="s">
        <v>255</v>
      </c>
      <c r="B162" s="28" t="s">
        <v>256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9">
        <v>0</v>
      </c>
      <c r="P162" s="30">
        <v>0</v>
      </c>
    </row>
    <row r="163" spans="1:16">
      <c r="A163" s="27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9"/>
      <c r="P163" s="30"/>
    </row>
    <row r="164" spans="1:16">
      <c r="A164" s="23" t="s">
        <v>257</v>
      </c>
      <c r="B164" s="24" t="s">
        <v>258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6">
        <f>SUM(O165:O166)</f>
        <v>0</v>
      </c>
      <c r="P164" s="26">
        <f>SUM(P165:P166)</f>
        <v>0</v>
      </c>
    </row>
    <row r="165" spans="1:16">
      <c r="A165" s="27" t="s">
        <v>259</v>
      </c>
      <c r="B165" s="28" t="s">
        <v>260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9">
        <v>0</v>
      </c>
      <c r="P165" s="30">
        <v>0</v>
      </c>
    </row>
    <row r="166" spans="1:16">
      <c r="A166" s="27" t="s">
        <v>261</v>
      </c>
      <c r="B166" s="28" t="s">
        <v>262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9">
        <v>0</v>
      </c>
      <c r="P166" s="30">
        <v>0</v>
      </c>
    </row>
    <row r="167" spans="1:16">
      <c r="A167" s="27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9"/>
      <c r="P167" s="30"/>
    </row>
    <row r="168" spans="1:16">
      <c r="A168" s="23" t="s">
        <v>263</v>
      </c>
      <c r="B168" s="24" t="s">
        <v>264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6">
        <f>O169</f>
        <v>0</v>
      </c>
      <c r="P168" s="26">
        <f>P169</f>
        <v>0</v>
      </c>
    </row>
    <row r="169" spans="1:16">
      <c r="A169" s="27" t="s">
        <v>265</v>
      </c>
      <c r="B169" s="28" t="s">
        <v>266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9">
        <v>0</v>
      </c>
      <c r="P169" s="30">
        <v>0</v>
      </c>
    </row>
    <row r="170" spans="1:16">
      <c r="A170" s="27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9"/>
      <c r="P170" s="30"/>
    </row>
    <row r="171" spans="1:16">
      <c r="A171" s="23" t="s">
        <v>267</v>
      </c>
      <c r="B171" s="24" t="s">
        <v>268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6">
        <f>SUM(O172:O176)</f>
        <v>0</v>
      </c>
      <c r="P171" s="26">
        <f>SUM(P172:P176)</f>
        <v>0</v>
      </c>
    </row>
    <row r="172" spans="1:16">
      <c r="A172" s="27" t="s">
        <v>269</v>
      </c>
      <c r="B172" s="28" t="s">
        <v>270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9">
        <v>0</v>
      </c>
      <c r="P172" s="30">
        <v>0</v>
      </c>
    </row>
    <row r="173" spans="1:16">
      <c r="A173" s="27" t="s">
        <v>271</v>
      </c>
      <c r="B173" s="28" t="s">
        <v>272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9">
        <v>0</v>
      </c>
      <c r="P173" s="30">
        <v>0</v>
      </c>
    </row>
    <row r="174" spans="1:16">
      <c r="A174" s="27" t="s">
        <v>273</v>
      </c>
      <c r="B174" s="28" t="s">
        <v>274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9">
        <v>0</v>
      </c>
      <c r="P174" s="30">
        <v>0</v>
      </c>
    </row>
    <row r="175" spans="1:16">
      <c r="A175" s="27" t="s">
        <v>275</v>
      </c>
      <c r="B175" s="28" t="s">
        <v>276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9">
        <v>0</v>
      </c>
      <c r="P175" s="30">
        <v>0</v>
      </c>
    </row>
    <row r="176" spans="1:16">
      <c r="A176" s="27" t="s">
        <v>277</v>
      </c>
      <c r="B176" s="28" t="s">
        <v>278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9">
        <v>0</v>
      </c>
      <c r="P176" s="30">
        <v>0</v>
      </c>
    </row>
    <row r="177" spans="1:16">
      <c r="A177" s="27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9"/>
      <c r="P177" s="30"/>
    </row>
    <row r="178" spans="1:16">
      <c r="A178" s="23" t="s">
        <v>279</v>
      </c>
      <c r="B178" s="24" t="s">
        <v>280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6">
        <f>SUM(O179:O180)</f>
        <v>0</v>
      </c>
      <c r="P178" s="26">
        <f>SUM(P179:P180)</f>
        <v>0</v>
      </c>
    </row>
    <row r="179" spans="1:16">
      <c r="A179" s="27" t="s">
        <v>281</v>
      </c>
      <c r="B179" s="28" t="s">
        <v>282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9">
        <v>0</v>
      </c>
      <c r="P179" s="30">
        <v>0</v>
      </c>
    </row>
    <row r="180" spans="1:16">
      <c r="A180" s="27" t="s">
        <v>283</v>
      </c>
      <c r="B180" s="28" t="s">
        <v>284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9">
        <v>0</v>
      </c>
      <c r="P180" s="30">
        <v>0</v>
      </c>
    </row>
    <row r="181" spans="1:16">
      <c r="A181" s="27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9"/>
      <c r="P181" s="30"/>
    </row>
    <row r="182" spans="1:16">
      <c r="A182" s="23" t="s">
        <v>285</v>
      </c>
      <c r="B182" s="24" t="s">
        <v>105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6">
        <f>O183+O187+O191</f>
        <v>0</v>
      </c>
      <c r="P182" s="26">
        <f>P183+P187+P191</f>
        <v>162649.5</v>
      </c>
    </row>
    <row r="183" spans="1:16">
      <c r="A183" s="23" t="s">
        <v>286</v>
      </c>
      <c r="B183" s="24" t="s">
        <v>107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6">
        <f>SUM(O184:O185)</f>
        <v>0</v>
      </c>
      <c r="P183" s="26">
        <f>SUM(P184:P185)</f>
        <v>0</v>
      </c>
    </row>
    <row r="184" spans="1:16">
      <c r="A184" s="27" t="s">
        <v>287</v>
      </c>
      <c r="B184" s="28" t="s">
        <v>288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9">
        <v>0</v>
      </c>
      <c r="P184" s="30">
        <v>0</v>
      </c>
    </row>
    <row r="185" spans="1:16">
      <c r="A185" s="27" t="s">
        <v>289</v>
      </c>
      <c r="B185" s="28" t="s">
        <v>290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9">
        <v>0</v>
      </c>
      <c r="P185" s="30">
        <v>0</v>
      </c>
    </row>
    <row r="186" spans="1:16">
      <c r="A186" s="27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9"/>
      <c r="P186" s="30"/>
    </row>
    <row r="187" spans="1:16">
      <c r="A187" s="23" t="s">
        <v>291</v>
      </c>
      <c r="B187" s="24" t="s">
        <v>109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6">
        <f>SUM(O188:O189)</f>
        <v>0</v>
      </c>
      <c r="P187" s="26">
        <f>SUM(P188:P189)</f>
        <v>0</v>
      </c>
    </row>
    <row r="188" spans="1:16">
      <c r="A188" s="27" t="s">
        <v>292</v>
      </c>
      <c r="B188" s="28" t="s">
        <v>293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9">
        <v>0</v>
      </c>
      <c r="P188" s="30">
        <v>0</v>
      </c>
    </row>
    <row r="189" spans="1:16">
      <c r="A189" s="27" t="s">
        <v>294</v>
      </c>
      <c r="B189" s="28" t="s">
        <v>295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9">
        <v>0</v>
      </c>
      <c r="P189" s="30">
        <v>0</v>
      </c>
    </row>
    <row r="190" spans="1:16">
      <c r="A190" s="27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9"/>
      <c r="P190" s="30"/>
    </row>
    <row r="191" spans="1:16">
      <c r="A191" s="23" t="s">
        <v>296</v>
      </c>
      <c r="B191" s="24" t="s">
        <v>111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6">
        <f>SUM(O192:O193)</f>
        <v>0</v>
      </c>
      <c r="P191" s="26">
        <f>SUM(P192:P193)</f>
        <v>162649.5</v>
      </c>
    </row>
    <row r="192" spans="1:16">
      <c r="A192" s="27" t="s">
        <v>297</v>
      </c>
      <c r="B192" s="28" t="s">
        <v>298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9">
        <v>0</v>
      </c>
      <c r="P192" s="30">
        <v>0</v>
      </c>
    </row>
    <row r="193" spans="1:16">
      <c r="A193" s="27" t="s">
        <v>299</v>
      </c>
      <c r="B193" s="28" t="s">
        <v>300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9">
        <v>0</v>
      </c>
      <c r="P193" s="30">
        <v>162649.5</v>
      </c>
    </row>
    <row r="194" spans="1:16">
      <c r="A194" s="27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9"/>
      <c r="P194" s="30"/>
    </row>
    <row r="195" spans="1:16">
      <c r="A195" s="23" t="s">
        <v>301</v>
      </c>
      <c r="B195" s="24" t="s">
        <v>302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6">
        <f>O196+O200+O204+O208+O211</f>
        <v>0</v>
      </c>
      <c r="P195" s="26">
        <f>P196+P200+P204+P208+P211</f>
        <v>0</v>
      </c>
    </row>
    <row r="196" spans="1:16">
      <c r="A196" s="23" t="s">
        <v>303</v>
      </c>
      <c r="B196" s="24" t="s">
        <v>304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6">
        <f>SUM(O197:O198)</f>
        <v>0</v>
      </c>
      <c r="P196" s="26">
        <f>SUM(P197:P198)</f>
        <v>0</v>
      </c>
    </row>
    <row r="197" spans="1:16">
      <c r="A197" s="27" t="s">
        <v>305</v>
      </c>
      <c r="B197" s="28" t="s">
        <v>306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9">
        <v>0</v>
      </c>
      <c r="P197" s="30">
        <v>0</v>
      </c>
    </row>
    <row r="198" spans="1:16">
      <c r="A198" s="27" t="s">
        <v>307</v>
      </c>
      <c r="B198" s="28" t="s">
        <v>308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9">
        <v>0</v>
      </c>
      <c r="P198" s="30">
        <v>0</v>
      </c>
    </row>
    <row r="199" spans="1:16">
      <c r="A199" s="27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9"/>
      <c r="P199" s="30"/>
    </row>
    <row r="200" spans="1:16">
      <c r="A200" s="23" t="s">
        <v>309</v>
      </c>
      <c r="B200" s="24" t="s">
        <v>310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6">
        <f>SUM(O201:O202)</f>
        <v>0</v>
      </c>
      <c r="P200" s="26">
        <f>SUM(P201:P202)</f>
        <v>0</v>
      </c>
    </row>
    <row r="201" spans="1:16">
      <c r="A201" s="27" t="s">
        <v>311</v>
      </c>
      <c r="B201" s="28" t="s">
        <v>312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9">
        <v>0</v>
      </c>
      <c r="P201" s="30">
        <v>0</v>
      </c>
    </row>
    <row r="202" spans="1:16">
      <c r="A202" s="27" t="s">
        <v>313</v>
      </c>
      <c r="B202" s="28" t="s">
        <v>314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9">
        <v>0</v>
      </c>
      <c r="P202" s="30">
        <v>0</v>
      </c>
    </row>
    <row r="203" spans="1:16">
      <c r="A203" s="27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9"/>
      <c r="P203" s="30"/>
    </row>
    <row r="204" spans="1:16">
      <c r="A204" s="23" t="s">
        <v>315</v>
      </c>
      <c r="B204" s="24" t="s">
        <v>316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6">
        <f>SUM(O205:O206)</f>
        <v>0</v>
      </c>
      <c r="P204" s="26">
        <f>SUM(P205:P206)</f>
        <v>0</v>
      </c>
    </row>
    <row r="205" spans="1:16">
      <c r="A205" s="27" t="s">
        <v>317</v>
      </c>
      <c r="B205" s="28" t="s">
        <v>318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9">
        <v>0</v>
      </c>
      <c r="P205" s="30">
        <v>0</v>
      </c>
    </row>
    <row r="206" spans="1:16">
      <c r="A206" s="27" t="s">
        <v>319</v>
      </c>
      <c r="B206" s="28" t="s">
        <v>320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9">
        <v>0</v>
      </c>
      <c r="P206" s="30">
        <v>0</v>
      </c>
    </row>
    <row r="207" spans="1:16">
      <c r="A207" s="27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9"/>
      <c r="P207" s="30"/>
    </row>
    <row r="208" spans="1:16">
      <c r="A208" s="23" t="s">
        <v>321</v>
      </c>
      <c r="B208" s="24" t="s">
        <v>322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6">
        <f>O209</f>
        <v>0</v>
      </c>
      <c r="P208" s="26">
        <f>P209</f>
        <v>0</v>
      </c>
    </row>
    <row r="209" spans="1:16">
      <c r="A209" s="27" t="s">
        <v>323</v>
      </c>
      <c r="B209" s="28" t="s">
        <v>322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9">
        <v>0</v>
      </c>
      <c r="P209" s="30">
        <v>0</v>
      </c>
    </row>
    <row r="210" spans="1:16">
      <c r="A210" s="27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9"/>
      <c r="P210" s="30"/>
    </row>
    <row r="211" spans="1:16">
      <c r="A211" s="23" t="s">
        <v>324</v>
      </c>
      <c r="B211" s="24" t="s">
        <v>325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6">
        <f>SUM(O212:O213)</f>
        <v>0</v>
      </c>
      <c r="P211" s="26">
        <f>SUM(P212:P213)</f>
        <v>0</v>
      </c>
    </row>
    <row r="212" spans="1:16">
      <c r="A212" s="27" t="s">
        <v>326</v>
      </c>
      <c r="B212" s="28" t="s">
        <v>327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9">
        <v>0</v>
      </c>
      <c r="P212" s="30">
        <v>0</v>
      </c>
    </row>
    <row r="213" spans="1:16">
      <c r="A213" s="27" t="s">
        <v>328</v>
      </c>
      <c r="B213" s="28" t="s">
        <v>329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9">
        <v>0</v>
      </c>
      <c r="P213" s="30">
        <v>0</v>
      </c>
    </row>
    <row r="214" spans="1:16">
      <c r="A214" s="27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9"/>
      <c r="P214" s="30"/>
    </row>
    <row r="215" spans="1:16">
      <c r="A215" s="23" t="s">
        <v>330</v>
      </c>
      <c r="B215" s="24" t="s">
        <v>331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6">
        <f>O216+O225+O229+O236+O239+O242</f>
        <v>0</v>
      </c>
      <c r="P215" s="26">
        <f>P216+P225+P229+P236+P239+P242</f>
        <v>0</v>
      </c>
    </row>
    <row r="216" spans="1:16">
      <c r="A216" s="23" t="s">
        <v>332</v>
      </c>
      <c r="B216" s="24" t="s">
        <v>333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6">
        <f>SUM(O217:O224)</f>
        <v>0</v>
      </c>
      <c r="P216" s="26">
        <f>SUM(P217:P224)</f>
        <v>0</v>
      </c>
    </row>
    <row r="217" spans="1:16">
      <c r="A217" s="27" t="s">
        <v>334</v>
      </c>
      <c r="B217" s="28" t="s">
        <v>335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9">
        <v>0</v>
      </c>
      <c r="P217" s="30">
        <v>0</v>
      </c>
    </row>
    <row r="218" spans="1:16">
      <c r="A218" s="27" t="s">
        <v>336</v>
      </c>
      <c r="B218" s="28" t="s">
        <v>337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9">
        <v>0</v>
      </c>
      <c r="P218" s="30">
        <v>0</v>
      </c>
    </row>
    <row r="219" spans="1:16">
      <c r="A219" s="27" t="s">
        <v>338</v>
      </c>
      <c r="B219" s="28" t="s">
        <v>339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9">
        <v>0</v>
      </c>
      <c r="P219" s="30">
        <v>0</v>
      </c>
    </row>
    <row r="220" spans="1:16">
      <c r="A220" s="27" t="s">
        <v>340</v>
      </c>
      <c r="B220" s="28" t="s">
        <v>341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9">
        <v>0</v>
      </c>
      <c r="P220" s="30">
        <v>0</v>
      </c>
    </row>
    <row r="221" spans="1:16">
      <c r="A221" s="27" t="s">
        <v>342</v>
      </c>
      <c r="B221" s="28" t="s">
        <v>343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9">
        <v>0</v>
      </c>
      <c r="P221" s="30">
        <v>0</v>
      </c>
    </row>
    <row r="222" spans="1:16">
      <c r="A222" s="27" t="s">
        <v>344</v>
      </c>
      <c r="B222" s="28" t="s">
        <v>345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9">
        <v>0</v>
      </c>
      <c r="P222" s="30">
        <v>0</v>
      </c>
    </row>
    <row r="223" spans="1:16">
      <c r="A223" s="27" t="s">
        <v>346</v>
      </c>
      <c r="B223" s="28" t="s">
        <v>347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9">
        <v>0</v>
      </c>
      <c r="P223" s="30">
        <v>0</v>
      </c>
    </row>
    <row r="224" spans="1:16">
      <c r="A224" s="27">
        <v>5518</v>
      </c>
      <c r="B224" s="37" t="s">
        <v>348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9">
        <v>0</v>
      </c>
      <c r="P224" s="29">
        <v>0</v>
      </c>
    </row>
    <row r="225" spans="1:16">
      <c r="A225" s="23" t="s">
        <v>349</v>
      </c>
      <c r="B225" s="24" t="s">
        <v>350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6">
        <f>SUM(O226:O227)</f>
        <v>0</v>
      </c>
      <c r="P225" s="26">
        <f>SUM(P226:P227)</f>
        <v>0</v>
      </c>
    </row>
    <row r="226" spans="1:16">
      <c r="A226" s="27" t="s">
        <v>351</v>
      </c>
      <c r="B226" s="28" t="s">
        <v>352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9">
        <v>0</v>
      </c>
      <c r="P226" s="30">
        <v>0</v>
      </c>
    </row>
    <row r="227" spans="1:16">
      <c r="A227" s="27" t="s">
        <v>353</v>
      </c>
      <c r="B227" s="28" t="s">
        <v>354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9">
        <v>0</v>
      </c>
      <c r="P227" s="30">
        <v>0</v>
      </c>
    </row>
    <row r="228" spans="1:16">
      <c r="A228" s="27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9"/>
      <c r="P228" s="30"/>
    </row>
    <row r="229" spans="1:16">
      <c r="A229" s="23" t="s">
        <v>355</v>
      </c>
      <c r="B229" s="24" t="s">
        <v>356</v>
      </c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6">
        <f>SUM(O230:O234)</f>
        <v>0</v>
      </c>
      <c r="P229" s="26">
        <f>SUM(P230:P234)</f>
        <v>0</v>
      </c>
    </row>
    <row r="230" spans="1:16">
      <c r="A230" s="27" t="s">
        <v>357</v>
      </c>
      <c r="B230" s="28" t="s">
        <v>358</v>
      </c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9">
        <v>0</v>
      </c>
      <c r="P230" s="30">
        <v>0</v>
      </c>
    </row>
    <row r="231" spans="1:16">
      <c r="A231" s="27" t="s">
        <v>359</v>
      </c>
      <c r="B231" s="28" t="s">
        <v>360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9">
        <v>0</v>
      </c>
      <c r="P231" s="30">
        <v>0</v>
      </c>
    </row>
    <row r="232" spans="1:16">
      <c r="A232" s="27" t="s">
        <v>361</v>
      </c>
      <c r="B232" s="28" t="s">
        <v>362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9">
        <v>0</v>
      </c>
      <c r="P232" s="30">
        <v>0</v>
      </c>
    </row>
    <row r="233" spans="1:16">
      <c r="A233" s="27" t="s">
        <v>363</v>
      </c>
      <c r="B233" s="28" t="s">
        <v>364</v>
      </c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9">
        <v>0</v>
      </c>
      <c r="P233" s="30">
        <v>0</v>
      </c>
    </row>
    <row r="234" spans="1:16">
      <c r="A234" s="27" t="s">
        <v>365</v>
      </c>
      <c r="B234" s="28" t="s">
        <v>366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9">
        <v>0</v>
      </c>
      <c r="P234" s="30">
        <v>0</v>
      </c>
    </row>
    <row r="235" spans="1:16">
      <c r="A235" s="27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9"/>
      <c r="P235" s="30"/>
    </row>
    <row r="236" spans="1:16">
      <c r="A236" s="23" t="s">
        <v>367</v>
      </c>
      <c r="B236" s="24" t="s">
        <v>368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6">
        <f>O237</f>
        <v>0</v>
      </c>
      <c r="P236" s="26">
        <f>P237</f>
        <v>0</v>
      </c>
    </row>
    <row r="237" spans="1:16">
      <c r="A237" s="27" t="s">
        <v>369</v>
      </c>
      <c r="B237" s="28" t="s">
        <v>368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9">
        <v>0</v>
      </c>
      <c r="P237" s="30">
        <v>0</v>
      </c>
    </row>
    <row r="238" spans="1:16">
      <c r="A238" s="27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9"/>
      <c r="P238" s="30"/>
    </row>
    <row r="239" spans="1:16">
      <c r="A239" s="23" t="s">
        <v>370</v>
      </c>
      <c r="B239" s="24" t="s">
        <v>371</v>
      </c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6">
        <f>O240</f>
        <v>0</v>
      </c>
      <c r="P239" s="26">
        <f>P240</f>
        <v>0</v>
      </c>
    </row>
    <row r="240" spans="1:16">
      <c r="A240" s="27" t="s">
        <v>372</v>
      </c>
      <c r="B240" s="28" t="s">
        <v>371</v>
      </c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9">
        <v>0</v>
      </c>
      <c r="P240" s="30">
        <v>0</v>
      </c>
    </row>
    <row r="241" spans="1:16">
      <c r="A241" s="27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9"/>
      <c r="P241" s="30"/>
    </row>
    <row r="242" spans="1:16">
      <c r="A242" s="23" t="s">
        <v>373</v>
      </c>
      <c r="B242" s="24" t="s">
        <v>374</v>
      </c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6">
        <f>SUM(O243:O250)</f>
        <v>0</v>
      </c>
      <c r="P242" s="26">
        <f>SUM(P243:P250)</f>
        <v>0</v>
      </c>
    </row>
    <row r="243" spans="1:16">
      <c r="A243" s="27" t="s">
        <v>375</v>
      </c>
      <c r="B243" s="28" t="s">
        <v>376</v>
      </c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9">
        <v>0</v>
      </c>
      <c r="P243" s="30">
        <v>0</v>
      </c>
    </row>
    <row r="244" spans="1:16">
      <c r="A244" s="27" t="s">
        <v>377</v>
      </c>
      <c r="B244" s="28" t="s">
        <v>378</v>
      </c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9">
        <v>0</v>
      </c>
      <c r="P244" s="30">
        <v>0</v>
      </c>
    </row>
    <row r="245" spans="1:16">
      <c r="A245" s="27" t="s">
        <v>379</v>
      </c>
      <c r="B245" s="28" t="s">
        <v>380</v>
      </c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9">
        <v>0</v>
      </c>
      <c r="P245" s="30">
        <v>0</v>
      </c>
    </row>
    <row r="246" spans="1:16">
      <c r="A246" s="27" t="s">
        <v>381</v>
      </c>
      <c r="B246" s="28" t="s">
        <v>382</v>
      </c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9">
        <v>0</v>
      </c>
      <c r="P246" s="30">
        <v>0</v>
      </c>
    </row>
    <row r="247" spans="1:16">
      <c r="A247" s="27" t="s">
        <v>383</v>
      </c>
      <c r="B247" s="28" t="s">
        <v>384</v>
      </c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9">
        <v>0</v>
      </c>
      <c r="P247" s="30">
        <v>0</v>
      </c>
    </row>
    <row r="248" spans="1:16">
      <c r="A248" s="27" t="s">
        <v>385</v>
      </c>
      <c r="B248" s="28" t="s">
        <v>161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9">
        <v>0</v>
      </c>
      <c r="P248" s="30">
        <v>0</v>
      </c>
    </row>
    <row r="249" spans="1:16">
      <c r="A249" s="27" t="s">
        <v>386</v>
      </c>
      <c r="B249" s="28" t="s">
        <v>387</v>
      </c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9">
        <v>0</v>
      </c>
      <c r="P249" s="30">
        <v>0</v>
      </c>
    </row>
    <row r="250" spans="1:16">
      <c r="A250" s="27" t="s">
        <v>388</v>
      </c>
      <c r="B250" s="28" t="s">
        <v>389</v>
      </c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9">
        <v>0</v>
      </c>
      <c r="P250" s="30">
        <v>0</v>
      </c>
    </row>
    <row r="251" spans="1:16">
      <c r="A251" s="27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9"/>
      <c r="P251" s="30"/>
    </row>
    <row r="252" spans="1:16">
      <c r="A252" s="27">
        <v>5600</v>
      </c>
      <c r="B252" s="28" t="s">
        <v>390</v>
      </c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38">
        <f>O253</f>
        <v>0</v>
      </c>
      <c r="P252" s="38">
        <f>P253</f>
        <v>0</v>
      </c>
    </row>
    <row r="253" spans="1:16">
      <c r="A253" s="27">
        <v>5610</v>
      </c>
      <c r="B253" s="28" t="s">
        <v>391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9">
        <v>0</v>
      </c>
      <c r="P253" s="30">
        <v>0</v>
      </c>
    </row>
    <row r="254" spans="1:16">
      <c r="A254" s="27">
        <v>5611</v>
      </c>
      <c r="B254" s="28" t="s">
        <v>392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9">
        <v>0</v>
      </c>
      <c r="P254" s="30">
        <v>0</v>
      </c>
    </row>
    <row r="255" spans="1:16">
      <c r="A255" s="39"/>
      <c r="B255" s="36" t="s">
        <v>393</v>
      </c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26">
        <f>O109+O140+O182+O195+O215+O252</f>
        <v>21886050.529999997</v>
      </c>
      <c r="P255" s="26">
        <f>P109+P140+P182+P195+P215+P252</f>
        <v>24782464.5</v>
      </c>
    </row>
    <row r="256" spans="1:16">
      <c r="A256" s="40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9"/>
      <c r="P256" s="30"/>
    </row>
    <row r="257" spans="1:16">
      <c r="A257" s="39"/>
      <c r="B257" s="36" t="s">
        <v>394</v>
      </c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26">
        <f>O106-O255</f>
        <v>7516175.820000004</v>
      </c>
      <c r="P257" s="26">
        <f>P106-P255</f>
        <v>10254459.400000006</v>
      </c>
    </row>
    <row r="258" spans="1:16" ht="3" customHeight="1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3"/>
      <c r="P258" s="44"/>
    </row>
    <row r="263" spans="1:16">
      <c r="A263" s="25"/>
      <c r="B263" s="42"/>
      <c r="C263" s="42"/>
      <c r="D263" s="45"/>
      <c r="E263" s="42"/>
      <c r="F263" s="42"/>
      <c r="H263" s="25"/>
      <c r="I263" s="25"/>
      <c r="J263" s="46"/>
      <c r="K263" s="25"/>
      <c r="L263" s="25"/>
      <c r="N263" s="42"/>
      <c r="O263" s="47"/>
      <c r="P263" s="48"/>
    </row>
    <row r="264" spans="1:16">
      <c r="D264" s="49" t="s">
        <v>395</v>
      </c>
      <c r="J264" s="49"/>
      <c r="O264" s="50" t="s">
        <v>396</v>
      </c>
    </row>
    <row r="265" spans="1:16">
      <c r="D265" s="49" t="s">
        <v>397</v>
      </c>
      <c r="J265" s="49"/>
      <c r="O265" s="50" t="s">
        <v>398</v>
      </c>
    </row>
    <row r="266" spans="1:16" ht="15">
      <c r="B266" t="s">
        <v>399</v>
      </c>
    </row>
    <row r="270" spans="1:16">
      <c r="F270" s="51" t="s">
        <v>416</v>
      </c>
      <c r="G270" s="51"/>
      <c r="H270" s="51"/>
      <c r="I270" s="51"/>
      <c r="J270" s="51"/>
      <c r="K270" s="51"/>
      <c r="L270" s="51"/>
      <c r="M270" s="51"/>
      <c r="N270" s="51"/>
    </row>
    <row r="271" spans="1:16"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6"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6:14">
      <c r="F273" s="51"/>
      <c r="G273" s="51"/>
      <c r="H273" s="51"/>
      <c r="I273" s="51"/>
      <c r="J273" s="51"/>
      <c r="K273" s="51"/>
      <c r="L273" s="51"/>
      <c r="M273" s="51"/>
      <c r="N273" s="51"/>
    </row>
  </sheetData>
  <mergeCells count="4">
    <mergeCell ref="A1:P1"/>
    <mergeCell ref="A2:P2"/>
    <mergeCell ref="A3:P3"/>
    <mergeCell ref="F270:N2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NOBIEMBRE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2021-04-19T17:12:52Z</dcterms:created>
  <dcterms:modified xsi:type="dcterms:W3CDTF">2021-04-19T17:28:54Z</dcterms:modified>
</cp:coreProperties>
</file>