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320" windowHeight="7995" activeTab="0"/>
  </bookViews>
  <sheets>
    <sheet name="IDP" sheetId="1" r:id="rId1"/>
    <sheet name="EDP" sheetId="2" r:id="rId2"/>
  </sheets>
  <definedNames/>
  <calcPr fullCalcOnLoad="1"/>
</workbook>
</file>

<file path=xl/sharedStrings.xml><?xml version="1.0" encoding="utf-8"?>
<sst xmlns="http://schemas.openxmlformats.org/spreadsheetml/2006/main" count="196" uniqueCount="86">
  <si>
    <t>Estado de Deuda Pública</t>
  </si>
  <si>
    <t>CONCEPTO</t>
  </si>
  <si>
    <t>PLAZO</t>
  </si>
  <si>
    <t>Destino</t>
  </si>
  <si>
    <t>SALDO AL 31 DE DICIEMBRE DE 2013</t>
  </si>
  <si>
    <t>EMPRÉSTITOS</t>
  </si>
  <si>
    <t>DESTINO</t>
  </si>
  <si>
    <t>PERIODO DE AMORTIZACIÓN</t>
  </si>
  <si>
    <t>INICIO</t>
  </si>
  <si>
    <t>VENCIMIENTO</t>
  </si>
  <si>
    <t>Banca de Desarrollo</t>
  </si>
  <si>
    <t>Institución de Crédito</t>
  </si>
  <si>
    <t>Auxiliar de Crédito</t>
  </si>
  <si>
    <t>Acto</t>
  </si>
  <si>
    <t>Contratos y convenios</t>
  </si>
  <si>
    <t>Pagaré</t>
  </si>
  <si>
    <t>Letra de Cambio</t>
  </si>
  <si>
    <t>Títulos y valores</t>
  </si>
  <si>
    <t>CRÉDITO No. 1</t>
  </si>
  <si>
    <t>No. de cuenta contable</t>
  </si>
  <si>
    <t>Institución acreedora</t>
  </si>
  <si>
    <t>Tipos de financiamiento</t>
  </si>
  <si>
    <t>Monto de contratación</t>
  </si>
  <si>
    <t>Fecha de inicio</t>
  </si>
  <si>
    <t>Fecha de vencimiento</t>
  </si>
  <si>
    <t>Meses de gracia</t>
  </si>
  <si>
    <t>Monto dispuesto</t>
  </si>
  <si>
    <t>Empréstito</t>
  </si>
  <si>
    <t>Amortización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</si>
  <si>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</si>
  <si>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</si>
  <si>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</si>
  <si>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</si>
  <si>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</si>
  <si>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</si>
  <si>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</si>
  <si>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</si>
  <si>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</si>
  <si>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</si>
  <si>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</si>
  <si>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</si>
  <si>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MES</t>
  </si>
  <si>
    <t>EMPRÉSTITO</t>
  </si>
  <si>
    <t>AMORTIZACIONES</t>
  </si>
  <si>
    <t>Interés pagado</t>
  </si>
  <si>
    <t>INTERÉS</t>
  </si>
  <si>
    <t>Saldo al 31 de Dic. de 2013</t>
  </si>
  <si>
    <t>Tasa de interés</t>
  </si>
  <si>
    <t>SUMA</t>
  </si>
  <si>
    <t>CRÉDITO No. 2</t>
  </si>
  <si>
    <t>CRÉDITO No. 3</t>
  </si>
  <si>
    <t>CRÉDITO No. 4</t>
  </si>
  <si>
    <t>CRÉDITO No. 5</t>
  </si>
  <si>
    <t>CRÉDITO No. 6</t>
  </si>
  <si>
    <t>CRÉDITO No. 7</t>
  </si>
  <si>
    <t>CRÉDITO No. 8</t>
  </si>
  <si>
    <t>CRÉDITO No. 9</t>
  </si>
  <si>
    <t>CRÉDITO No. 10</t>
  </si>
  <si>
    <t>No.</t>
  </si>
  <si>
    <t>No. DE CUENTA</t>
  </si>
  <si>
    <t>TOTAL DE DEUDA PÚBLICA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</si>
  <si>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</si>
  <si>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</si>
  <si>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</si>
  <si>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</si>
  <si>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</si>
  <si>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</si>
  <si>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</si>
  <si>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</si>
  <si>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</si>
  <si>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</si>
  <si>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</si>
  <si>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</si>
  <si>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TASA DE INTERÉS</t>
  </si>
  <si>
    <t>Nombre del acreedor</t>
  </si>
  <si>
    <t>MONTO    DISPUESTO</t>
  </si>
  <si>
    <t>NOMBRE DEL ACREEDOR</t>
  </si>
  <si>
    <t>Entidad Pública: Municipio Quitupan</t>
  </si>
  <si>
    <t xml:space="preserve"> DEL 1 DE ENERO AL 31/12/2008 DE SEPTIEMBRE DE 2014</t>
  </si>
  <si>
    <t>ENERO A SEPTIEMBRE 2014</t>
  </si>
  <si>
    <t>SALDO AL DIA ULTIMO DE SEPTIEMBRE DE 2014</t>
  </si>
  <si>
    <t>2233-0</t>
  </si>
  <si>
    <t>Banca de  Desarrollo</t>
  </si>
  <si>
    <t>Banca Nacional de Obras y Servicios Publicos, SNC</t>
  </si>
  <si>
    <t>Obra Publica</t>
  </si>
  <si>
    <t>Contratos y convenio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</si>
</sst>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yy;@"/>
    <numFmt numFmtId="165" formatCode="00000\-000\-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b/>
      <sz val="11"/>
      <color indexed="8"/>
      <name val="Calibri"/>
      <family val="0"/>
    </font>
    <font>
      <b/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9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8"/>
      <name val="Calibri"/>
      <family val="2"/>
    </font>
    <font>
      <b/>
      <sz val="8"/>
      <color indexed="8"/>
      <name val="Calibri"/>
      <family val="2"/>
    </font>
    <font>
      <b/>
      <i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Calibri"/>
      <family val="2"/>
    </font>
    <font>
      <b/>
      <sz val="10"/>
      <color theme="1"/>
      <name val="Calibri"/>
      <family val="2"/>
    </font>
    <font>
      <b/>
      <i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8"/>
      <color theme="1"/>
      <name val="Calibri"/>
      <family val="2"/>
    </font>
    <font>
      <b/>
      <i/>
      <sz val="12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theme="3" tint="0.7999799847602844"/>
      </left>
      <right style="hair">
        <color theme="3" tint="0.7999799847602844"/>
      </right>
      <top style="hair">
        <color theme="3" tint="0.7999799847602844"/>
      </top>
      <bottom style="hair">
        <color theme="3" tint="0.7999799847602844"/>
      </bottom>
    </border>
    <border>
      <left/>
      <right/>
      <top/>
      <bottom style="hair">
        <color theme="3" tint="0.7999799847602844"/>
      </bottom>
    </border>
    <border>
      <left style="hair">
        <color theme="3" tint="0.7999799847602844"/>
      </left>
      <right/>
      <top style="hair">
        <color theme="3" tint="0.7999799847602844"/>
      </top>
      <bottom style="hair">
        <color theme="3" tint="0.7999799847602844"/>
      </bottom>
    </border>
    <border>
      <left/>
      <right/>
      <top style="hair">
        <color theme="3" tint="0.7999799847602844"/>
      </top>
      <bottom style="hair">
        <color theme="3" tint="0.7999799847602844"/>
      </bottom>
    </border>
    <border>
      <left/>
      <right style="hair">
        <color theme="3" tint="0.7999799847602844"/>
      </right>
      <top style="hair">
        <color theme="3" tint="0.7999799847602844"/>
      </top>
      <bottom style="hair">
        <color theme="3" tint="0.7999799847602844"/>
      </bottom>
    </border>
    <border>
      <left style="hair">
        <color theme="3" tint="0.7999799847602844"/>
      </left>
      <right style="hair">
        <color theme="3" tint="0.7999799847602844"/>
      </right>
      <top style="hair">
        <color theme="3" tint="0.7999799847602844"/>
      </top>
      <bottom style="hair">
        <color theme="3" tint="0.7999500036239624"/>
      </bottom>
    </border>
    <border>
      <left style="hair">
        <color theme="3" tint="0.7999799847602844"/>
      </left>
      <right style="hair">
        <color theme="3" tint="0.7999799847602844"/>
      </right>
      <top style="hair">
        <color theme="3" tint="0.7999500036239624"/>
      </top>
      <bottom style="hair">
        <color theme="3" tint="0.7999500036239624"/>
      </bottom>
    </border>
    <border>
      <left style="hair">
        <color theme="3" tint="0.7999799847602844"/>
      </left>
      <right style="hair">
        <color theme="3" tint="0.7999799847602844"/>
      </right>
      <top style="hair">
        <color theme="3" tint="0.7999500036239624"/>
      </top>
      <bottom style="hair">
        <color theme="3" tint="0.7999799847602844"/>
      </bottom>
    </border>
    <border>
      <left style="hair">
        <color theme="3" tint="0.7999799847602844"/>
      </left>
      <right style="hair">
        <color theme="3" tint="0.7999799847602844"/>
      </right>
      <top/>
      <bottom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7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4" fontId="0" fillId="0" borderId="0" xfId="0" applyNumberFormat="1" applyAlignment="1">
      <alignment/>
    </xf>
    <xf numFmtId="164" fontId="0" fillId="0" borderId="0" xfId="0" applyNumberFormat="1" applyAlignment="1">
      <alignment horizontal="center" vertical="center" wrapText="1"/>
    </xf>
    <xf numFmtId="4" fontId="0" fillId="0" borderId="0" xfId="0" applyNumberFormat="1" applyAlignment="1">
      <alignment horizontal="right"/>
    </xf>
    <xf numFmtId="3" fontId="0" fillId="0" borderId="0" xfId="0" applyNumberFormat="1" applyAlignment="1">
      <alignment horizontal="center" vertical="center"/>
    </xf>
    <xf numFmtId="4" fontId="43" fillId="33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164" fontId="43" fillId="33" borderId="0" xfId="0" applyNumberFormat="1" applyFont="1" applyFill="1" applyAlignment="1">
      <alignment horizontal="center" vertical="center" wrapText="1"/>
    </xf>
    <xf numFmtId="0" fontId="42" fillId="0" borderId="0" xfId="0" applyFont="1" applyFill="1" applyBorder="1" applyAlignment="1">
      <alignment horizontal="center"/>
    </xf>
    <xf numFmtId="1" fontId="0" fillId="0" borderId="0" xfId="0" applyNumberFormat="1" applyAlignment="1">
      <alignment/>
    </xf>
    <xf numFmtId="4" fontId="43" fillId="33" borderId="0" xfId="0" applyNumberFormat="1" applyFont="1" applyFill="1" applyAlignment="1">
      <alignment horizontal="center" vertical="center" wrapText="1"/>
    </xf>
    <xf numFmtId="0" fontId="44" fillId="33" borderId="0" xfId="0" applyFont="1" applyFill="1" applyAlignment="1">
      <alignment horizontal="center"/>
    </xf>
    <xf numFmtId="0" fontId="44" fillId="0" borderId="0" xfId="0" applyFont="1" applyFill="1" applyAlignment="1">
      <alignment horizontal="center"/>
    </xf>
    <xf numFmtId="0" fontId="0" fillId="0" borderId="10" xfId="0" applyBorder="1" applyAlignment="1">
      <alignment/>
    </xf>
    <xf numFmtId="0" fontId="42" fillId="33" borderId="11" xfId="0" applyFont="1" applyFill="1" applyBorder="1" applyAlignment="1">
      <alignment horizontal="center"/>
    </xf>
    <xf numFmtId="4" fontId="0" fillId="0" borderId="12" xfId="0" applyNumberFormat="1" applyBorder="1" applyAlignment="1" applyProtection="1">
      <alignment/>
      <protection locked="0"/>
    </xf>
    <xf numFmtId="4" fontId="0" fillId="0" borderId="13" xfId="0" applyNumberFormat="1" applyBorder="1" applyAlignment="1" applyProtection="1">
      <alignment/>
      <protection locked="0"/>
    </xf>
    <xf numFmtId="4" fontId="0" fillId="0" borderId="14" xfId="0" applyNumberFormat="1" applyBorder="1" applyAlignment="1" applyProtection="1">
      <alignment/>
      <protection locked="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45" fillId="33" borderId="18" xfId="0" applyFont="1" applyFill="1" applyBorder="1" applyAlignment="1">
      <alignment horizontal="right"/>
    </xf>
    <xf numFmtId="4" fontId="42" fillId="33" borderId="0" xfId="0" applyNumberFormat="1" applyFont="1" applyFill="1" applyAlignment="1">
      <alignment/>
    </xf>
    <xf numFmtId="0" fontId="43" fillId="0" borderId="0" xfId="0" applyFont="1" applyFill="1" applyAlignment="1">
      <alignment horizontal="center" vertical="center"/>
    </xf>
    <xf numFmtId="0" fontId="43" fillId="0" borderId="0" xfId="0" applyFont="1" applyFill="1" applyAlignment="1">
      <alignment horizontal="center" vertical="center" wrapText="1"/>
    </xf>
    <xf numFmtId="0" fontId="0" fillId="0" borderId="0" xfId="0" applyAlignment="1">
      <alignment/>
    </xf>
    <xf numFmtId="165" fontId="0" fillId="0" borderId="0" xfId="0" applyNumberFormat="1" applyAlignment="1">
      <alignment horizontal="center"/>
    </xf>
    <xf numFmtId="165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4" fontId="42" fillId="34" borderId="0" xfId="0" applyNumberFormat="1" applyFont="1" applyFill="1" applyAlignment="1">
      <alignment/>
    </xf>
    <xf numFmtId="0" fontId="0" fillId="0" borderId="10" xfId="0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164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19" xfId="0" applyBorder="1" applyAlignment="1">
      <alignment/>
    </xf>
    <xf numFmtId="165" fontId="46" fillId="0" borderId="0" xfId="0" applyNumberFormat="1" applyFont="1" applyAlignment="1">
      <alignment horizontal="left"/>
    </xf>
    <xf numFmtId="165" fontId="47" fillId="0" borderId="0" xfId="0" applyNumberFormat="1" applyFont="1" applyAlignment="1">
      <alignment horizontal="left"/>
    </xf>
    <xf numFmtId="165" fontId="48" fillId="0" borderId="0" xfId="0" applyNumberFormat="1" applyFont="1" applyAlignment="1">
      <alignment horizontal="left"/>
    </xf>
    <xf numFmtId="4" fontId="0" fillId="0" borderId="12" xfId="0" applyNumberFormat="1" applyFill="1" applyBorder="1" applyAlignment="1">
      <alignment horizontal="center"/>
    </xf>
    <xf numFmtId="4" fontId="0" fillId="0" borderId="13" xfId="0" applyNumberFormat="1" applyFill="1" applyBorder="1" applyAlignment="1">
      <alignment horizontal="center"/>
    </xf>
    <xf numFmtId="4" fontId="0" fillId="0" borderId="14" xfId="0" applyNumberFormat="1" applyFill="1" applyBorder="1" applyAlignment="1">
      <alignment horizontal="center"/>
    </xf>
    <xf numFmtId="4" fontId="0" fillId="0" borderId="12" xfId="0" applyNumberFormat="1" applyBorder="1" applyAlignment="1" applyProtection="1">
      <alignment horizontal="center"/>
      <protection locked="0"/>
    </xf>
    <xf numFmtId="4" fontId="0" fillId="0" borderId="13" xfId="0" applyNumberFormat="1" applyBorder="1" applyAlignment="1" applyProtection="1">
      <alignment horizontal="center"/>
      <protection locked="0"/>
    </xf>
    <xf numFmtId="4" fontId="0" fillId="0" borderId="14" xfId="0" applyNumberFormat="1" applyBorder="1" applyAlignment="1" applyProtection="1">
      <alignment horizontal="center"/>
      <protection locked="0"/>
    </xf>
    <xf numFmtId="164" fontId="0" fillId="0" borderId="12" xfId="0" applyNumberFormat="1" applyBorder="1" applyAlignment="1" applyProtection="1">
      <alignment horizontal="center"/>
      <protection locked="0"/>
    </xf>
    <xf numFmtId="164" fontId="0" fillId="0" borderId="13" xfId="0" applyNumberFormat="1" applyBorder="1" applyAlignment="1" applyProtection="1">
      <alignment horizontal="center"/>
      <protection locked="0"/>
    </xf>
    <xf numFmtId="164" fontId="0" fillId="0" borderId="14" xfId="0" applyNumberFormat="1" applyBorder="1" applyAlignment="1" applyProtection="1">
      <alignment horizontal="center"/>
      <protection locked="0"/>
    </xf>
    <xf numFmtId="3" fontId="0" fillId="0" borderId="12" xfId="0" applyNumberFormat="1" applyBorder="1" applyAlignment="1" applyProtection="1">
      <alignment horizontal="center"/>
      <protection locked="0"/>
    </xf>
    <xf numFmtId="3" fontId="0" fillId="0" borderId="13" xfId="0" applyNumberFormat="1" applyBorder="1" applyAlignment="1" applyProtection="1">
      <alignment horizontal="center"/>
      <protection locked="0"/>
    </xf>
    <xf numFmtId="3" fontId="0" fillId="0" borderId="14" xfId="0" applyNumberFormat="1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4" fontId="0" fillId="0" borderId="12" xfId="0" applyNumberFormat="1" applyFill="1" applyBorder="1" applyAlignment="1" applyProtection="1">
      <alignment horizontal="center"/>
      <protection locked="0"/>
    </xf>
    <xf numFmtId="4" fontId="0" fillId="0" borderId="13" xfId="0" applyNumberFormat="1" applyFill="1" applyBorder="1" applyAlignment="1" applyProtection="1">
      <alignment horizontal="center"/>
      <protection locked="0"/>
    </xf>
    <xf numFmtId="4" fontId="0" fillId="0" borderId="14" xfId="0" applyNumberFormat="1" applyFill="1" applyBorder="1" applyAlignment="1" applyProtection="1">
      <alignment horizontal="center"/>
      <protection locked="0"/>
    </xf>
    <xf numFmtId="0" fontId="42" fillId="33" borderId="11" xfId="0" applyFont="1" applyFill="1" applyBorder="1" applyAlignment="1">
      <alignment horizontal="center"/>
    </xf>
    <xf numFmtId="165" fontId="0" fillId="0" borderId="12" xfId="0" applyNumberFormat="1" applyBorder="1" applyAlignment="1" applyProtection="1">
      <alignment horizontal="center"/>
      <protection locked="0"/>
    </xf>
    <xf numFmtId="165" fontId="0" fillId="0" borderId="13" xfId="0" applyNumberFormat="1" applyBorder="1" applyAlignment="1" applyProtection="1">
      <alignment horizontal="center"/>
      <protection locked="0"/>
    </xf>
    <xf numFmtId="165" fontId="0" fillId="0" borderId="14" xfId="0" applyNumberFormat="1" applyBorder="1" applyAlignment="1" applyProtection="1">
      <alignment horizontal="center"/>
      <protection locked="0"/>
    </xf>
    <xf numFmtId="0" fontId="43" fillId="33" borderId="0" xfId="0" applyFont="1" applyFill="1" applyAlignment="1">
      <alignment horizontal="center" vertical="center"/>
    </xf>
    <xf numFmtId="4" fontId="49" fillId="0" borderId="0" xfId="0" applyNumberFormat="1" applyFont="1" applyFill="1" applyAlignment="1">
      <alignment horizontal="right"/>
    </xf>
    <xf numFmtId="4" fontId="43" fillId="33" borderId="20" xfId="0" applyNumberFormat="1" applyFont="1" applyFill="1" applyBorder="1" applyAlignment="1">
      <alignment horizontal="center" vertical="center" wrapText="1"/>
    </xf>
    <xf numFmtId="4" fontId="43" fillId="33" borderId="0" xfId="0" applyNumberFormat="1" applyFont="1" applyFill="1" applyAlignment="1">
      <alignment horizontal="center" vertical="center" wrapText="1"/>
    </xf>
    <xf numFmtId="4" fontId="50" fillId="33" borderId="0" xfId="0" applyNumberFormat="1" applyFont="1" applyFill="1" applyAlignment="1">
      <alignment horizontal="center" vertical="center" wrapText="1"/>
    </xf>
    <xf numFmtId="0" fontId="43" fillId="33" borderId="0" xfId="0" applyFont="1" applyFill="1" applyAlignment="1">
      <alignment horizontal="center" vertical="center" wrapText="1"/>
    </xf>
    <xf numFmtId="165" fontId="43" fillId="33" borderId="0" xfId="0" applyNumberFormat="1" applyFont="1" applyFill="1" applyAlignment="1">
      <alignment horizontal="center" vertical="center" wrapText="1"/>
    </xf>
    <xf numFmtId="3" fontId="43" fillId="33" borderId="0" xfId="0" applyNumberFormat="1" applyFont="1" applyFill="1" applyAlignment="1">
      <alignment horizontal="center" vertical="center"/>
    </xf>
    <xf numFmtId="164" fontId="43" fillId="33" borderId="2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110"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DISTRIBUCIÓN DE LA DEUDA</a:t>
            </a:r>
          </a:p>
        </c:rich>
      </c:tx>
      <c:layout>
        <c:manualLayout>
          <c:xMode val="factor"/>
          <c:yMode val="factor"/>
          <c:x val="-0.0015"/>
          <c:y val="-0.015"/>
        </c:manualLayout>
      </c:layout>
      <c:spPr>
        <a:noFill/>
        <a:ln w="12700">
          <a:solidFill>
            <a:srgbClr val="000000"/>
          </a:solidFill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8"/>
          <c:y val="0.154"/>
          <c:w val="0.84225"/>
          <c:h val="0.767"/>
        </c:manualLayout>
      </c:layout>
      <c:pie3DChart>
        <c:varyColors val="1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882624"/>
                  </a:gs>
                  <a:gs pos="80000">
                    <a:srgbClr val="B33532"/>
                  </a:gs>
                  <a:gs pos="100000">
                    <a:srgbClr val="B7333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67832D"/>
                  </a:gs>
                  <a:gs pos="80000">
                    <a:srgbClr val="89AD3E"/>
                  </a:gs>
                  <a:gs pos="100000">
                    <a:srgbClr val="8AB03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1396F"/>
                  </a:gs>
                  <a:gs pos="80000">
                    <a:srgbClr val="6C4D92"/>
                  </a:gs>
                  <a:gs pos="100000">
                    <a:srgbClr val="6D4C9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B45F19"/>
                  </a:gs>
                  <a:gs pos="80000">
                    <a:srgbClr val="EB7E24"/>
                  </a:gs>
                  <a:gs pos="100000">
                    <a:srgbClr val="F07E2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gradFill rotWithShape="1">
                <a:gsLst>
                  <a:gs pos="0">
                    <a:srgbClr val="657B9F"/>
                  </a:gs>
                  <a:gs pos="80000">
                    <a:srgbClr val="85A2D1"/>
                  </a:gs>
                  <a:gs pos="100000">
                    <a:srgbClr val="84A2D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gradFill rotWithShape="1">
                <a:gsLst>
                  <a:gs pos="0">
                    <a:srgbClr val="A16564"/>
                  </a:gs>
                  <a:gs pos="80000">
                    <a:srgbClr val="D38584"/>
                  </a:gs>
                  <a:gs pos="100000">
                    <a:srgbClr val="D6858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spPr>
              <a:gradFill rotWithShape="1">
                <a:gsLst>
                  <a:gs pos="0">
                    <a:srgbClr val="899E68"/>
                  </a:gs>
                  <a:gs pos="80000">
                    <a:srgbClr val="B5CF8A"/>
                  </a:gs>
                  <a:gs pos="100000">
                    <a:srgbClr val="B6D189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spPr>
              <a:gradFill rotWithShape="1">
                <a:gsLst>
                  <a:gs pos="0">
                    <a:srgbClr val="7B6E8F"/>
                  </a:gs>
                  <a:gs pos="80000">
                    <a:srgbClr val="A391BC"/>
                  </a:gs>
                  <a:gs pos="100000">
                    <a:srgbClr val="A391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EDP!$D$7:$D$16</c:f>
              <c:strCache/>
            </c:strRef>
          </c:cat>
          <c:val>
            <c:numRef>
              <c:f>EDP!$P$7:$P$16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SERVICIO DE LA DEUDA</a:t>
            </a:r>
          </a:p>
        </c:rich>
      </c:tx>
      <c:layout>
        <c:manualLayout>
          <c:xMode val="factor"/>
          <c:yMode val="factor"/>
          <c:x val="-0.0015"/>
          <c:y val="-0.015"/>
        </c:manualLayout>
      </c:layout>
      <c:spPr>
        <a:solidFill>
          <a:srgbClr val="FFFFFF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1275"/>
          <c:y val="0.01625"/>
          <c:w val="0.96925"/>
          <c:h val="0.984"/>
        </c:manualLayout>
      </c:layout>
      <c:barChart>
        <c:barDir val="col"/>
        <c:grouping val="stacked"/>
        <c:varyColors val="0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IDP!$AV$18:$AV$29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IDP!$AR$18:$AR$29</c:f>
              <c:numCache>
                <c:ptCount val="12"/>
                <c:pt idx="0">
                  <c:v>231843.52000000002</c:v>
                </c:pt>
                <c:pt idx="1">
                  <c:v>231843.22999999998</c:v>
                </c:pt>
                <c:pt idx="2">
                  <c:v>231843.22999999998</c:v>
                </c:pt>
                <c:pt idx="3">
                  <c:v>231843.22999999998</c:v>
                </c:pt>
                <c:pt idx="4">
                  <c:v>231843.22999999998</c:v>
                </c:pt>
                <c:pt idx="5">
                  <c:v>231843.22999999998</c:v>
                </c:pt>
                <c:pt idx="6">
                  <c:v>231843.22999999998</c:v>
                </c:pt>
                <c:pt idx="7">
                  <c:v>231843.22999999998</c:v>
                </c:pt>
                <c:pt idx="8">
                  <c:v>231843.22999999998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IDP!$AV$18:$AV$29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IDP!$AS$18:$AS$29</c:f>
              <c:numCache>
                <c:ptCount val="12"/>
                <c:pt idx="0">
                  <c:v>109747.20999999999</c:v>
                </c:pt>
                <c:pt idx="1">
                  <c:v>97824.59</c:v>
                </c:pt>
                <c:pt idx="2">
                  <c:v>93718.19</c:v>
                </c:pt>
                <c:pt idx="3">
                  <c:v>102556.89</c:v>
                </c:pt>
                <c:pt idx="4">
                  <c:v>101344.76</c:v>
                </c:pt>
                <c:pt idx="5">
                  <c:v>96670.7</c:v>
                </c:pt>
                <c:pt idx="6">
                  <c:v>88184.08</c:v>
                </c:pt>
                <c:pt idx="7">
                  <c:v>89551.41</c:v>
                </c:pt>
                <c:pt idx="8">
                  <c:v>88533.64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30"/>
        <c:axId val="28218250"/>
        <c:axId val="52637659"/>
      </c:barChart>
      <c:catAx>
        <c:axId val="282182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2637659"/>
        <c:crosses val="autoZero"/>
        <c:auto val="1"/>
        <c:lblOffset val="100"/>
        <c:tickLblSkip val="1"/>
        <c:noMultiLvlLbl val="0"/>
      </c:catAx>
      <c:valAx>
        <c:axId val="52637659"/>
        <c:scaling>
          <c:orientation val="minMax"/>
        </c:scaling>
        <c:axPos val="l"/>
        <c:minorGridlines>
          <c:spPr>
            <a:ln w="3175">
              <a:solidFill>
                <a:srgbClr val="C0C0C0"/>
              </a:solidFill>
            </a:ln>
          </c:spPr>
        </c:minorGridlines>
        <c:delete val="1"/>
        <c:majorTickMark val="out"/>
        <c:minorTickMark val="none"/>
        <c:tickLblPos val="nextTo"/>
        <c:crossAx val="2821825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20</xdr:row>
      <xdr:rowOff>171450</xdr:rowOff>
    </xdr:from>
    <xdr:to>
      <xdr:col>8</xdr:col>
      <xdr:colOff>352425</xdr:colOff>
      <xdr:row>48</xdr:row>
      <xdr:rowOff>9525</xdr:rowOff>
    </xdr:to>
    <xdr:graphicFrame>
      <xdr:nvGraphicFramePr>
        <xdr:cNvPr id="1" name="1 Gráfico"/>
        <xdr:cNvGraphicFramePr/>
      </xdr:nvGraphicFramePr>
      <xdr:xfrm>
        <a:off x="133350" y="4152900"/>
        <a:ext cx="6334125" cy="5172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85725</xdr:colOff>
      <xdr:row>20</xdr:row>
      <xdr:rowOff>171450</xdr:rowOff>
    </xdr:from>
    <xdr:to>
      <xdr:col>15</xdr:col>
      <xdr:colOff>952500</xdr:colOff>
      <xdr:row>48</xdr:row>
      <xdr:rowOff>19050</xdr:rowOff>
    </xdr:to>
    <xdr:graphicFrame>
      <xdr:nvGraphicFramePr>
        <xdr:cNvPr id="2" name="2 Gráfico"/>
        <xdr:cNvGraphicFramePr/>
      </xdr:nvGraphicFramePr>
      <xdr:xfrm>
        <a:off x="6648450" y="4152900"/>
        <a:ext cx="6457950" cy="5181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35"/>
  <sheetViews>
    <sheetView showGridLines="0" showRowColHeaders="0" tabSelected="1" zoomScalePageLayoutView="0" workbookViewId="0" topLeftCell="A1">
      <pane xSplit="1" topLeftCell="B1" activePane="topRight" state="frozen"/>
      <selection pane="topLeft" activeCell="A1" sqref="A1"/>
      <selection pane="topRight" activeCell="A8" sqref="A8"/>
    </sheetView>
  </sheetViews>
  <sheetFormatPr defaultColWidth="0" defaultRowHeight="15" zeroHeight="1"/>
  <cols>
    <col min="1" max="1" width="24.140625" style="0" bestFit="1" customWidth="1"/>
    <col min="2" max="2" width="0.85546875" style="8" customWidth="1"/>
    <col min="3" max="4" width="15.7109375" style="0" customWidth="1"/>
    <col min="5" max="5" width="14.28125" style="0" customWidth="1"/>
    <col min="6" max="6" width="0.85546875" style="0" customWidth="1"/>
    <col min="7" max="8" width="15.7109375" style="0" customWidth="1"/>
    <col min="9" max="9" width="14.28125" style="0" customWidth="1"/>
    <col min="10" max="10" width="0.85546875" style="0" customWidth="1"/>
    <col min="11" max="12" width="15.7109375" style="0" customWidth="1"/>
    <col min="13" max="13" width="14.28125" style="0" customWidth="1"/>
    <col min="14" max="14" width="0.85546875" style="0" customWidth="1"/>
    <col min="15" max="16" width="15.7109375" style="0" customWidth="1"/>
    <col min="17" max="17" width="14.28125" style="0" customWidth="1"/>
    <col min="18" max="18" width="0.85546875" style="0" customWidth="1"/>
    <col min="19" max="20" width="15.7109375" style="0" customWidth="1"/>
    <col min="21" max="21" width="14.28125" style="0" customWidth="1"/>
    <col min="22" max="22" width="0.85546875" style="0" customWidth="1"/>
    <col min="23" max="24" width="15.7109375" style="0" customWidth="1"/>
    <col min="25" max="25" width="14.28125" style="0" customWidth="1"/>
    <col min="26" max="26" width="0.85546875" style="0" customWidth="1"/>
    <col min="27" max="28" width="15.7109375" style="0" customWidth="1"/>
    <col min="29" max="29" width="14.28125" style="0" customWidth="1"/>
    <col min="30" max="30" width="0.85546875" style="0" customWidth="1"/>
    <col min="31" max="32" width="15.7109375" style="0" customWidth="1"/>
    <col min="33" max="33" width="14.28125" style="0" customWidth="1"/>
    <col min="34" max="34" width="0.85546875" style="0" customWidth="1"/>
    <col min="35" max="36" width="15.7109375" style="0" customWidth="1"/>
    <col min="37" max="37" width="14.28125" style="0" customWidth="1"/>
    <col min="38" max="38" width="0.85546875" style="0" customWidth="1"/>
    <col min="39" max="40" width="15.7109375" style="0" customWidth="1"/>
    <col min="41" max="41" width="14.28125" style="0" customWidth="1"/>
    <col min="42" max="42" width="0.85546875" style="0" customWidth="1"/>
    <col min="43" max="48" width="0" style="0" hidden="1" customWidth="1"/>
    <col min="49" max="16384" width="11.421875" style="0" hidden="1" customWidth="1"/>
  </cols>
  <sheetData>
    <row r="1" spans="1:41" ht="15">
      <c r="A1" s="16" t="s">
        <v>1</v>
      </c>
      <c r="B1" s="10"/>
      <c r="C1" s="61" t="s">
        <v>18</v>
      </c>
      <c r="D1" s="61"/>
      <c r="E1" s="61"/>
      <c r="G1" s="61" t="s">
        <v>49</v>
      </c>
      <c r="H1" s="61"/>
      <c r="I1" s="61"/>
      <c r="K1" s="61" t="s">
        <v>50</v>
      </c>
      <c r="L1" s="61"/>
      <c r="M1" s="61"/>
      <c r="O1" s="61" t="s">
        <v>51</v>
      </c>
      <c r="P1" s="61"/>
      <c r="Q1" s="61"/>
      <c r="S1" s="61" t="s">
        <v>52</v>
      </c>
      <c r="T1" s="61"/>
      <c r="U1" s="61"/>
      <c r="W1" s="61" t="s">
        <v>53</v>
      </c>
      <c r="X1" s="61"/>
      <c r="Y1" s="61"/>
      <c r="AA1" s="61" t="s">
        <v>54</v>
      </c>
      <c r="AB1" s="61"/>
      <c r="AC1" s="61"/>
      <c r="AE1" s="61" t="s">
        <v>55</v>
      </c>
      <c r="AF1" s="61"/>
      <c r="AG1" s="61"/>
      <c r="AI1" s="61" t="s">
        <v>56</v>
      </c>
      <c r="AJ1" s="61"/>
      <c r="AK1" s="61"/>
      <c r="AM1" s="61" t="s">
        <v>57</v>
      </c>
      <c r="AN1" s="61"/>
      <c r="AO1" s="61"/>
    </row>
    <row r="2" spans="1:41" ht="15">
      <c r="A2" s="15" t="s">
        <v>19</v>
      </c>
      <c r="C2" s="62" t="s">
        <v>81</v>
      </c>
      <c r="D2" s="63"/>
      <c r="E2" s="64"/>
      <c r="G2" s="62" t="s">
        <v>81</v>
      </c>
      <c r="H2" s="63"/>
      <c r="I2" s="64"/>
      <c r="K2" s="62" t="s">
        <v>81</v>
      </c>
      <c r="L2" s="63"/>
      <c r="M2" s="64"/>
      <c r="O2" s="62"/>
      <c r="P2" s="63"/>
      <c r="Q2" s="64"/>
      <c r="S2" s="62"/>
      <c r="T2" s="63"/>
      <c r="U2" s="64"/>
      <c r="W2" s="62"/>
      <c r="X2" s="63"/>
      <c r="Y2" s="64"/>
      <c r="AA2" s="62"/>
      <c r="AB2" s="63"/>
      <c r="AC2" s="64"/>
      <c r="AE2" s="62"/>
      <c r="AF2" s="63"/>
      <c r="AG2" s="64"/>
      <c r="AI2" s="62"/>
      <c r="AJ2" s="63"/>
      <c r="AK2" s="64"/>
      <c r="AM2" s="62"/>
      <c r="AN2" s="63"/>
      <c r="AO2" s="64"/>
    </row>
    <row r="3" spans="1:41" ht="15">
      <c r="A3" s="15" t="s">
        <v>20</v>
      </c>
      <c r="C3" s="55" t="s">
        <v>82</v>
      </c>
      <c r="D3" s="56"/>
      <c r="E3" s="57"/>
      <c r="G3" s="55" t="s">
        <v>10</v>
      </c>
      <c r="H3" s="56"/>
      <c r="I3" s="57"/>
      <c r="K3" s="55" t="s">
        <v>10</v>
      </c>
      <c r="L3" s="56"/>
      <c r="M3" s="57"/>
      <c r="O3" s="55"/>
      <c r="P3" s="56"/>
      <c r="Q3" s="57"/>
      <c r="S3" s="55"/>
      <c r="T3" s="56"/>
      <c r="U3" s="57"/>
      <c r="W3" s="55"/>
      <c r="X3" s="56"/>
      <c r="Y3" s="57"/>
      <c r="AA3" s="55"/>
      <c r="AB3" s="56"/>
      <c r="AC3" s="57"/>
      <c r="AE3" s="55"/>
      <c r="AF3" s="56"/>
      <c r="AG3" s="57"/>
      <c r="AI3" s="55"/>
      <c r="AJ3" s="56"/>
      <c r="AK3" s="57"/>
      <c r="AM3" s="55"/>
      <c r="AN3" s="56"/>
      <c r="AO3" s="57"/>
    </row>
    <row r="4" spans="1:41" ht="15">
      <c r="A4" s="15" t="s">
        <v>74</v>
      </c>
      <c r="C4" s="55" t="s">
        <v>83</v>
      </c>
      <c r="D4" s="56"/>
      <c r="E4" s="57"/>
      <c r="G4" s="55" t="s">
        <v>83</v>
      </c>
      <c r="H4" s="56"/>
      <c r="I4" s="57"/>
      <c r="K4" s="55" t="s">
        <v>83</v>
      </c>
      <c r="L4" s="56"/>
      <c r="M4" s="57"/>
      <c r="O4" s="55"/>
      <c r="P4" s="56"/>
      <c r="Q4" s="57"/>
      <c r="S4" s="55"/>
      <c r="T4" s="56"/>
      <c r="U4" s="57"/>
      <c r="W4" s="55"/>
      <c r="X4" s="56"/>
      <c r="Y4" s="57"/>
      <c r="AA4" s="55"/>
      <c r="AB4" s="56"/>
      <c r="AC4" s="57"/>
      <c r="AE4" s="55"/>
      <c r="AF4" s="56"/>
      <c r="AG4" s="57"/>
      <c r="AI4" s="55"/>
      <c r="AJ4" s="56"/>
      <c r="AK4" s="57"/>
      <c r="AM4" s="55"/>
      <c r="AN4" s="56"/>
      <c r="AO4" s="57"/>
    </row>
    <row r="5" spans="1:41" ht="15">
      <c r="A5" s="15" t="s">
        <v>21</v>
      </c>
      <c r="C5" s="55" t="s">
        <v>14</v>
      </c>
      <c r="D5" s="56"/>
      <c r="E5" s="57"/>
      <c r="G5" s="55" t="s">
        <v>85</v>
      </c>
      <c r="H5" s="56"/>
      <c r="I5" s="57"/>
      <c r="K5" s="55" t="s">
        <v>14</v>
      </c>
      <c r="L5" s="56"/>
      <c r="M5" s="57"/>
      <c r="O5" s="55"/>
      <c r="P5" s="56"/>
      <c r="Q5" s="57"/>
      <c r="S5" s="55"/>
      <c r="T5" s="56"/>
      <c r="U5" s="57"/>
      <c r="W5" s="55"/>
      <c r="X5" s="56"/>
      <c r="Y5" s="57"/>
      <c r="AA5" s="55"/>
      <c r="AB5" s="56"/>
      <c r="AC5" s="57"/>
      <c r="AE5" s="55"/>
      <c r="AF5" s="56"/>
      <c r="AG5" s="57"/>
      <c r="AI5" s="55"/>
      <c r="AJ5" s="56"/>
      <c r="AK5" s="57"/>
      <c r="AM5" s="55"/>
      <c r="AN5" s="56"/>
      <c r="AO5" s="57"/>
    </row>
    <row r="6" spans="1:41" ht="15">
      <c r="A6" s="15" t="s">
        <v>22</v>
      </c>
      <c r="C6" s="46">
        <v>13000000</v>
      </c>
      <c r="D6" s="47"/>
      <c r="E6" s="48"/>
      <c r="G6" s="46">
        <v>5000000</v>
      </c>
      <c r="H6" s="47"/>
      <c r="I6" s="48"/>
      <c r="K6" s="46">
        <v>7000000</v>
      </c>
      <c r="L6" s="47"/>
      <c r="M6" s="48"/>
      <c r="O6" s="46"/>
      <c r="P6" s="47"/>
      <c r="Q6" s="48"/>
      <c r="S6" s="46"/>
      <c r="T6" s="47"/>
      <c r="U6" s="48"/>
      <c r="W6" s="46"/>
      <c r="X6" s="47"/>
      <c r="Y6" s="48"/>
      <c r="AA6" s="46"/>
      <c r="AB6" s="47"/>
      <c r="AC6" s="48"/>
      <c r="AE6" s="46"/>
      <c r="AF6" s="47"/>
      <c r="AG6" s="48"/>
      <c r="AI6" s="46"/>
      <c r="AJ6" s="47"/>
      <c r="AK6" s="48"/>
      <c r="AM6" s="46"/>
      <c r="AN6" s="47"/>
      <c r="AO6" s="48"/>
    </row>
    <row r="7" spans="1:41" ht="15">
      <c r="A7" s="15" t="s">
        <v>26</v>
      </c>
      <c r="C7" s="46">
        <v>13000000</v>
      </c>
      <c r="D7" s="47"/>
      <c r="E7" s="48"/>
      <c r="G7" s="46">
        <v>5000000</v>
      </c>
      <c r="H7" s="47"/>
      <c r="I7" s="48"/>
      <c r="K7" s="46">
        <v>7000000</v>
      </c>
      <c r="L7" s="47"/>
      <c r="M7" s="48"/>
      <c r="O7" s="46"/>
      <c r="P7" s="47"/>
      <c r="Q7" s="48"/>
      <c r="S7" s="46"/>
      <c r="T7" s="47"/>
      <c r="U7" s="48"/>
      <c r="W7" s="46"/>
      <c r="X7" s="47"/>
      <c r="Y7" s="48"/>
      <c r="AA7" s="46"/>
      <c r="AB7" s="47"/>
      <c r="AC7" s="48"/>
      <c r="AE7" s="46"/>
      <c r="AF7" s="47"/>
      <c r="AG7" s="48"/>
      <c r="AI7" s="46"/>
      <c r="AJ7" s="47"/>
      <c r="AK7" s="48"/>
      <c r="AM7" s="46"/>
      <c r="AN7" s="47"/>
      <c r="AO7" s="48"/>
    </row>
    <row r="8" spans="1:41" ht="15">
      <c r="A8" s="15" t="s">
        <v>23</v>
      </c>
      <c r="C8" s="49">
        <v>40513</v>
      </c>
      <c r="D8" s="50"/>
      <c r="E8" s="51"/>
      <c r="G8" s="49">
        <v>40756</v>
      </c>
      <c r="H8" s="50"/>
      <c r="I8" s="51"/>
      <c r="K8" s="49">
        <v>40909</v>
      </c>
      <c r="L8" s="50"/>
      <c r="M8" s="51"/>
      <c r="O8" s="49"/>
      <c r="P8" s="50"/>
      <c r="Q8" s="51"/>
      <c r="S8" s="49"/>
      <c r="T8" s="50"/>
      <c r="U8" s="51"/>
      <c r="W8" s="49"/>
      <c r="X8" s="50"/>
      <c r="Y8" s="51"/>
      <c r="AA8" s="49"/>
      <c r="AB8" s="50"/>
      <c r="AC8" s="51"/>
      <c r="AE8" s="49"/>
      <c r="AF8" s="50"/>
      <c r="AG8" s="51"/>
      <c r="AI8" s="49"/>
      <c r="AJ8" s="50"/>
      <c r="AK8" s="51"/>
      <c r="AM8" s="49"/>
      <c r="AN8" s="50"/>
      <c r="AO8" s="51"/>
    </row>
    <row r="9" spans="1:41" ht="15">
      <c r="A9" s="15" t="s">
        <v>24</v>
      </c>
      <c r="C9" s="49">
        <v>46022</v>
      </c>
      <c r="D9" s="50"/>
      <c r="E9" s="51"/>
      <c r="G9" s="49">
        <v>44347</v>
      </c>
      <c r="H9" s="50"/>
      <c r="I9" s="51"/>
      <c r="K9" s="49">
        <v>43100</v>
      </c>
      <c r="L9" s="50"/>
      <c r="M9" s="51"/>
      <c r="O9" s="49"/>
      <c r="P9" s="50"/>
      <c r="Q9" s="51"/>
      <c r="S9" s="49"/>
      <c r="T9" s="50"/>
      <c r="U9" s="51"/>
      <c r="W9" s="49"/>
      <c r="X9" s="50"/>
      <c r="Y9" s="51"/>
      <c r="AA9" s="49"/>
      <c r="AB9" s="50"/>
      <c r="AC9" s="51"/>
      <c r="AE9" s="49"/>
      <c r="AF9" s="50"/>
      <c r="AG9" s="51"/>
      <c r="AI9" s="49"/>
      <c r="AJ9" s="50"/>
      <c r="AK9" s="51"/>
      <c r="AM9" s="49"/>
      <c r="AN9" s="50"/>
      <c r="AO9" s="51"/>
    </row>
    <row r="10" spans="1:41" ht="15">
      <c r="A10" s="15" t="s">
        <v>25</v>
      </c>
      <c r="C10" s="52">
        <v>0</v>
      </c>
      <c r="D10" s="53"/>
      <c r="E10" s="54"/>
      <c r="G10" s="52">
        <v>0</v>
      </c>
      <c r="H10" s="53"/>
      <c r="I10" s="54"/>
      <c r="K10" s="52">
        <v>0</v>
      </c>
      <c r="L10" s="53"/>
      <c r="M10" s="54"/>
      <c r="O10" s="52"/>
      <c r="P10" s="53"/>
      <c r="Q10" s="54"/>
      <c r="S10" s="52"/>
      <c r="T10" s="53"/>
      <c r="U10" s="54"/>
      <c r="W10" s="52"/>
      <c r="X10" s="53"/>
      <c r="Y10" s="54"/>
      <c r="AA10" s="52"/>
      <c r="AB10" s="53"/>
      <c r="AC10" s="54"/>
      <c r="AE10" s="52"/>
      <c r="AF10" s="53"/>
      <c r="AG10" s="54"/>
      <c r="AI10" s="52"/>
      <c r="AJ10" s="53"/>
      <c r="AK10" s="54"/>
      <c r="AM10" s="52"/>
      <c r="AN10" s="53"/>
      <c r="AO10" s="54"/>
    </row>
    <row r="11" spans="1:41" ht="15">
      <c r="A11" s="15" t="s">
        <v>47</v>
      </c>
      <c r="C11" s="55">
        <v>6.3345</v>
      </c>
      <c r="D11" s="56"/>
      <c r="E11" s="57"/>
      <c r="G11" s="55">
        <v>6.8045</v>
      </c>
      <c r="H11" s="56"/>
      <c r="I11" s="57"/>
      <c r="K11" s="55">
        <v>6.8245</v>
      </c>
      <c r="L11" s="56"/>
      <c r="M11" s="57"/>
      <c r="O11" s="55"/>
      <c r="P11" s="56"/>
      <c r="Q11" s="57"/>
      <c r="S11" s="55"/>
      <c r="T11" s="56"/>
      <c r="U11" s="57"/>
      <c r="W11" s="55"/>
      <c r="X11" s="56"/>
      <c r="Y11" s="57"/>
      <c r="AA11" s="55"/>
      <c r="AB11" s="56"/>
      <c r="AC11" s="57"/>
      <c r="AE11" s="55"/>
      <c r="AF11" s="56"/>
      <c r="AG11" s="57"/>
      <c r="AI11" s="55"/>
      <c r="AJ11" s="56"/>
      <c r="AK11" s="57"/>
      <c r="AM11" s="55"/>
      <c r="AN11" s="56"/>
      <c r="AO11" s="57"/>
    </row>
    <row r="12" spans="1:41" ht="15">
      <c r="A12" s="15" t="s">
        <v>3</v>
      </c>
      <c r="C12" s="55" t="s">
        <v>84</v>
      </c>
      <c r="D12" s="56"/>
      <c r="E12" s="57"/>
      <c r="G12" s="55" t="s">
        <v>84</v>
      </c>
      <c r="H12" s="56"/>
      <c r="I12" s="57"/>
      <c r="K12" s="55" t="s">
        <v>84</v>
      </c>
      <c r="L12" s="56"/>
      <c r="M12" s="57"/>
      <c r="O12" s="55"/>
      <c r="P12" s="56"/>
      <c r="Q12" s="57"/>
      <c r="S12" s="55"/>
      <c r="T12" s="56"/>
      <c r="U12" s="57"/>
      <c r="W12" s="55"/>
      <c r="X12" s="56"/>
      <c r="Y12" s="57"/>
      <c r="AA12" s="55"/>
      <c r="AB12" s="56"/>
      <c r="AC12" s="57"/>
      <c r="AE12" s="55"/>
      <c r="AF12" s="56"/>
      <c r="AG12" s="57"/>
      <c r="AI12" s="55"/>
      <c r="AJ12" s="56"/>
      <c r="AK12" s="57"/>
      <c r="AM12" s="55"/>
      <c r="AN12" s="56"/>
      <c r="AO12" s="57"/>
    </row>
    <row r="13" spans="1:41" ht="15">
      <c r="A13" s="15" t="s">
        <v>46</v>
      </c>
      <c r="C13" s="58">
        <v>9924488</v>
      </c>
      <c r="D13" s="59"/>
      <c r="E13" s="60"/>
      <c r="G13" s="58">
        <v>3803419</v>
      </c>
      <c r="H13" s="59"/>
      <c r="I13" s="60"/>
      <c r="K13" s="58">
        <v>5016667</v>
      </c>
      <c r="L13" s="59"/>
      <c r="M13" s="60"/>
      <c r="O13" s="58"/>
      <c r="P13" s="59"/>
      <c r="Q13" s="60"/>
      <c r="S13" s="58"/>
      <c r="T13" s="59"/>
      <c r="U13" s="60"/>
      <c r="W13" s="58"/>
      <c r="X13" s="59"/>
      <c r="Y13" s="60"/>
      <c r="AA13" s="58"/>
      <c r="AB13" s="59"/>
      <c r="AC13" s="60"/>
      <c r="AE13" s="58"/>
      <c r="AF13" s="59"/>
      <c r="AG13" s="60"/>
      <c r="AI13" s="58"/>
      <c r="AJ13" s="59"/>
      <c r="AK13" s="60"/>
      <c r="AM13" s="58"/>
      <c r="AN13" s="59"/>
      <c r="AO13" s="60"/>
    </row>
    <row r="14" spans="1:41" ht="15">
      <c r="A14" s="15" t="s">
        <v>27</v>
      </c>
      <c r="C14" s="43">
        <f>SUM(C18:C29)</f>
        <v>0</v>
      </c>
      <c r="D14" s="44"/>
      <c r="E14" s="45"/>
      <c r="G14" s="43">
        <f>SUM(G18:G29)</f>
        <v>0</v>
      </c>
      <c r="H14" s="44"/>
      <c r="I14" s="45"/>
      <c r="K14" s="43">
        <f>SUM(K18:K29)</f>
        <v>0</v>
      </c>
      <c r="L14" s="44"/>
      <c r="M14" s="45"/>
      <c r="O14" s="43">
        <f>SUM(O18:O29)</f>
        <v>0</v>
      </c>
      <c r="P14" s="44"/>
      <c r="Q14" s="45"/>
      <c r="S14" s="43">
        <f>SUM(S18:S29)</f>
        <v>0</v>
      </c>
      <c r="T14" s="44"/>
      <c r="U14" s="45"/>
      <c r="W14" s="43">
        <f>SUM(W18:W29)</f>
        <v>0</v>
      </c>
      <c r="X14" s="44"/>
      <c r="Y14" s="45"/>
      <c r="AA14" s="43">
        <f>SUM(AA18:AA29)</f>
        <v>0</v>
      </c>
      <c r="AB14" s="44"/>
      <c r="AC14" s="45"/>
      <c r="AE14" s="43">
        <f>SUM(AE18:AE29)</f>
        <v>0</v>
      </c>
      <c r="AF14" s="44"/>
      <c r="AG14" s="45"/>
      <c r="AI14" s="43">
        <f>SUM(AI18:AI29)</f>
        <v>0</v>
      </c>
      <c r="AJ14" s="44"/>
      <c r="AK14" s="45"/>
      <c r="AM14" s="43">
        <f>SUM(AM18:AM29)</f>
        <v>0</v>
      </c>
      <c r="AN14" s="44"/>
      <c r="AO14" s="45"/>
    </row>
    <row r="15" spans="1:41" ht="15">
      <c r="A15" s="15" t="s">
        <v>28</v>
      </c>
      <c r="C15" s="43">
        <f>IF(D30&gt;E32,"La amortización es mayor al saldo de la deuda",SUM(D18:D29))</f>
        <v>651973.68</v>
      </c>
      <c r="D15" s="44"/>
      <c r="E15" s="45"/>
      <c r="G15" s="43">
        <f>IF(H30&gt;I32,"La amortización es mayor al saldo de la deuda",SUM(H18:H29))</f>
        <v>384615.32</v>
      </c>
      <c r="H15" s="44"/>
      <c r="I15" s="45"/>
      <c r="K15" s="43">
        <f>IF(L30&gt;M32,"La amortización es mayor al saldo de la deuda",SUM(L18:L29))</f>
        <v>1050000.36</v>
      </c>
      <c r="L15" s="44"/>
      <c r="M15" s="45"/>
      <c r="O15" s="43">
        <f>IF(P30&gt;Q32,"La amortización es mayor al saldo de la deuda",SUM(P18:P29))</f>
        <v>0</v>
      </c>
      <c r="P15" s="44"/>
      <c r="Q15" s="45"/>
      <c r="S15" s="43">
        <f>IF(T30&gt;U32,"La amortización es mayor al saldo de la deuda",SUM(T18:T29))</f>
        <v>0</v>
      </c>
      <c r="T15" s="44"/>
      <c r="U15" s="45"/>
      <c r="W15" s="43">
        <f>IF(X30&gt;Y32,"La amortización es mayor al saldo de la deuda",SUM(X18:X29))</f>
        <v>0</v>
      </c>
      <c r="X15" s="44"/>
      <c r="Y15" s="45"/>
      <c r="AA15" s="43">
        <f>IF(AB30&gt;AC32,"La amortización es mayor al saldo de la deuda",SUM(AB18:AB29))</f>
        <v>0</v>
      </c>
      <c r="AB15" s="44"/>
      <c r="AC15" s="45"/>
      <c r="AE15" s="43">
        <f>IF(AF30&gt;AG32,"La amortización es mayor al saldo de la deuda",SUM(AF18:AF29))</f>
        <v>0</v>
      </c>
      <c r="AF15" s="44"/>
      <c r="AG15" s="45"/>
      <c r="AI15" s="43">
        <f>IF(AJ30&gt;AK32,"La amortización es mayor al saldo de la deuda",SUM(AJ18:AJ29))</f>
        <v>0</v>
      </c>
      <c r="AJ15" s="44"/>
      <c r="AK15" s="45"/>
      <c r="AM15" s="43">
        <f>IF(AN30&gt;AO32,"La amortización es mayor al saldo de la deuda",SUM(AN18:AN29))</f>
        <v>0</v>
      </c>
      <c r="AN15" s="44"/>
      <c r="AO15" s="45"/>
    </row>
    <row r="16" spans="1:41" ht="15">
      <c r="A16" s="15" t="s">
        <v>44</v>
      </c>
      <c r="C16" s="43">
        <f>SUM(E18:E29)</f>
        <v>453156.94999999995</v>
      </c>
      <c r="D16" s="44"/>
      <c r="E16" s="45"/>
      <c r="G16" s="43">
        <f>SUM(I18:I29)</f>
        <v>183837.23</v>
      </c>
      <c r="H16" s="44"/>
      <c r="I16" s="45"/>
      <c r="K16" s="43">
        <f>SUM(M18:M29)</f>
        <v>231137.29</v>
      </c>
      <c r="L16" s="44"/>
      <c r="M16" s="45"/>
      <c r="O16" s="43">
        <f>SUM(Q18:Q29)</f>
        <v>0</v>
      </c>
      <c r="P16" s="44"/>
      <c r="Q16" s="45"/>
      <c r="S16" s="43">
        <f>SUM(U18:U29)</f>
        <v>0</v>
      </c>
      <c r="T16" s="44"/>
      <c r="U16" s="45"/>
      <c r="W16" s="43">
        <f>SUM(Y18:Y29)</f>
        <v>0</v>
      </c>
      <c r="X16" s="44"/>
      <c r="Y16" s="45"/>
      <c r="AA16" s="43">
        <f>SUM(AC18:AC29)</f>
        <v>0</v>
      </c>
      <c r="AB16" s="44"/>
      <c r="AC16" s="45"/>
      <c r="AE16" s="43">
        <f>SUM(AG18:AG29)</f>
        <v>0</v>
      </c>
      <c r="AF16" s="44"/>
      <c r="AG16" s="45"/>
      <c r="AI16" s="43">
        <f>SUM(AK18:AK29)</f>
        <v>0</v>
      </c>
      <c r="AJ16" s="44"/>
      <c r="AK16" s="45"/>
      <c r="AM16" s="43">
        <f>SUM(AO18:AO29)</f>
        <v>0</v>
      </c>
      <c r="AN16" s="44"/>
      <c r="AO16" s="45"/>
    </row>
    <row r="17" spans="1:41" ht="15">
      <c r="A17" s="13" t="s">
        <v>41</v>
      </c>
      <c r="B17" s="14"/>
      <c r="C17" s="13" t="s">
        <v>42</v>
      </c>
      <c r="D17" s="13" t="s">
        <v>43</v>
      </c>
      <c r="E17" s="13" t="s">
        <v>45</v>
      </c>
      <c r="G17" s="13" t="s">
        <v>42</v>
      </c>
      <c r="H17" s="13" t="s">
        <v>43</v>
      </c>
      <c r="I17" s="13" t="s">
        <v>45</v>
      </c>
      <c r="K17" s="13" t="s">
        <v>42</v>
      </c>
      <c r="L17" s="13" t="s">
        <v>43</v>
      </c>
      <c r="M17" s="13" t="s">
        <v>45</v>
      </c>
      <c r="O17" s="13" t="s">
        <v>42</v>
      </c>
      <c r="P17" s="13" t="s">
        <v>43</v>
      </c>
      <c r="Q17" s="13" t="s">
        <v>45</v>
      </c>
      <c r="S17" s="13" t="s">
        <v>42</v>
      </c>
      <c r="T17" s="13" t="s">
        <v>43</v>
      </c>
      <c r="U17" s="13" t="s">
        <v>45</v>
      </c>
      <c r="W17" s="13" t="s">
        <v>42</v>
      </c>
      <c r="X17" s="13" t="s">
        <v>43</v>
      </c>
      <c r="Y17" s="13" t="s">
        <v>45</v>
      </c>
      <c r="AA17" s="13" t="s">
        <v>42</v>
      </c>
      <c r="AB17" s="13" t="s">
        <v>43</v>
      </c>
      <c r="AC17" s="13" t="s">
        <v>45</v>
      </c>
      <c r="AE17" s="13" t="s">
        <v>42</v>
      </c>
      <c r="AF17" s="13" t="s">
        <v>43</v>
      </c>
      <c r="AG17" s="13" t="s">
        <v>45</v>
      </c>
      <c r="AI17" s="13" t="s">
        <v>42</v>
      </c>
      <c r="AJ17" s="13" t="s">
        <v>43</v>
      </c>
      <c r="AK17" s="13" t="s">
        <v>45</v>
      </c>
      <c r="AM17" s="13" t="s">
        <v>42</v>
      </c>
      <c r="AN17" s="13" t="s">
        <v>43</v>
      </c>
      <c r="AO17" s="13" t="s">
        <v>45</v>
      </c>
    </row>
    <row r="18" spans="1:48" ht="15">
      <c r="A18" s="20" t="s">
        <v>29</v>
      </c>
      <c r="B18" s="7"/>
      <c r="C18" s="17">
        <v>0</v>
      </c>
      <c r="D18" s="18">
        <v>72441.52</v>
      </c>
      <c r="E18" s="19">
        <v>56108.21</v>
      </c>
      <c r="G18" s="17">
        <v>0</v>
      </c>
      <c r="H18" s="18">
        <v>42735</v>
      </c>
      <c r="I18" s="19">
        <v>23092</v>
      </c>
      <c r="K18" s="17">
        <v>0</v>
      </c>
      <c r="L18" s="18">
        <v>116667</v>
      </c>
      <c r="M18" s="19">
        <v>30547</v>
      </c>
      <c r="O18" s="17"/>
      <c r="P18" s="18"/>
      <c r="Q18" s="19"/>
      <c r="S18" s="17"/>
      <c r="T18" s="18"/>
      <c r="U18" s="19"/>
      <c r="W18" s="17"/>
      <c r="X18" s="18"/>
      <c r="Y18" s="19"/>
      <c r="AA18" s="17"/>
      <c r="AB18" s="18"/>
      <c r="AC18" s="19"/>
      <c r="AE18" s="17"/>
      <c r="AF18" s="18"/>
      <c r="AG18" s="19"/>
      <c r="AI18" s="17"/>
      <c r="AJ18" s="18"/>
      <c r="AK18" s="19"/>
      <c r="AM18" s="17"/>
      <c r="AN18" s="18"/>
      <c r="AO18" s="19"/>
      <c r="AQ18" s="2">
        <f>C18+G18+K18+O18+S18+W18+AA18+AE18+AI18+AM18</f>
        <v>0</v>
      </c>
      <c r="AR18" s="2">
        <f>D18+H18+L18+P18+T18+X18+AB18+AF18+AJ18+AN18</f>
        <v>231843.52000000002</v>
      </c>
      <c r="AS18" s="2">
        <f>E18+I18+M18+Q18+U18+Y18+AC18+AG18+AK18+AO18</f>
        <v>109747.20999999999</v>
      </c>
      <c r="AT18" s="2">
        <f>AQ18+AR18</f>
        <v>231843.52000000002</v>
      </c>
      <c r="AU18" s="39">
        <f>IF(AT18&gt;0,1,"")</f>
        <v>1</v>
      </c>
      <c r="AV18" t="s">
        <v>61</v>
      </c>
    </row>
    <row r="19" spans="1:48" ht="15">
      <c r="A19" s="21" t="s">
        <v>30</v>
      </c>
      <c r="B19" s="7"/>
      <c r="C19" s="17">
        <v>0</v>
      </c>
      <c r="D19" s="18">
        <v>72441.52</v>
      </c>
      <c r="E19" s="19">
        <v>50272.94</v>
      </c>
      <c r="G19" s="17">
        <v>0</v>
      </c>
      <c r="H19" s="18">
        <v>42735.04</v>
      </c>
      <c r="I19" s="19">
        <v>20613.83</v>
      </c>
      <c r="K19" s="17">
        <v>0</v>
      </c>
      <c r="L19" s="18">
        <v>116666.67</v>
      </c>
      <c r="M19" s="19">
        <v>26937.82</v>
      </c>
      <c r="O19" s="17"/>
      <c r="P19" s="18"/>
      <c r="Q19" s="19"/>
      <c r="S19" s="17"/>
      <c r="T19" s="18"/>
      <c r="U19" s="19"/>
      <c r="W19" s="17"/>
      <c r="X19" s="18"/>
      <c r="Y19" s="19"/>
      <c r="AA19" s="17"/>
      <c r="AB19" s="18"/>
      <c r="AC19" s="19"/>
      <c r="AE19" s="17"/>
      <c r="AF19" s="18"/>
      <c r="AG19" s="19"/>
      <c r="AI19" s="17"/>
      <c r="AJ19" s="18"/>
      <c r="AK19" s="19"/>
      <c r="AM19" s="17"/>
      <c r="AN19" s="18"/>
      <c r="AO19" s="19"/>
      <c r="AQ19" s="2">
        <f aca="true" t="shared" si="0" ref="AQ19:AQ29">C19+G19+K19+O19+S19+W19+AA19+AE19+AI19+AM19</f>
        <v>0</v>
      </c>
      <c r="AR19" s="2">
        <f aca="true" t="shared" si="1" ref="AR19:AR29">D19+H19+L19+P19+T19+X19+AB19+AF19+AJ19+AN19</f>
        <v>231843.22999999998</v>
      </c>
      <c r="AS19" s="2">
        <f aca="true" t="shared" si="2" ref="AS19:AS29">E19+I19+M19+Q19+U19+Y19+AC19+AG19+AK19+AO19</f>
        <v>97824.59</v>
      </c>
      <c r="AT19" s="2">
        <f aca="true" t="shared" si="3" ref="AT19:AT29">AQ19+AR19</f>
        <v>231843.22999999998</v>
      </c>
      <c r="AU19" s="39">
        <f aca="true" t="shared" si="4" ref="AU19:AU29">IF(AT19&gt;0,1,"")</f>
        <v>1</v>
      </c>
      <c r="AV19" t="s">
        <v>62</v>
      </c>
    </row>
    <row r="20" spans="1:48" ht="15">
      <c r="A20" s="21" t="s">
        <v>31</v>
      </c>
      <c r="B20" s="7"/>
      <c r="C20" s="17">
        <v>0</v>
      </c>
      <c r="D20" s="18">
        <v>72441.52</v>
      </c>
      <c r="E20" s="19">
        <v>48433.49</v>
      </c>
      <c r="G20" s="17">
        <v>0</v>
      </c>
      <c r="H20" s="18">
        <v>42735.04</v>
      </c>
      <c r="I20" s="19">
        <v>19772.26</v>
      </c>
      <c r="K20" s="17">
        <v>0</v>
      </c>
      <c r="L20" s="18">
        <v>116666.67</v>
      </c>
      <c r="M20" s="19">
        <v>25512.44</v>
      </c>
      <c r="O20" s="17"/>
      <c r="P20" s="18"/>
      <c r="Q20" s="19"/>
      <c r="S20" s="17"/>
      <c r="T20" s="18"/>
      <c r="U20" s="19"/>
      <c r="W20" s="17"/>
      <c r="X20" s="18"/>
      <c r="Y20" s="19"/>
      <c r="AA20" s="17"/>
      <c r="AB20" s="18"/>
      <c r="AC20" s="19"/>
      <c r="AE20" s="17"/>
      <c r="AF20" s="18"/>
      <c r="AG20" s="19"/>
      <c r="AI20" s="17"/>
      <c r="AJ20" s="18"/>
      <c r="AK20" s="19"/>
      <c r="AM20" s="17"/>
      <c r="AN20" s="18"/>
      <c r="AO20" s="19"/>
      <c r="AQ20" s="2">
        <f t="shared" si="0"/>
        <v>0</v>
      </c>
      <c r="AR20" s="2">
        <f t="shared" si="1"/>
        <v>231843.22999999998</v>
      </c>
      <c r="AS20" s="2">
        <f t="shared" si="2"/>
        <v>93718.19</v>
      </c>
      <c r="AT20" s="2">
        <f t="shared" si="3"/>
        <v>231843.22999999998</v>
      </c>
      <c r="AU20" s="39">
        <f t="shared" si="4"/>
        <v>1</v>
      </c>
      <c r="AV20" t="s">
        <v>63</v>
      </c>
    </row>
    <row r="21" spans="1:48" ht="15">
      <c r="A21" s="21" t="s">
        <v>32</v>
      </c>
      <c r="B21" s="7"/>
      <c r="C21" s="17">
        <v>0</v>
      </c>
      <c r="D21" s="18">
        <v>72441.52</v>
      </c>
      <c r="E21" s="19">
        <v>53298.31</v>
      </c>
      <c r="G21" s="17">
        <v>0</v>
      </c>
      <c r="H21" s="18">
        <v>42735.04</v>
      </c>
      <c r="I21" s="19">
        <v>21666.63</v>
      </c>
      <c r="K21" s="17">
        <v>0</v>
      </c>
      <c r="L21" s="18">
        <v>116666.67</v>
      </c>
      <c r="M21" s="19">
        <v>27591.95</v>
      </c>
      <c r="O21" s="17"/>
      <c r="P21" s="18"/>
      <c r="Q21" s="19"/>
      <c r="S21" s="17"/>
      <c r="T21" s="18"/>
      <c r="U21" s="19"/>
      <c r="W21" s="17"/>
      <c r="X21" s="18"/>
      <c r="Y21" s="19"/>
      <c r="AA21" s="17"/>
      <c r="AB21" s="18"/>
      <c r="AC21" s="19"/>
      <c r="AE21" s="17"/>
      <c r="AF21" s="18"/>
      <c r="AG21" s="19"/>
      <c r="AI21" s="17"/>
      <c r="AJ21" s="18"/>
      <c r="AK21" s="19"/>
      <c r="AM21" s="17"/>
      <c r="AN21" s="18"/>
      <c r="AO21" s="19"/>
      <c r="AQ21" s="2">
        <f t="shared" si="0"/>
        <v>0</v>
      </c>
      <c r="AR21" s="2">
        <f t="shared" si="1"/>
        <v>231843.22999999998</v>
      </c>
      <c r="AS21" s="2">
        <f t="shared" si="2"/>
        <v>102556.89</v>
      </c>
      <c r="AT21" s="2">
        <f t="shared" si="3"/>
        <v>231843.22999999998</v>
      </c>
      <c r="AU21" s="39">
        <f t="shared" si="4"/>
        <v>1</v>
      </c>
      <c r="AV21" t="s">
        <v>64</v>
      </c>
    </row>
    <row r="22" spans="1:48" ht="15">
      <c r="A22" s="21" t="s">
        <v>33</v>
      </c>
      <c r="B22" s="7"/>
      <c r="C22" s="17">
        <v>0</v>
      </c>
      <c r="D22" s="18">
        <v>72441.52</v>
      </c>
      <c r="E22" s="19">
        <v>52969.43</v>
      </c>
      <c r="G22" s="17">
        <v>0</v>
      </c>
      <c r="H22" s="18">
        <v>42735.04</v>
      </c>
      <c r="I22" s="19">
        <v>21440.66</v>
      </c>
      <c r="K22" s="17">
        <v>0</v>
      </c>
      <c r="L22" s="18">
        <v>116666.67</v>
      </c>
      <c r="M22" s="19">
        <v>26934.67</v>
      </c>
      <c r="O22" s="17"/>
      <c r="P22" s="18"/>
      <c r="Q22" s="19"/>
      <c r="S22" s="17"/>
      <c r="T22" s="18"/>
      <c r="U22" s="19"/>
      <c r="W22" s="17"/>
      <c r="X22" s="18"/>
      <c r="Y22" s="19"/>
      <c r="AA22" s="17"/>
      <c r="AB22" s="18"/>
      <c r="AC22" s="19"/>
      <c r="AE22" s="17"/>
      <c r="AF22" s="18"/>
      <c r="AG22" s="19"/>
      <c r="AI22" s="17"/>
      <c r="AJ22" s="18"/>
      <c r="AK22" s="19"/>
      <c r="AM22" s="17"/>
      <c r="AN22" s="18"/>
      <c r="AO22" s="19"/>
      <c r="AQ22" s="2">
        <f t="shared" si="0"/>
        <v>0</v>
      </c>
      <c r="AR22" s="2">
        <f t="shared" si="1"/>
        <v>231843.22999999998</v>
      </c>
      <c r="AS22" s="2">
        <f t="shared" si="2"/>
        <v>101344.76</v>
      </c>
      <c r="AT22" s="2">
        <f t="shared" si="3"/>
        <v>231843.22999999998</v>
      </c>
      <c r="AU22" s="39">
        <f t="shared" si="4"/>
        <v>1</v>
      </c>
      <c r="AV22" t="s">
        <v>65</v>
      </c>
    </row>
    <row r="23" spans="1:48" ht="15">
      <c r="A23" s="21" t="s">
        <v>34</v>
      </c>
      <c r="B23" s="7"/>
      <c r="C23" s="17">
        <v>0</v>
      </c>
      <c r="D23" s="18">
        <v>72441.52</v>
      </c>
      <c r="E23" s="19">
        <v>50817.14</v>
      </c>
      <c r="G23" s="17">
        <v>0</v>
      </c>
      <c r="H23" s="18">
        <v>42735.04</v>
      </c>
      <c r="I23" s="19">
        <v>20483.08</v>
      </c>
      <c r="K23" s="17">
        <v>0</v>
      </c>
      <c r="L23" s="18">
        <v>116666.67</v>
      </c>
      <c r="M23" s="19">
        <v>25370.48</v>
      </c>
      <c r="O23" s="17"/>
      <c r="P23" s="18"/>
      <c r="Q23" s="19"/>
      <c r="S23" s="17"/>
      <c r="T23" s="18"/>
      <c r="U23" s="19"/>
      <c r="W23" s="17"/>
      <c r="X23" s="18"/>
      <c r="Y23" s="19"/>
      <c r="AA23" s="17"/>
      <c r="AB23" s="18"/>
      <c r="AC23" s="19"/>
      <c r="AE23" s="17"/>
      <c r="AF23" s="18"/>
      <c r="AG23" s="19"/>
      <c r="AI23" s="17"/>
      <c r="AJ23" s="18"/>
      <c r="AK23" s="19"/>
      <c r="AM23" s="17"/>
      <c r="AN23" s="18"/>
      <c r="AO23" s="19"/>
      <c r="AQ23" s="2">
        <f t="shared" si="0"/>
        <v>0</v>
      </c>
      <c r="AR23" s="2">
        <f t="shared" si="1"/>
        <v>231843.22999999998</v>
      </c>
      <c r="AS23" s="2">
        <f t="shared" si="2"/>
        <v>96670.7</v>
      </c>
      <c r="AT23" s="2">
        <f t="shared" si="3"/>
        <v>231843.22999999998</v>
      </c>
      <c r="AU23" s="39">
        <f t="shared" si="4"/>
        <v>1</v>
      </c>
      <c r="AV23" t="s">
        <v>66</v>
      </c>
    </row>
    <row r="24" spans="1:48" ht="15">
      <c r="A24" s="21" t="s">
        <v>35</v>
      </c>
      <c r="B24" s="7"/>
      <c r="C24" s="17">
        <v>0</v>
      </c>
      <c r="D24" s="18">
        <v>72441.52</v>
      </c>
      <c r="E24" s="19">
        <v>46500.2</v>
      </c>
      <c r="G24" s="17">
        <v>0</v>
      </c>
      <c r="H24" s="18">
        <v>42735.04</v>
      </c>
      <c r="I24" s="19">
        <v>18769.58</v>
      </c>
      <c r="K24" s="17">
        <v>0</v>
      </c>
      <c r="L24" s="18">
        <v>116666.67</v>
      </c>
      <c r="M24" s="19">
        <v>22914.3</v>
      </c>
      <c r="O24" s="17"/>
      <c r="P24" s="18"/>
      <c r="Q24" s="19"/>
      <c r="S24" s="17"/>
      <c r="T24" s="18"/>
      <c r="U24" s="19"/>
      <c r="W24" s="17"/>
      <c r="X24" s="18"/>
      <c r="Y24" s="19"/>
      <c r="AA24" s="17"/>
      <c r="AB24" s="18"/>
      <c r="AC24" s="19"/>
      <c r="AE24" s="17"/>
      <c r="AF24" s="18"/>
      <c r="AG24" s="19"/>
      <c r="AI24" s="17"/>
      <c r="AJ24" s="18"/>
      <c r="AK24" s="19"/>
      <c r="AM24" s="17"/>
      <c r="AN24" s="18"/>
      <c r="AO24" s="19"/>
      <c r="AQ24" s="2">
        <f t="shared" si="0"/>
        <v>0</v>
      </c>
      <c r="AR24" s="2">
        <f t="shared" si="1"/>
        <v>231843.22999999998</v>
      </c>
      <c r="AS24" s="2">
        <f t="shared" si="2"/>
        <v>88184.08</v>
      </c>
      <c r="AT24" s="2">
        <f t="shared" si="3"/>
        <v>231843.22999999998</v>
      </c>
      <c r="AU24" s="39">
        <f t="shared" si="4"/>
        <v>1</v>
      </c>
      <c r="AV24" t="s">
        <v>67</v>
      </c>
    </row>
    <row r="25" spans="1:48" ht="15">
      <c r="A25" s="21" t="s">
        <v>36</v>
      </c>
      <c r="B25" s="7"/>
      <c r="C25" s="17">
        <v>0</v>
      </c>
      <c r="D25" s="18">
        <v>72441.52</v>
      </c>
      <c r="E25" s="19">
        <v>47500.95</v>
      </c>
      <c r="G25" s="17">
        <v>0</v>
      </c>
      <c r="H25" s="18">
        <v>42735.04</v>
      </c>
      <c r="I25" s="19">
        <v>19093.67</v>
      </c>
      <c r="K25" s="17">
        <v>0</v>
      </c>
      <c r="L25" s="18">
        <v>116666.67</v>
      </c>
      <c r="M25" s="19">
        <v>22956.79</v>
      </c>
      <c r="O25" s="17"/>
      <c r="P25" s="18"/>
      <c r="Q25" s="19"/>
      <c r="S25" s="17"/>
      <c r="T25" s="18"/>
      <c r="U25" s="19"/>
      <c r="W25" s="17"/>
      <c r="X25" s="18"/>
      <c r="Y25" s="19"/>
      <c r="AA25" s="17"/>
      <c r="AB25" s="18"/>
      <c r="AC25" s="19"/>
      <c r="AE25" s="17"/>
      <c r="AF25" s="18"/>
      <c r="AG25" s="19"/>
      <c r="AI25" s="17"/>
      <c r="AJ25" s="18"/>
      <c r="AK25" s="19"/>
      <c r="AM25" s="17"/>
      <c r="AN25" s="18"/>
      <c r="AO25" s="19"/>
      <c r="AQ25" s="2">
        <f t="shared" si="0"/>
        <v>0</v>
      </c>
      <c r="AR25" s="2">
        <f t="shared" si="1"/>
        <v>231843.22999999998</v>
      </c>
      <c r="AS25" s="2">
        <f t="shared" si="2"/>
        <v>89551.41</v>
      </c>
      <c r="AT25" s="2">
        <f t="shared" si="3"/>
        <v>231843.22999999998</v>
      </c>
      <c r="AU25" s="39">
        <f t="shared" si="4"/>
        <v>1</v>
      </c>
      <c r="AV25" t="s">
        <v>68</v>
      </c>
    </row>
    <row r="26" spans="1:48" ht="15">
      <c r="A26" s="21" t="s">
        <v>37</v>
      </c>
      <c r="B26" s="7"/>
      <c r="C26" s="17">
        <v>0</v>
      </c>
      <c r="D26" s="18">
        <v>72441.52</v>
      </c>
      <c r="E26" s="19">
        <v>47256.28</v>
      </c>
      <c r="G26" s="17">
        <v>0</v>
      </c>
      <c r="H26" s="18">
        <v>42735.04</v>
      </c>
      <c r="I26" s="19">
        <v>18905.52</v>
      </c>
      <c r="K26" s="17">
        <v>0</v>
      </c>
      <c r="L26" s="18">
        <v>116666.67</v>
      </c>
      <c r="M26" s="19">
        <v>22371.84</v>
      </c>
      <c r="O26" s="17"/>
      <c r="P26" s="18"/>
      <c r="Q26" s="19"/>
      <c r="S26" s="17"/>
      <c r="T26" s="18"/>
      <c r="U26" s="19"/>
      <c r="W26" s="17"/>
      <c r="X26" s="18"/>
      <c r="Y26" s="19"/>
      <c r="AA26" s="17"/>
      <c r="AB26" s="18"/>
      <c r="AC26" s="19"/>
      <c r="AE26" s="17"/>
      <c r="AF26" s="18"/>
      <c r="AG26" s="19"/>
      <c r="AI26" s="17"/>
      <c r="AJ26" s="18"/>
      <c r="AK26" s="19"/>
      <c r="AM26" s="17"/>
      <c r="AN26" s="18"/>
      <c r="AO26" s="19"/>
      <c r="AQ26" s="2">
        <f t="shared" si="0"/>
        <v>0</v>
      </c>
      <c r="AR26" s="2">
        <f t="shared" si="1"/>
        <v>231843.22999999998</v>
      </c>
      <c r="AS26" s="2">
        <f t="shared" si="2"/>
        <v>88533.64</v>
      </c>
      <c r="AT26" s="2">
        <f t="shared" si="3"/>
        <v>231843.22999999998</v>
      </c>
      <c r="AU26" s="39">
        <f t="shared" si="4"/>
        <v>1</v>
      </c>
      <c r="AV26" t="s">
        <v>69</v>
      </c>
    </row>
    <row r="27" spans="1:48" ht="15">
      <c r="A27" s="21" t="s">
        <v>38</v>
      </c>
      <c r="B27" s="7"/>
      <c r="C27" s="17"/>
      <c r="D27" s="18"/>
      <c r="E27" s="19"/>
      <c r="G27" s="17"/>
      <c r="H27" s="18"/>
      <c r="I27" s="19"/>
      <c r="K27" s="17"/>
      <c r="L27" s="18"/>
      <c r="M27" s="19"/>
      <c r="O27" s="17"/>
      <c r="P27" s="18"/>
      <c r="Q27" s="19"/>
      <c r="S27" s="17"/>
      <c r="T27" s="18"/>
      <c r="U27" s="19"/>
      <c r="W27" s="17"/>
      <c r="X27" s="18"/>
      <c r="Y27" s="19"/>
      <c r="AA27" s="17"/>
      <c r="AB27" s="18"/>
      <c r="AC27" s="19"/>
      <c r="AE27" s="17"/>
      <c r="AF27" s="18"/>
      <c r="AG27" s="19"/>
      <c r="AI27" s="17"/>
      <c r="AJ27" s="18"/>
      <c r="AK27" s="19"/>
      <c r="AM27" s="17"/>
      <c r="AN27" s="18"/>
      <c r="AO27" s="19"/>
      <c r="AQ27" s="2">
        <f t="shared" si="0"/>
        <v>0</v>
      </c>
      <c r="AR27" s="2">
        <f t="shared" si="1"/>
        <v>0</v>
      </c>
      <c r="AS27" s="2">
        <f t="shared" si="2"/>
        <v>0</v>
      </c>
      <c r="AT27" s="2">
        <f t="shared" si="3"/>
        <v>0</v>
      </c>
      <c r="AU27" s="39">
        <f t="shared" si="4"/>
      </c>
      <c r="AV27" t="s">
        <v>70</v>
      </c>
    </row>
    <row r="28" spans="1:48" ht="15">
      <c r="A28" s="21" t="s">
        <v>39</v>
      </c>
      <c r="B28" s="7"/>
      <c r="C28" s="17"/>
      <c r="D28" s="18"/>
      <c r="E28" s="19"/>
      <c r="G28" s="17"/>
      <c r="H28" s="18"/>
      <c r="I28" s="19"/>
      <c r="K28" s="17"/>
      <c r="L28" s="18"/>
      <c r="M28" s="19"/>
      <c r="O28" s="17"/>
      <c r="P28" s="18"/>
      <c r="Q28" s="19"/>
      <c r="S28" s="17"/>
      <c r="T28" s="18"/>
      <c r="U28" s="19"/>
      <c r="W28" s="17"/>
      <c r="X28" s="18"/>
      <c r="Y28" s="19"/>
      <c r="AA28" s="17"/>
      <c r="AB28" s="18"/>
      <c r="AC28" s="19"/>
      <c r="AE28" s="17"/>
      <c r="AF28" s="18"/>
      <c r="AG28" s="19"/>
      <c r="AI28" s="17"/>
      <c r="AJ28" s="18"/>
      <c r="AK28" s="19"/>
      <c r="AM28" s="17"/>
      <c r="AN28" s="18"/>
      <c r="AO28" s="19"/>
      <c r="AQ28" s="2">
        <f t="shared" si="0"/>
        <v>0</v>
      </c>
      <c r="AR28" s="2">
        <f t="shared" si="1"/>
        <v>0</v>
      </c>
      <c r="AS28" s="2">
        <f t="shared" si="2"/>
        <v>0</v>
      </c>
      <c r="AT28" s="2">
        <f t="shared" si="3"/>
        <v>0</v>
      </c>
      <c r="AU28" s="39">
        <f t="shared" si="4"/>
      </c>
      <c r="AV28" t="s">
        <v>71</v>
      </c>
    </row>
    <row r="29" spans="1:48" ht="15">
      <c r="A29" s="22" t="s">
        <v>40</v>
      </c>
      <c r="B29" s="7"/>
      <c r="C29" s="17"/>
      <c r="D29" s="18"/>
      <c r="E29" s="19"/>
      <c r="G29" s="17"/>
      <c r="H29" s="18"/>
      <c r="I29" s="19"/>
      <c r="K29" s="17"/>
      <c r="L29" s="18"/>
      <c r="M29" s="19"/>
      <c r="O29" s="17"/>
      <c r="P29" s="18"/>
      <c r="Q29" s="19"/>
      <c r="S29" s="17"/>
      <c r="T29" s="18"/>
      <c r="U29" s="19"/>
      <c r="W29" s="17"/>
      <c r="X29" s="18"/>
      <c r="Y29" s="19"/>
      <c r="AA29" s="17"/>
      <c r="AB29" s="18"/>
      <c r="AC29" s="19"/>
      <c r="AE29" s="17"/>
      <c r="AF29" s="18"/>
      <c r="AG29" s="19"/>
      <c r="AI29" s="17"/>
      <c r="AJ29" s="18"/>
      <c r="AK29" s="19"/>
      <c r="AM29" s="17"/>
      <c r="AN29" s="18"/>
      <c r="AO29" s="19"/>
      <c r="AQ29" s="2">
        <f t="shared" si="0"/>
        <v>0</v>
      </c>
      <c r="AR29" s="2">
        <f t="shared" si="1"/>
        <v>0</v>
      </c>
      <c r="AS29" s="2">
        <f t="shared" si="2"/>
        <v>0</v>
      </c>
      <c r="AT29" s="2">
        <f t="shared" si="3"/>
        <v>0</v>
      </c>
      <c r="AU29" s="39">
        <f t="shared" si="4"/>
      </c>
      <c r="AV29" t="s">
        <v>72</v>
      </c>
    </row>
    <row r="30" spans="1:47" ht="15">
      <c r="A30" s="23" t="s">
        <v>48</v>
      </c>
      <c r="C30" s="24">
        <f>SUM(C18:C29)</f>
        <v>0</v>
      </c>
      <c r="D30" s="24">
        <f>SUM(D18:D29)</f>
        <v>651973.68</v>
      </c>
      <c r="E30" s="24">
        <f>SUM(E18:E29)</f>
        <v>453156.94999999995</v>
      </c>
      <c r="G30" s="24">
        <f>SUM(G18:G29)</f>
        <v>0</v>
      </c>
      <c r="H30" s="24">
        <f>SUM(H18:H29)</f>
        <v>384615.32</v>
      </c>
      <c r="I30" s="24">
        <f>SUM(I18:I29)</f>
        <v>183837.23</v>
      </c>
      <c r="K30" s="24">
        <f>SUM(K18:K29)</f>
        <v>0</v>
      </c>
      <c r="L30" s="24">
        <f>SUM(L18:L29)</f>
        <v>1050000.36</v>
      </c>
      <c r="M30" s="24">
        <f>SUM(M18:M29)</f>
        <v>231137.29</v>
      </c>
      <c r="O30" s="24">
        <f>SUM(O18:O29)</f>
        <v>0</v>
      </c>
      <c r="P30" s="24">
        <f>SUM(P18:P29)</f>
        <v>0</v>
      </c>
      <c r="Q30" s="24">
        <f>SUM(Q18:Q29)</f>
        <v>0</v>
      </c>
      <c r="S30" s="24">
        <f>SUM(S18:S29)</f>
        <v>0</v>
      </c>
      <c r="T30" s="24">
        <f>SUM(T18:T29)</f>
        <v>0</v>
      </c>
      <c r="U30" s="24">
        <f>SUM(U18:U29)</f>
        <v>0</v>
      </c>
      <c r="W30" s="24">
        <f>SUM(W18:W29)</f>
        <v>0</v>
      </c>
      <c r="X30" s="24">
        <f>SUM(X18:X29)</f>
        <v>0</v>
      </c>
      <c r="Y30" s="24">
        <f>SUM(Y18:Y29)</f>
        <v>0</v>
      </c>
      <c r="AA30" s="24">
        <f>SUM(AA18:AA29)</f>
        <v>0</v>
      </c>
      <c r="AB30" s="24">
        <f>SUM(AB18:AB29)</f>
        <v>0</v>
      </c>
      <c r="AC30" s="24">
        <f>SUM(AC18:AC29)</f>
        <v>0</v>
      </c>
      <c r="AE30" s="24">
        <f>SUM(AE18:AE29)</f>
        <v>0</v>
      </c>
      <c r="AF30" s="24">
        <f>SUM(AF18:AF29)</f>
        <v>0</v>
      </c>
      <c r="AG30" s="24">
        <f>SUM(AG18:AG29)</f>
        <v>0</v>
      </c>
      <c r="AI30" s="24">
        <f>SUM(AI18:AI29)</f>
        <v>0</v>
      </c>
      <c r="AJ30" s="24">
        <f>SUM(AJ18:AJ29)</f>
        <v>0</v>
      </c>
      <c r="AK30" s="24">
        <f>SUM(AK18:AK29)</f>
        <v>0</v>
      </c>
      <c r="AM30" s="24">
        <f>SUM(AM18:AM29)</f>
        <v>0</v>
      </c>
      <c r="AN30" s="24">
        <f>SUM(AN18:AN29)</f>
        <v>0</v>
      </c>
      <c r="AO30" s="24">
        <f>SUM(AO18:AO29)</f>
        <v>0</v>
      </c>
      <c r="AU30" s="39">
        <f>SUM(AU18:AU29)</f>
        <v>9</v>
      </c>
    </row>
    <row r="31" spans="3:47" ht="15" hidden="1">
      <c r="C31" t="s">
        <v>10</v>
      </c>
      <c r="D31" t="s">
        <v>13</v>
      </c>
      <c r="E31" s="11">
        <f>(C9-C8)/30.4</f>
        <v>181.2171052631579</v>
      </c>
      <c r="G31" t="s">
        <v>10</v>
      </c>
      <c r="H31" t="s">
        <v>13</v>
      </c>
      <c r="I31" s="11">
        <f>(G9-G8)/30.4</f>
        <v>118.125</v>
      </c>
      <c r="K31" t="s">
        <v>10</v>
      </c>
      <c r="L31" t="s">
        <v>13</v>
      </c>
      <c r="M31" s="11">
        <f>(K9-K8)/30.4</f>
        <v>72.07236842105263</v>
      </c>
      <c r="O31" t="s">
        <v>10</v>
      </c>
      <c r="P31" t="s">
        <v>13</v>
      </c>
      <c r="Q31" s="11">
        <f>(O9-O8)/30.4</f>
        <v>0</v>
      </c>
      <c r="S31" t="s">
        <v>10</v>
      </c>
      <c r="T31" t="s">
        <v>13</v>
      </c>
      <c r="U31" s="11">
        <f>(S9-S8)/30.4</f>
        <v>0</v>
      </c>
      <c r="W31" t="s">
        <v>10</v>
      </c>
      <c r="X31" t="s">
        <v>13</v>
      </c>
      <c r="Y31" s="11">
        <f>(W9-W8)/30.4</f>
        <v>0</v>
      </c>
      <c r="AA31" t="s">
        <v>10</v>
      </c>
      <c r="AB31" t="s">
        <v>13</v>
      </c>
      <c r="AC31" s="11">
        <f>(AA9-AA8)/30.4</f>
        <v>0</v>
      </c>
      <c r="AE31" t="s">
        <v>10</v>
      </c>
      <c r="AF31" t="s">
        <v>13</v>
      </c>
      <c r="AG31" s="11">
        <f>(AE9-AE8)/30.4</f>
        <v>0</v>
      </c>
      <c r="AI31" t="s">
        <v>10</v>
      </c>
      <c r="AJ31" t="s">
        <v>13</v>
      </c>
      <c r="AK31" s="11">
        <f>(AI9-AI8)/30.4</f>
        <v>0</v>
      </c>
      <c r="AM31" t="s">
        <v>10</v>
      </c>
      <c r="AN31" t="s">
        <v>13</v>
      </c>
      <c r="AO31" s="11">
        <f>(AM9-AM8)/30.4</f>
        <v>0</v>
      </c>
      <c r="AU31" s="39" t="e">
        <f>#VALUE!</f>
        <v>#VALUE!</v>
      </c>
    </row>
    <row r="32" spans="3:41" ht="15" hidden="1">
      <c r="C32" t="s">
        <v>11</v>
      </c>
      <c r="D32" t="s">
        <v>14</v>
      </c>
      <c r="E32" s="2">
        <f>C13+C14</f>
        <v>9924488</v>
      </c>
      <c r="G32" t="s">
        <v>11</v>
      </c>
      <c r="H32" t="s">
        <v>14</v>
      </c>
      <c r="I32" s="2">
        <f>G13+G14</f>
        <v>3803419</v>
      </c>
      <c r="K32" t="s">
        <v>11</v>
      </c>
      <c r="L32" t="s">
        <v>14</v>
      </c>
      <c r="M32" s="2">
        <f>K13+K14</f>
        <v>5016667</v>
      </c>
      <c r="O32" t="s">
        <v>11</v>
      </c>
      <c r="P32" t="s">
        <v>14</v>
      </c>
      <c r="Q32" s="2">
        <f>O13+O14</f>
        <v>0</v>
      </c>
      <c r="S32" t="s">
        <v>11</v>
      </c>
      <c r="T32" t="s">
        <v>14</v>
      </c>
      <c r="U32" s="2">
        <f>S13+S14</f>
        <v>0</v>
      </c>
      <c r="W32" t="s">
        <v>11</v>
      </c>
      <c r="X32" t="s">
        <v>14</v>
      </c>
      <c r="Y32" s="2">
        <f>W13+W14</f>
        <v>0</v>
      </c>
      <c r="AA32" t="s">
        <v>11</v>
      </c>
      <c r="AB32" t="s">
        <v>14</v>
      </c>
      <c r="AC32" s="2">
        <f>AA13+AA14</f>
        <v>0</v>
      </c>
      <c r="AE32" t="s">
        <v>11</v>
      </c>
      <c r="AF32" t="s">
        <v>14</v>
      </c>
      <c r="AG32" s="2">
        <f>AE13+AE14</f>
        <v>0</v>
      </c>
      <c r="AI32" t="s">
        <v>11</v>
      </c>
      <c r="AJ32" t="s">
        <v>14</v>
      </c>
      <c r="AK32" s="2">
        <f>AI13+AI14</f>
        <v>0</v>
      </c>
      <c r="AM32" t="s">
        <v>11</v>
      </c>
      <c r="AN32" t="s">
        <v>14</v>
      </c>
      <c r="AO32" s="2">
        <f>AM13+AM14</f>
        <v>0</v>
      </c>
    </row>
    <row r="33" spans="3:40" ht="15" hidden="1">
      <c r="C33" t="s">
        <v>12</v>
      </c>
      <c r="D33" t="s">
        <v>15</v>
      </c>
      <c r="G33" t="s">
        <v>12</v>
      </c>
      <c r="H33" t="s">
        <v>15</v>
      </c>
      <c r="K33" t="s">
        <v>12</v>
      </c>
      <c r="L33" t="s">
        <v>15</v>
      </c>
      <c r="O33" t="s">
        <v>12</v>
      </c>
      <c r="P33" t="s">
        <v>15</v>
      </c>
      <c r="S33" t="s">
        <v>12</v>
      </c>
      <c r="T33" t="s">
        <v>15</v>
      </c>
      <c r="W33" t="s">
        <v>12</v>
      </c>
      <c r="X33" t="s">
        <v>15</v>
      </c>
      <c r="AA33" t="s">
        <v>12</v>
      </c>
      <c r="AB33" t="s">
        <v>15</v>
      </c>
      <c r="AE33" t="s">
        <v>12</v>
      </c>
      <c r="AF33" t="s">
        <v>15</v>
      </c>
      <c r="AI33" t="s">
        <v>12</v>
      </c>
      <c r="AJ33" t="s">
        <v>15</v>
      </c>
      <c r="AM33" t="s">
        <v>12</v>
      </c>
      <c r="AN33" t="s">
        <v>15</v>
      </c>
    </row>
    <row r="34" spans="4:40" ht="15" hidden="1">
      <c r="D34" t="s">
        <v>16</v>
      </c>
      <c r="H34" t="s">
        <v>16</v>
      </c>
      <c r="L34" t="s">
        <v>16</v>
      </c>
      <c r="P34" t="s">
        <v>16</v>
      </c>
      <c r="T34" t="s">
        <v>16</v>
      </c>
      <c r="X34" t="s">
        <v>16</v>
      </c>
      <c r="AB34" t="s">
        <v>16</v>
      </c>
      <c r="AF34" t="s">
        <v>16</v>
      </c>
      <c r="AJ34" t="s">
        <v>16</v>
      </c>
      <c r="AN34" t="s">
        <v>16</v>
      </c>
    </row>
    <row r="35" spans="4:40" ht="15" hidden="1">
      <c r="D35" t="s">
        <v>17</v>
      </c>
      <c r="H35" t="s">
        <v>17</v>
      </c>
      <c r="L35" t="s">
        <v>17</v>
      </c>
      <c r="P35" t="s">
        <v>17</v>
      </c>
      <c r="T35" t="s">
        <v>17</v>
      </c>
      <c r="X35" t="s">
        <v>17</v>
      </c>
      <c r="AB35" t="s">
        <v>17</v>
      </c>
      <c r="AF35" t="s">
        <v>17</v>
      </c>
      <c r="AJ35" t="s">
        <v>17</v>
      </c>
      <c r="AN35" t="s">
        <v>17</v>
      </c>
    </row>
    <row r="36" ht="15"/>
  </sheetData>
  <sheetProtection password="D38D" sheet="1" objects="1" scenarios="1"/>
  <mergeCells count="160">
    <mergeCell ref="C3:E3"/>
    <mergeCell ref="C2:E2"/>
    <mergeCell ref="C1:E1"/>
    <mergeCell ref="C11:E11"/>
    <mergeCell ref="C10:E10"/>
    <mergeCell ref="C9:E9"/>
    <mergeCell ref="C8:E8"/>
    <mergeCell ref="C7:E7"/>
    <mergeCell ref="C6:E6"/>
    <mergeCell ref="C5:E5"/>
    <mergeCell ref="G16:I16"/>
    <mergeCell ref="G5:I5"/>
    <mergeCell ref="G6:I6"/>
    <mergeCell ref="G7:I7"/>
    <mergeCell ref="G8:I8"/>
    <mergeCell ref="G9:I9"/>
    <mergeCell ref="G10:I10"/>
    <mergeCell ref="G13:I13"/>
    <mergeCell ref="G14:I14"/>
    <mergeCell ref="G15:I15"/>
    <mergeCell ref="C4:E4"/>
    <mergeCell ref="C16:E16"/>
    <mergeCell ref="C15:E15"/>
    <mergeCell ref="C14:E14"/>
    <mergeCell ref="C13:E13"/>
    <mergeCell ref="C12:E12"/>
    <mergeCell ref="G1:I1"/>
    <mergeCell ref="G2:I2"/>
    <mergeCell ref="G3:I3"/>
    <mergeCell ref="G4:I4"/>
    <mergeCell ref="G11:I11"/>
    <mergeCell ref="G12:I12"/>
    <mergeCell ref="K13:M13"/>
    <mergeCell ref="K14:M14"/>
    <mergeCell ref="K15:M15"/>
    <mergeCell ref="K16:M16"/>
    <mergeCell ref="O1:Q1"/>
    <mergeCell ref="O2:Q2"/>
    <mergeCell ref="O3:Q3"/>
    <mergeCell ref="O4:Q4"/>
    <mergeCell ref="O5:Q5"/>
    <mergeCell ref="O6:Q6"/>
    <mergeCell ref="K7:M7"/>
    <mergeCell ref="K8:M8"/>
    <mergeCell ref="K9:M9"/>
    <mergeCell ref="K10:M10"/>
    <mergeCell ref="K11:M11"/>
    <mergeCell ref="K12:M12"/>
    <mergeCell ref="K1:M1"/>
    <mergeCell ref="K2:M2"/>
    <mergeCell ref="K3:M3"/>
    <mergeCell ref="K4:M4"/>
    <mergeCell ref="K5:M5"/>
    <mergeCell ref="K6:M6"/>
    <mergeCell ref="O13:Q13"/>
    <mergeCell ref="O14:Q14"/>
    <mergeCell ref="S7:U7"/>
    <mergeCell ref="S8:U8"/>
    <mergeCell ref="S9:U9"/>
    <mergeCell ref="O15:Q15"/>
    <mergeCell ref="O10:Q10"/>
    <mergeCell ref="O11:Q11"/>
    <mergeCell ref="O12:Q12"/>
    <mergeCell ref="S13:U13"/>
    <mergeCell ref="O16:Q16"/>
    <mergeCell ref="S1:U1"/>
    <mergeCell ref="S2:U2"/>
    <mergeCell ref="S3:U3"/>
    <mergeCell ref="S4:U4"/>
    <mergeCell ref="S5:U5"/>
    <mergeCell ref="S6:U6"/>
    <mergeCell ref="O7:Q7"/>
    <mergeCell ref="O8:Q8"/>
    <mergeCell ref="O9:Q9"/>
    <mergeCell ref="S14:U14"/>
    <mergeCell ref="S15:U15"/>
    <mergeCell ref="S16:U16"/>
    <mergeCell ref="S10:U10"/>
    <mergeCell ref="S11:U11"/>
    <mergeCell ref="S12:U12"/>
    <mergeCell ref="W16:Y16"/>
    <mergeCell ref="AA1:AC1"/>
    <mergeCell ref="AA2:AC2"/>
    <mergeCell ref="AA3:AC3"/>
    <mergeCell ref="AA4:AC4"/>
    <mergeCell ref="AA5:AC5"/>
    <mergeCell ref="AA6:AC6"/>
    <mergeCell ref="W7:Y7"/>
    <mergeCell ref="W10:Y10"/>
    <mergeCell ref="W11:Y11"/>
    <mergeCell ref="W12:Y12"/>
    <mergeCell ref="AA13:AC13"/>
    <mergeCell ref="W14:Y14"/>
    <mergeCell ref="W15:Y15"/>
    <mergeCell ref="AA14:AC14"/>
    <mergeCell ref="AA15:AC15"/>
    <mergeCell ref="AA16:AC16"/>
    <mergeCell ref="AA10:AC10"/>
    <mergeCell ref="AA11:AC11"/>
    <mergeCell ref="AA12:AC12"/>
    <mergeCell ref="W1:Y1"/>
    <mergeCell ref="W2:Y2"/>
    <mergeCell ref="AA7:AC7"/>
    <mergeCell ref="AA8:AC8"/>
    <mergeCell ref="AA9:AC9"/>
    <mergeCell ref="W13:Y13"/>
    <mergeCell ref="AE3:AG3"/>
    <mergeCell ref="AE4:AG4"/>
    <mergeCell ref="AE5:AG5"/>
    <mergeCell ref="AE6:AG6"/>
    <mergeCell ref="AE1:AG1"/>
    <mergeCell ref="AE2:AG2"/>
    <mergeCell ref="W3:Y3"/>
    <mergeCell ref="W4:Y4"/>
    <mergeCell ref="W5:Y5"/>
    <mergeCell ref="W6:Y6"/>
    <mergeCell ref="W8:Y8"/>
    <mergeCell ref="W9:Y9"/>
    <mergeCell ref="AE13:AG13"/>
    <mergeCell ref="AE14:AG14"/>
    <mergeCell ref="AE15:AG15"/>
    <mergeCell ref="AE16:AG16"/>
    <mergeCell ref="AI1:AK1"/>
    <mergeCell ref="AI2:AK2"/>
    <mergeCell ref="AI3:AK3"/>
    <mergeCell ref="AI4:AK4"/>
    <mergeCell ref="AI5:AK5"/>
    <mergeCell ref="AI6:AK6"/>
    <mergeCell ref="AI16:AK16"/>
    <mergeCell ref="AI10:AK10"/>
    <mergeCell ref="AI11:AK11"/>
    <mergeCell ref="AI12:AK12"/>
    <mergeCell ref="AE7:AG7"/>
    <mergeCell ref="AE8:AG8"/>
    <mergeCell ref="AE9:AG9"/>
    <mergeCell ref="AE10:AG10"/>
    <mergeCell ref="AE11:AG11"/>
    <mergeCell ref="AE12:AG12"/>
    <mergeCell ref="AM1:AO1"/>
    <mergeCell ref="AM2:AO2"/>
    <mergeCell ref="AM3:AO3"/>
    <mergeCell ref="AM4:AO4"/>
    <mergeCell ref="AM5:AO5"/>
    <mergeCell ref="AM6:AO6"/>
    <mergeCell ref="AI7:AK7"/>
    <mergeCell ref="AI8:AK8"/>
    <mergeCell ref="AI9:AK9"/>
    <mergeCell ref="AM13:AO13"/>
    <mergeCell ref="AM14:AO14"/>
    <mergeCell ref="AM15:AO15"/>
    <mergeCell ref="AI13:AK13"/>
    <mergeCell ref="AI14:AK14"/>
    <mergeCell ref="AI15:AK15"/>
    <mergeCell ref="AM16:AO16"/>
    <mergeCell ref="AM7:AO7"/>
    <mergeCell ref="AM8:AO8"/>
    <mergeCell ref="AM9:AO9"/>
    <mergeCell ref="AM10:AO10"/>
    <mergeCell ref="AM11:AO11"/>
    <mergeCell ref="AM12:AO12"/>
  </mergeCells>
  <conditionalFormatting sqref="C18:E29">
    <cfRule type="cellIs" priority="110" dxfId="9" operator="equal">
      <formula>0</formula>
    </cfRule>
  </conditionalFormatting>
  <conditionalFormatting sqref="C2:E9 C11:E13 C10">
    <cfRule type="containsBlanks" priority="109" dxfId="0">
      <formula>LEN(TRIM(C2))=0</formula>
    </cfRule>
  </conditionalFormatting>
  <conditionalFormatting sqref="G18:G29">
    <cfRule type="cellIs" priority="108" dxfId="9" operator="equal">
      <formula>0</formula>
    </cfRule>
  </conditionalFormatting>
  <conditionalFormatting sqref="G3:I4 G9:I9 G12:I12">
    <cfRule type="containsBlanks" priority="107" dxfId="0">
      <formula>LEN(TRIM(G3))=0</formula>
    </cfRule>
  </conditionalFormatting>
  <conditionalFormatting sqref="K18:K29">
    <cfRule type="cellIs" priority="106" dxfId="9" operator="equal">
      <formula>0</formula>
    </cfRule>
  </conditionalFormatting>
  <conditionalFormatting sqref="K3:M4 K9:M9 K12:M12">
    <cfRule type="containsBlanks" priority="105" dxfId="0">
      <formula>LEN(TRIM(K3))=0</formula>
    </cfRule>
  </conditionalFormatting>
  <conditionalFormatting sqref="O18:O29">
    <cfRule type="cellIs" priority="104" dxfId="9" operator="equal">
      <formula>0</formula>
    </cfRule>
  </conditionalFormatting>
  <conditionalFormatting sqref="O3:Q4 O9:Q9 O12:Q12">
    <cfRule type="containsBlanks" priority="103" dxfId="0">
      <formula>LEN(TRIM(O3))=0</formula>
    </cfRule>
  </conditionalFormatting>
  <conditionalFormatting sqref="S18:S29">
    <cfRule type="cellIs" priority="102" dxfId="9" operator="equal">
      <formula>0</formula>
    </cfRule>
  </conditionalFormatting>
  <conditionalFormatting sqref="S3:U4 S9:U9 S12:U12">
    <cfRule type="containsBlanks" priority="101" dxfId="0">
      <formula>LEN(TRIM(S3))=0</formula>
    </cfRule>
  </conditionalFormatting>
  <conditionalFormatting sqref="W18:W29">
    <cfRule type="cellIs" priority="100" dxfId="9" operator="equal">
      <formula>0</formula>
    </cfRule>
  </conditionalFormatting>
  <conditionalFormatting sqref="W3:Y4 W9:Y9 W12:Y12">
    <cfRule type="containsBlanks" priority="99" dxfId="0">
      <formula>LEN(TRIM(W3))=0</formula>
    </cfRule>
  </conditionalFormatting>
  <conditionalFormatting sqref="AA18:AA29">
    <cfRule type="cellIs" priority="98" dxfId="9" operator="equal">
      <formula>0</formula>
    </cfRule>
  </conditionalFormatting>
  <conditionalFormatting sqref="AA3:AC4 AA9:AC9 AA12:AC12">
    <cfRule type="containsBlanks" priority="97" dxfId="0">
      <formula>LEN(TRIM(AA3))=0</formula>
    </cfRule>
  </conditionalFormatting>
  <conditionalFormatting sqref="AE18:AE29">
    <cfRule type="cellIs" priority="96" dxfId="9" operator="equal">
      <formula>0</formula>
    </cfRule>
  </conditionalFormatting>
  <conditionalFormatting sqref="AE3:AG4 AE9:AG9 AE12:AG12">
    <cfRule type="containsBlanks" priority="95" dxfId="0">
      <formula>LEN(TRIM(AE3))=0</formula>
    </cfRule>
  </conditionalFormatting>
  <conditionalFormatting sqref="AI18:AI29">
    <cfRule type="cellIs" priority="94" dxfId="9" operator="equal">
      <formula>0</formula>
    </cfRule>
  </conditionalFormatting>
  <conditionalFormatting sqref="AI3:AK4 AI9:AK9 AI12:AK12">
    <cfRule type="containsBlanks" priority="93" dxfId="0">
      <formula>LEN(TRIM(AI3))=0</formula>
    </cfRule>
  </conditionalFormatting>
  <conditionalFormatting sqref="AM18:AM29">
    <cfRule type="cellIs" priority="92" dxfId="9" operator="equal">
      <formula>0</formula>
    </cfRule>
  </conditionalFormatting>
  <conditionalFormatting sqref="AM3:AO4 AM9:AO9 AM12:AO12">
    <cfRule type="containsBlanks" priority="91" dxfId="0">
      <formula>LEN(TRIM(AM3))=0</formula>
    </cfRule>
  </conditionalFormatting>
  <conditionalFormatting sqref="G2:I2">
    <cfRule type="containsBlanks" priority="90" dxfId="0">
      <formula>LEN(TRIM(G2))=0</formula>
    </cfRule>
  </conditionalFormatting>
  <conditionalFormatting sqref="K2:M2">
    <cfRule type="containsBlanks" priority="89" dxfId="0">
      <formula>LEN(TRIM(K2))=0</formula>
    </cfRule>
  </conditionalFormatting>
  <conditionalFormatting sqref="O2:Q2">
    <cfRule type="containsBlanks" priority="88" dxfId="0">
      <formula>LEN(TRIM(O2))=0</formula>
    </cfRule>
  </conditionalFormatting>
  <conditionalFormatting sqref="S2:U2">
    <cfRule type="containsBlanks" priority="87" dxfId="0">
      <formula>LEN(TRIM(S2))=0</formula>
    </cfRule>
  </conditionalFormatting>
  <conditionalFormatting sqref="W2:Y2">
    <cfRule type="containsBlanks" priority="86" dxfId="0">
      <formula>LEN(TRIM(W2))=0</formula>
    </cfRule>
  </conditionalFormatting>
  <conditionalFormatting sqref="AA2:AC2">
    <cfRule type="containsBlanks" priority="85" dxfId="0">
      <formula>LEN(TRIM(AA2))=0</formula>
    </cfRule>
  </conditionalFormatting>
  <conditionalFormatting sqref="AE2:AG2">
    <cfRule type="containsBlanks" priority="84" dxfId="0">
      <formula>LEN(TRIM(AE2))=0</formula>
    </cfRule>
  </conditionalFormatting>
  <conditionalFormatting sqref="AI2:AK2">
    <cfRule type="containsBlanks" priority="83" dxfId="0">
      <formula>LEN(TRIM(AI2))=0</formula>
    </cfRule>
  </conditionalFormatting>
  <conditionalFormatting sqref="AM2:AO2">
    <cfRule type="containsBlanks" priority="82" dxfId="0">
      <formula>LEN(TRIM(AM2))=0</formula>
    </cfRule>
  </conditionalFormatting>
  <conditionalFormatting sqref="G5:I5">
    <cfRule type="containsBlanks" priority="81" dxfId="0">
      <formula>LEN(TRIM(G5))=0</formula>
    </cfRule>
  </conditionalFormatting>
  <conditionalFormatting sqref="K5:M5">
    <cfRule type="containsBlanks" priority="80" dxfId="0">
      <formula>LEN(TRIM(K5))=0</formula>
    </cfRule>
  </conditionalFormatting>
  <conditionalFormatting sqref="O5:Q5">
    <cfRule type="containsBlanks" priority="79" dxfId="0">
      <formula>LEN(TRIM(O5))=0</formula>
    </cfRule>
  </conditionalFormatting>
  <conditionalFormatting sqref="S5:U5">
    <cfRule type="containsBlanks" priority="78" dxfId="0">
      <formula>LEN(TRIM(S5))=0</formula>
    </cfRule>
  </conditionalFormatting>
  <conditionalFormatting sqref="W5:Y5">
    <cfRule type="containsBlanks" priority="77" dxfId="0">
      <formula>LEN(TRIM(W5))=0</formula>
    </cfRule>
  </conditionalFormatting>
  <conditionalFormatting sqref="AA5:AC5">
    <cfRule type="containsBlanks" priority="76" dxfId="0">
      <formula>LEN(TRIM(AA5))=0</formula>
    </cfRule>
  </conditionalFormatting>
  <conditionalFormatting sqref="AE5:AG5">
    <cfRule type="containsBlanks" priority="75" dxfId="0">
      <formula>LEN(TRIM(AE5))=0</formula>
    </cfRule>
  </conditionalFormatting>
  <conditionalFormatting sqref="AI5:AK5">
    <cfRule type="containsBlanks" priority="74" dxfId="0">
      <formula>LEN(TRIM(AI5))=0</formula>
    </cfRule>
  </conditionalFormatting>
  <conditionalFormatting sqref="AM5:AO5">
    <cfRule type="containsBlanks" priority="73" dxfId="0">
      <formula>LEN(TRIM(AM5))=0</formula>
    </cfRule>
  </conditionalFormatting>
  <conditionalFormatting sqref="G7:I7">
    <cfRule type="containsBlanks" priority="72" dxfId="0">
      <formula>LEN(TRIM(G7))=0</formula>
    </cfRule>
  </conditionalFormatting>
  <conditionalFormatting sqref="K7:M7">
    <cfRule type="containsBlanks" priority="71" dxfId="0">
      <formula>LEN(TRIM(K7))=0</formula>
    </cfRule>
  </conditionalFormatting>
  <conditionalFormatting sqref="O7:Q7">
    <cfRule type="containsBlanks" priority="70" dxfId="0">
      <formula>LEN(TRIM(O7))=0</formula>
    </cfRule>
  </conditionalFormatting>
  <conditionalFormatting sqref="S7:U7">
    <cfRule type="containsBlanks" priority="69" dxfId="0">
      <formula>LEN(TRIM(S7))=0</formula>
    </cfRule>
  </conditionalFormatting>
  <conditionalFormatting sqref="W7:Y7">
    <cfRule type="containsBlanks" priority="68" dxfId="0">
      <formula>LEN(TRIM(W7))=0</formula>
    </cfRule>
  </conditionalFormatting>
  <conditionalFormatting sqref="AA7:AC7">
    <cfRule type="containsBlanks" priority="67" dxfId="0">
      <formula>LEN(TRIM(AA7))=0</formula>
    </cfRule>
  </conditionalFormatting>
  <conditionalFormatting sqref="AE7:AG7">
    <cfRule type="containsBlanks" priority="66" dxfId="0">
      <formula>LEN(TRIM(AE7))=0</formula>
    </cfRule>
  </conditionalFormatting>
  <conditionalFormatting sqref="AI7:AK7">
    <cfRule type="containsBlanks" priority="65" dxfId="0">
      <formula>LEN(TRIM(AI7))=0</formula>
    </cfRule>
  </conditionalFormatting>
  <conditionalFormatting sqref="AM7:AO7">
    <cfRule type="containsBlanks" priority="64" dxfId="0">
      <formula>LEN(TRIM(AM7))=0</formula>
    </cfRule>
  </conditionalFormatting>
  <conditionalFormatting sqref="G6:I6">
    <cfRule type="containsBlanks" priority="63" dxfId="0">
      <formula>LEN(TRIM(G6))=0</formula>
    </cfRule>
  </conditionalFormatting>
  <conditionalFormatting sqref="K6:M6">
    <cfRule type="containsBlanks" priority="62" dxfId="0">
      <formula>LEN(TRIM(K6))=0</formula>
    </cfRule>
  </conditionalFormatting>
  <conditionalFormatting sqref="O6:Q6">
    <cfRule type="containsBlanks" priority="61" dxfId="0">
      <formula>LEN(TRIM(O6))=0</formula>
    </cfRule>
  </conditionalFormatting>
  <conditionalFormatting sqref="S6:U6">
    <cfRule type="containsBlanks" priority="60" dxfId="0">
      <formula>LEN(TRIM(S6))=0</formula>
    </cfRule>
  </conditionalFormatting>
  <conditionalFormatting sqref="W6:Y6">
    <cfRule type="containsBlanks" priority="59" dxfId="0">
      <formula>LEN(TRIM(W6))=0</formula>
    </cfRule>
  </conditionalFormatting>
  <conditionalFormatting sqref="AA6:AC6">
    <cfRule type="containsBlanks" priority="58" dxfId="0">
      <formula>LEN(TRIM(AA6))=0</formula>
    </cfRule>
  </conditionalFormatting>
  <conditionalFormatting sqref="AE6:AG6">
    <cfRule type="containsBlanks" priority="57" dxfId="0">
      <formula>LEN(TRIM(AE6))=0</formula>
    </cfRule>
  </conditionalFormatting>
  <conditionalFormatting sqref="AI6:AK6">
    <cfRule type="containsBlanks" priority="56" dxfId="0">
      <formula>LEN(TRIM(AI6))=0</formula>
    </cfRule>
  </conditionalFormatting>
  <conditionalFormatting sqref="AM6:AO6">
    <cfRule type="containsBlanks" priority="55" dxfId="0">
      <formula>LEN(TRIM(AM6))=0</formula>
    </cfRule>
  </conditionalFormatting>
  <conditionalFormatting sqref="G8:I8">
    <cfRule type="containsBlanks" priority="54" dxfId="0">
      <formula>LEN(TRIM(G8))=0</formula>
    </cfRule>
  </conditionalFormatting>
  <conditionalFormatting sqref="K8:M8">
    <cfRule type="containsBlanks" priority="53" dxfId="0">
      <formula>LEN(TRIM(K8))=0</formula>
    </cfRule>
  </conditionalFormatting>
  <conditionalFormatting sqref="O8:Q8">
    <cfRule type="containsBlanks" priority="52" dxfId="0">
      <formula>LEN(TRIM(O8))=0</formula>
    </cfRule>
  </conditionalFormatting>
  <conditionalFormatting sqref="S8:U8">
    <cfRule type="containsBlanks" priority="51" dxfId="0">
      <formula>LEN(TRIM(S8))=0</formula>
    </cfRule>
  </conditionalFormatting>
  <conditionalFormatting sqref="W8:Y8">
    <cfRule type="containsBlanks" priority="50" dxfId="0">
      <formula>LEN(TRIM(W8))=0</formula>
    </cfRule>
  </conditionalFormatting>
  <conditionalFormatting sqref="AA8:AC8">
    <cfRule type="containsBlanks" priority="49" dxfId="0">
      <formula>LEN(TRIM(AA8))=0</formula>
    </cfRule>
  </conditionalFormatting>
  <conditionalFormatting sqref="AE8:AG8">
    <cfRule type="containsBlanks" priority="48" dxfId="0">
      <formula>LEN(TRIM(AE8))=0</formula>
    </cfRule>
  </conditionalFormatting>
  <conditionalFormatting sqref="AI8:AK8">
    <cfRule type="containsBlanks" priority="47" dxfId="0">
      <formula>LEN(TRIM(AI8))=0</formula>
    </cfRule>
  </conditionalFormatting>
  <conditionalFormatting sqref="AM8:AO8">
    <cfRule type="containsBlanks" priority="46" dxfId="0">
      <formula>LEN(TRIM(AM8))=0</formula>
    </cfRule>
  </conditionalFormatting>
  <conditionalFormatting sqref="G11:I11">
    <cfRule type="containsBlanks" priority="45" dxfId="0">
      <formula>LEN(TRIM(G11))=0</formula>
    </cfRule>
  </conditionalFormatting>
  <conditionalFormatting sqref="K11:M11">
    <cfRule type="containsBlanks" priority="44" dxfId="0">
      <formula>LEN(TRIM(K11))=0</formula>
    </cfRule>
  </conditionalFormatting>
  <conditionalFormatting sqref="O11:Q11">
    <cfRule type="containsBlanks" priority="43" dxfId="0">
      <formula>LEN(TRIM(O11))=0</formula>
    </cfRule>
  </conditionalFormatting>
  <conditionalFormatting sqref="S11:U11">
    <cfRule type="containsBlanks" priority="42" dxfId="0">
      <formula>LEN(TRIM(S11))=0</formula>
    </cfRule>
  </conditionalFormatting>
  <conditionalFormatting sqref="W11:Y11">
    <cfRule type="containsBlanks" priority="41" dxfId="0">
      <formula>LEN(TRIM(W11))=0</formula>
    </cfRule>
  </conditionalFormatting>
  <conditionalFormatting sqref="AA11:AC11">
    <cfRule type="containsBlanks" priority="40" dxfId="0">
      <formula>LEN(TRIM(AA11))=0</formula>
    </cfRule>
  </conditionalFormatting>
  <conditionalFormatting sqref="AE11:AG11">
    <cfRule type="containsBlanks" priority="39" dxfId="0">
      <formula>LEN(TRIM(AE11))=0</formula>
    </cfRule>
  </conditionalFormatting>
  <conditionalFormatting sqref="AI11:AK11">
    <cfRule type="containsBlanks" priority="38" dxfId="0">
      <formula>LEN(TRIM(AI11))=0</formula>
    </cfRule>
  </conditionalFormatting>
  <conditionalFormatting sqref="AM11:AO11">
    <cfRule type="containsBlanks" priority="37" dxfId="0">
      <formula>LEN(TRIM(AM11))=0</formula>
    </cfRule>
  </conditionalFormatting>
  <conditionalFormatting sqref="G13:I13">
    <cfRule type="containsBlanks" priority="36" dxfId="0">
      <formula>LEN(TRIM(G13))=0</formula>
    </cfRule>
  </conditionalFormatting>
  <conditionalFormatting sqref="K13:M13">
    <cfRule type="containsBlanks" priority="35" dxfId="0">
      <formula>LEN(TRIM(K13))=0</formula>
    </cfRule>
  </conditionalFormatting>
  <conditionalFormatting sqref="O13:Q13">
    <cfRule type="containsBlanks" priority="34" dxfId="0">
      <formula>LEN(TRIM(O13))=0</formula>
    </cfRule>
  </conditionalFormatting>
  <conditionalFormatting sqref="S13:U13">
    <cfRule type="containsBlanks" priority="33" dxfId="0">
      <formula>LEN(TRIM(S13))=0</formula>
    </cfRule>
  </conditionalFormatting>
  <conditionalFormatting sqref="W13:Y13">
    <cfRule type="containsBlanks" priority="32" dxfId="0">
      <formula>LEN(TRIM(W13))=0</formula>
    </cfRule>
  </conditionalFormatting>
  <conditionalFormatting sqref="AA13:AC13">
    <cfRule type="containsBlanks" priority="31" dxfId="0">
      <formula>LEN(TRIM(AA13))=0</formula>
    </cfRule>
  </conditionalFormatting>
  <conditionalFormatting sqref="AE13:AG13">
    <cfRule type="containsBlanks" priority="30" dxfId="0">
      <formula>LEN(TRIM(AE13))=0</formula>
    </cfRule>
  </conditionalFormatting>
  <conditionalFormatting sqref="AI13:AK13">
    <cfRule type="containsBlanks" priority="29" dxfId="0">
      <formula>LEN(TRIM(AI13))=0</formula>
    </cfRule>
  </conditionalFormatting>
  <conditionalFormatting sqref="AM13:AO13">
    <cfRule type="containsBlanks" priority="28" dxfId="0">
      <formula>LEN(TRIM(AM13))=0</formula>
    </cfRule>
  </conditionalFormatting>
  <conditionalFormatting sqref="H18:H29">
    <cfRule type="cellIs" priority="27" dxfId="9" operator="equal">
      <formula>0</formula>
    </cfRule>
  </conditionalFormatting>
  <conditionalFormatting sqref="L18:L29">
    <cfRule type="cellIs" priority="26" dxfId="9" operator="equal">
      <formula>0</formula>
    </cfRule>
  </conditionalFormatting>
  <conditionalFormatting sqref="P18:P29">
    <cfRule type="cellIs" priority="25" dxfId="9" operator="equal">
      <formula>0</formula>
    </cfRule>
  </conditionalFormatting>
  <conditionalFormatting sqref="T18:T29">
    <cfRule type="cellIs" priority="24" dxfId="9" operator="equal">
      <formula>0</formula>
    </cfRule>
  </conditionalFormatting>
  <conditionalFormatting sqref="X18:X29">
    <cfRule type="cellIs" priority="23" dxfId="9" operator="equal">
      <formula>0</formula>
    </cfRule>
  </conditionalFormatting>
  <conditionalFormatting sqref="AB18:AB29">
    <cfRule type="cellIs" priority="22" dxfId="9" operator="equal">
      <formula>0</formula>
    </cfRule>
  </conditionalFormatting>
  <conditionalFormatting sqref="AF18:AF29">
    <cfRule type="cellIs" priority="21" dxfId="9" operator="equal">
      <formula>0</formula>
    </cfRule>
  </conditionalFormatting>
  <conditionalFormatting sqref="AJ18:AJ29">
    <cfRule type="cellIs" priority="20" dxfId="9" operator="equal">
      <formula>0</formula>
    </cfRule>
  </conditionalFormatting>
  <conditionalFormatting sqref="AN18:AN29">
    <cfRule type="cellIs" priority="19" dxfId="9" operator="equal">
      <formula>0</formula>
    </cfRule>
  </conditionalFormatting>
  <conditionalFormatting sqref="I18:I29">
    <cfRule type="cellIs" priority="18" dxfId="9" operator="equal">
      <formula>0</formula>
    </cfRule>
  </conditionalFormatting>
  <conditionalFormatting sqref="M18:M29">
    <cfRule type="cellIs" priority="17" dxfId="9" operator="equal">
      <formula>0</formula>
    </cfRule>
  </conditionalFormatting>
  <conditionalFormatting sqref="Q18:Q29">
    <cfRule type="cellIs" priority="16" dxfId="9" operator="equal">
      <formula>0</formula>
    </cfRule>
  </conditionalFormatting>
  <conditionalFormatting sqref="U18:U29">
    <cfRule type="cellIs" priority="15" dxfId="9" operator="equal">
      <formula>0</formula>
    </cfRule>
  </conditionalFormatting>
  <conditionalFormatting sqref="Y18:Y29">
    <cfRule type="cellIs" priority="14" dxfId="9" operator="equal">
      <formula>0</formula>
    </cfRule>
  </conditionalFormatting>
  <conditionalFormatting sqref="AC18:AC29">
    <cfRule type="cellIs" priority="13" dxfId="9" operator="equal">
      <formula>0</formula>
    </cfRule>
  </conditionalFormatting>
  <conditionalFormatting sqref="AG18:AG29">
    <cfRule type="cellIs" priority="12" dxfId="9" operator="equal">
      <formula>0</formula>
    </cfRule>
  </conditionalFormatting>
  <conditionalFormatting sqref="AK18:AK29">
    <cfRule type="cellIs" priority="11" dxfId="9" operator="equal">
      <formula>0</formula>
    </cfRule>
  </conditionalFormatting>
  <conditionalFormatting sqref="AO18:AO29">
    <cfRule type="cellIs" priority="10" dxfId="9" operator="equal">
      <formula>0</formula>
    </cfRule>
  </conditionalFormatting>
  <conditionalFormatting sqref="G10">
    <cfRule type="containsBlanks" priority="9" dxfId="0">
      <formula>LEN(TRIM(G10))=0</formula>
    </cfRule>
  </conditionalFormatting>
  <conditionalFormatting sqref="K10">
    <cfRule type="containsBlanks" priority="8" dxfId="0">
      <formula>LEN(TRIM(K10))=0</formula>
    </cfRule>
  </conditionalFormatting>
  <conditionalFormatting sqref="O10">
    <cfRule type="containsBlanks" priority="7" dxfId="0">
      <formula>LEN(TRIM(O10))=0</formula>
    </cfRule>
  </conditionalFormatting>
  <conditionalFormatting sqref="S10">
    <cfRule type="containsBlanks" priority="6" dxfId="0">
      <formula>LEN(TRIM(S10))=0</formula>
    </cfRule>
  </conditionalFormatting>
  <conditionalFormatting sqref="W10">
    <cfRule type="containsBlanks" priority="5" dxfId="0">
      <formula>LEN(TRIM(W10))=0</formula>
    </cfRule>
  </conditionalFormatting>
  <conditionalFormatting sqref="AA10">
    <cfRule type="containsBlanks" priority="4" dxfId="0">
      <formula>LEN(TRIM(AA10))=0</formula>
    </cfRule>
  </conditionalFormatting>
  <conditionalFormatting sqref="AE10">
    <cfRule type="containsBlanks" priority="3" dxfId="0">
      <formula>LEN(TRIM(AE10))=0</formula>
    </cfRule>
  </conditionalFormatting>
  <conditionalFormatting sqref="AI10">
    <cfRule type="containsBlanks" priority="2" dxfId="0">
      <formula>LEN(TRIM(AI10))=0</formula>
    </cfRule>
  </conditionalFormatting>
  <conditionalFormatting sqref="AM10">
    <cfRule type="containsBlanks" priority="1" dxfId="0">
      <formula>LEN(TRIM(AM10))=0</formula>
    </cfRule>
  </conditionalFormatting>
  <dataValidations count="51">
    <dataValidation type="list" allowBlank="1" showInputMessage="1" showErrorMessage="1" promptTitle="Art. 18 de la LDPEJM" prompt="Determina para la obtención y contratación de operaciones de financiamiento, podrán ocurrir a instituciones de crédito (banca comercial), banca de desarrollo (Banobras, Nafin), auxiliares de crédito (Arrendadoras Financieras)." errorTitle="ERROR" error="Seleccionar de la lista la opción de la institución acreedora." sqref="C3:E3 AM3:AO3 AI3:AK3 AE3:AG3 AA3:AC3 W3:Y3 S3:U3 O3:Q3 K3:M3 G3:I3">
      <formula1>$C$31:$C$33</formula1>
    </dataValidation>
    <dataValidation type="decimal" operator="greaterThanOrEqual" allowBlank="1" showInputMessage="1" showErrorMessage="1" errorTitle="NÚMERO INVALIDO" error="El empréstito no debe de ser un número negativo" sqref="C14:E14 G14:I14 K14:M14 O14:Q14 S14:U14 W14:Y14 AA14:AC14 AE14:AG14 AI14:AK14 AM14:AO14">
      <formula1>0</formula1>
    </dataValidation>
    <dataValidation type="decimal" allowBlank="1" showInputMessage="1" showErrorMessage="1" errorTitle="NÚMERO INVALIDO" error="La amortización no puede ser mayor al saldo al inicio del ejercicio o un número negativo." sqref="C15:E15 G15:I15 K15:M15 O15:Q15 S15:U15 W15:Y15 AA15:AC15 AE15:AG15 AI15:AK15 AM15:AO15">
      <formula1>0</formula1>
      <formula2>C13</formula2>
    </dataValidation>
    <dataValidation type="date" operator="greaterThan" allowBlank="1" showInputMessage="1" showErrorMessage="1" promptTitle="Descripción:" prompt="Día, mes y año de la última amortización a capital." errorTitle="FECHA INVALIDA" error="La fecha de vencimiento no puede ser menor a la fecha de inicio del crédito." sqref="C9:E9 G9:I9 K9:M9 O9:Q9 S9:U9 W9:Y9 AA9:AC9 AE9:AG9 AI9:AK9 AM9:AO9">
      <formula1>C8</formula1>
    </dataValidation>
    <dataValidation type="decimal" operator="greaterThanOrEqual" allowBlank="1" showInputMessage="1" showErrorMessage="1" errorTitle="NÚMERO INVALIDO" error="El interés pagado no debe de ser un número negativo" sqref="C16:E16 G16:I16 K16:M16 O16:Q16 S16:U16 W16:Y16 AA16:AC16 AE16:AG16 AI16:AK16 AM16:AO16">
      <formula1>0</formula1>
    </dataValidation>
    <dataValidation allowBlank="1" showInputMessage="1" showErrorMessage="1" promptTitle="Descripción:" prompt="Nombre o razón social de la institución con la cual se tiene la contratación del crédito." sqref="C4:E4 G4:I4 K4:M4 O4:Q4 S4:U4 W4:Y4 AA4:AC4 AE4:AG4 AI4:AK4 AM4:AO4"/>
    <dataValidation allowBlank="1" showInputMessage="1" showErrorMessage="1" promptTitle="Descripción:" prompt="Relación general de la aplicación o destino del empréstito." sqref="C12:E12 G12:I12 K12:M12 O12:Q12 S12:U12 W12:Y12 AA12:AC12 AE12:AG12 AI12:AK12 AM12:AO12"/>
    <dataValidation type="decimal" operator="greaterThanOrEqual" allowBlank="1" showInputMessage="1" showErrorMessage="1" promptTitle="ENERO" prompt="Monto de operaciones de financiamiento durante el mes de enero." errorTitle="NÚMERO INVALIDO" error="El importe de empréstito no puede ser un número negativo." sqref="C18 G18 K18 O18 S18 W18 AA18 AE18 AI18 AM18">
      <formula1>0</formula1>
    </dataValidation>
    <dataValidation type="decimal" operator="greaterThanOrEqual" allowBlank="1" showInputMessage="1" showErrorMessage="1" promptTitle="FEBRERO" prompt="Monto de operaciones de financiamiento durante el mes de febrero." errorTitle="NÚMERO INVALIDO" error="El importe de empréstito no puede ser un número negativo." sqref="C19 G19 K19 O19 S19 W19 AA19 AE19 AI19 AM19">
      <formula1>0</formula1>
    </dataValidation>
    <dataValidation type="decimal" operator="greaterThanOrEqual" allowBlank="1" showInputMessage="1" showErrorMessage="1" promptTitle="MARZO" prompt="Monto de operaciones de financiamiento durante el mes de marzo." errorTitle="NÚMERO INVALIDO" error="El importe de empréstito no puede ser un número negativo." sqref="C20 G20 K20 O20 S20 W20 AA20 AE20 AI20 AM20">
      <formula1>0</formula1>
    </dataValidation>
    <dataValidation type="decimal" operator="greaterThanOrEqual" allowBlank="1" showInputMessage="1" showErrorMessage="1" promptTitle="ABRIL" prompt="Monto de operaciones de financiamiento durante el mes de abril." errorTitle="NÚMERO INVALIDO" error="El importe de empréstito no puede ser un número negativo." sqref="C21 G21 K21 O21 S21 W21 AA21 AE21 AI21 AM21">
      <formula1>0</formula1>
    </dataValidation>
    <dataValidation type="decimal" operator="greaterThanOrEqual" allowBlank="1" showInputMessage="1" showErrorMessage="1" promptTitle="MAYO" prompt="Monto de operaciones de financiamiento durante el mes de mayo." errorTitle="NÚMERO INVALIDO" error="El importe de empréstito no puede ser un número negativo." sqref="C22 G22 K22 O22 S22 W22 AA22 AE22 AI22 AM22">
      <formula1>0</formula1>
    </dataValidation>
    <dataValidation type="decimal" operator="greaterThanOrEqual" allowBlank="1" showInputMessage="1" showErrorMessage="1" promptTitle="JUNIO" prompt="Monto de operaciones de financiamiento durante el mes de junio." errorTitle="NÚMERO INVALIDO" error="El importe de empréstito no puede ser un número negativo." sqref="C23 G23 K23 O23 S23 W23 AA23 AE23 AI23 AM23">
      <formula1>0</formula1>
    </dataValidation>
    <dataValidation type="decimal" operator="greaterThanOrEqual" allowBlank="1" showInputMessage="1" showErrorMessage="1" promptTitle="JULIO" prompt="Monto de operaciones de financiamiento durante el mes de julio." errorTitle="NÚMERO INVALIDO" error="El importe de empréstito no puede ser un número negativo." sqref="C24 G24 K24 O24 S24 W24 AA24 AE24 AI24 AM24">
      <formula1>0</formula1>
    </dataValidation>
    <dataValidation type="decimal" operator="greaterThanOrEqual" allowBlank="1" showInputMessage="1" showErrorMessage="1" promptTitle="AGOSTO" prompt="Monto de operaciones de financiamiento durante el mes de agosto." errorTitle="NÚMERO INVALIDO" error="El importe de empréstito no puede ser un número negativo." sqref="C25 G25 K25 O25 S25 W25 AA25 AE25 AI25 AM25">
      <formula1>0</formula1>
    </dataValidation>
    <dataValidation type="decimal" operator="greaterThanOrEqual" allowBlank="1" showInputMessage="1" showErrorMessage="1" promptTitle="SEPTIEMBRE" prompt="Monto de operaciones de financiamiento durante el mes de septiembre." errorTitle="NÚMERO INVALIDO" error="El importe de empréstito no puede ser un número negativo." sqref="C26 G26 K26 O26 S26 W26 AA26 AE26 AI26 AM26">
      <formula1>0</formula1>
    </dataValidation>
    <dataValidation type="decimal" operator="greaterThanOrEqual" allowBlank="1" showInputMessage="1" showErrorMessage="1" promptTitle="OCTUBRE" prompt="Monto de operaciones de financiamiento durante el mes de octubre." errorTitle="NÚMERO INVALIDO" error="El importe de empréstito no puede ser un número negativo." sqref="C27 G27 K27 O27 S27 W27 AA27 AE27 AI27 AM27">
      <formula1>0</formula1>
    </dataValidation>
    <dataValidation type="decimal" operator="greaterThanOrEqual" allowBlank="1" showInputMessage="1" showErrorMessage="1" promptTitle="NOVIEMBRE" prompt="Monto de operaciones de financiamiento durante el mes de noviembre." errorTitle="NÚMERO INVALIDO" error="El importe de empréstito no puede ser un número negativo." sqref="C28 G28 K28 O28 S28 W28 AA28 AE28 AI28 AM28">
      <formula1>0</formula1>
    </dataValidation>
    <dataValidation type="decimal" operator="greaterThanOrEqual" allowBlank="1" showInputMessage="1" showErrorMessage="1" promptTitle="DICIEMBRE" prompt="Monto de operaciones de financiamiento durante el mes de diciembre." errorTitle="NÚMERO INVALIDO" error="El importe de empréstito no puede ser un número negativo." sqref="C29 G29 K29 O29 S29 W29 AA29 AE29 AI29 AM29">
      <formula1>0</formula1>
    </dataValidation>
    <dataValidation type="decimal" showInputMessage="1" showErrorMessage="1" promptTitle="Descripción:" prompt="Importe del saldo del crédito al día último del ejercicio anterior y con el que se partirá durante el ejercico siguiente." errorTitle="NÚMERO INVALIDO" error="El saldo no puede ser mayor al monto dispuesto del crédito o un número negativo. " sqref="C13:E13 G13:I13 K13:M13 O13:Q13 S13:U13 W13:Y13 AA13:AC13 AE13:AG13 AI13:AK13 AM13:AO13">
      <formula1>0</formula1>
      <formula2>C7</formula2>
    </dataValidation>
    <dataValidation allowBlank="1" showInputMessage="1" showErrorMessage="1" promptTitle="Descripción:" prompt="Rubro contable conforme a la Lista de Cuentas de la entidad pública, armonizada al Plan de Cuentas del CONAC; en otros términos el número de 5 digítos del Plan de Cuentas más los números de las subcuentas que identifica al acreedor." sqref="C2:E2 G2:I2 K2:M2 O2:Q2 S2:U2 W2:Y2 AA2:AC2 AE2:AG2 AI2:AK2 AM2:AO2"/>
    <dataValidation type="list" allowBlank="1" showInputMessage="1" showErrorMessage="1" promptTitle="Art. 3 LDPEJM" prompt="Las obligaciones crediticias pueden derivarse en: Un acto (acuerdo simple), Contrato y convenio (documento jurídico sin necesidad que exista un pagaré de por medio), Título de crédito (Letra de cambió, pagaré, bono, etc. sin que exista un contrato)." sqref="C5:E5 G5:I5 K5:M5 O5:Q5 S5:U5 W5:Y5 AA5:AC5 AE5:AG5 AI5:AK5 AM5:AO5">
      <formula1>$D$31:$D$35</formula1>
    </dataValidation>
    <dataValidation type="decimal" allowBlank="1" showInputMessage="1" showErrorMessage="1" promptTitle="Descripción:" prompt="Importe dispuesto de la operación financiera por la entidad pública del techo o cartera ofrecida por la institución crediticia." errorTitle="ERROR DE CAPTURA" error="El monto disponible no puede ser mayor al monto de contratación o un número negativo" sqref="C7:E7 G7:I7 K7:M7 O7:Q7 S7:U7 W7:Y7 AA7:AC7 AE7:AG7 AI7:AK7 AM7:AO7">
      <formula1>0</formula1>
      <formula2>C6</formula2>
    </dataValidation>
    <dataValidation type="decimal" operator="greaterThanOrEqual" allowBlank="1" showInputMessage="1" showErrorMessage="1" promptTitle="Descripción:" prompt="Límite o techo de la operación financiera otorgada por la institución crediticia para disponer por la entidad pública, conforme a sus programas." errorTitle="ERROR DE CAPTURA" error="El monto de contratación debe ser un número mayor que cero." sqref="C6:E6 G6:I6 K6:M6 O6:Q6 S6:U6 W6:Y6 AA6:AC6 AE6:AG6 AI6:AK6 AM6:AO6">
      <formula1>0</formula1>
    </dataValidation>
    <dataValidation allowBlank="1" showInputMessage="1" showErrorMessage="1" promptTitle="Descripción:" prompt="Día, mes y año de recepción del empréstito." sqref="C8:E8 G8:I8 K8:M8 O8:Q8 S8:U8 W8:Y8 AA8:AC8 AE8:AG8 AI8:AK8 AM8:AO8"/>
    <dataValidation allowBlank="1" showInputMessage="1" showErrorMessage="1" promptTitle="Descripción:" prompt="Tipo de tasa contratada y especificaciones en el pago de intereses del crédito." sqref="C11:E11 G11:I11 K11:M11 O11:Q11 S11:U11 W11:Y11 AA11:AC11 AE11:AG11 AI11:AK11 AM11:AO11"/>
    <dataValidation type="decimal" operator="greaterThanOrEqual" allowBlank="1" showInputMessage="1" showErrorMessage="1" promptTitle="ENERO" prompt="Importe pagado, exclusivamente de este crédito, por la amortización de capital del mes de enero." errorTitle="NÚMERO INVALIDO" error="El importe de amortizaciones no puede ser un número negativo" sqref="D18 H18 L18 P18 T18 X18 AB18 AF18 AJ18 AN18">
      <formula1>0</formula1>
    </dataValidation>
    <dataValidation type="decimal" operator="greaterThanOrEqual" allowBlank="1" showInputMessage="1" showErrorMessage="1" promptTitle="FEBRERO" prompt="Importe pagado, exclusivamente de este crédito, por la amortización de capital del mes de febrero." errorTitle="NÚMERO INVALIDO" error="El importe de amortizaciones no puede ser un número negativo" sqref="D19 H19 L19 P19 T19 X19 AB19 AF19 AJ19 AN19">
      <formula1>0</formula1>
    </dataValidation>
    <dataValidation type="decimal" operator="greaterThanOrEqual" allowBlank="1" showInputMessage="1" showErrorMessage="1" promptTitle="MARZO" prompt="Importe pagado, exclusivamente de este crédito, por la amortización de capital del mes de marzo." errorTitle="NÚMERO INVALIDO" error="El importe de amortizaciones no puede ser un número negativo" sqref="D20 H20 L20 P20 T20 X20 AB20 AF20 AJ20 AN20">
      <formula1>0</formula1>
    </dataValidation>
    <dataValidation type="decimal" operator="greaterThanOrEqual" allowBlank="1" showInputMessage="1" showErrorMessage="1" promptTitle="ABRIL" prompt="Importe pagado, exclusivamente de este crédito, por la amortización de capital del mes de abril." errorTitle="NÚMERO INVALIDO" error="El importe de amortizaciones no puede ser un número negativo" sqref="D21 H21 L21 P21 T21 X21 AB21 AF21 AJ21 AN21">
      <formula1>0</formula1>
    </dataValidation>
    <dataValidation type="decimal" operator="greaterThanOrEqual" allowBlank="1" showInputMessage="1" showErrorMessage="1" promptTitle="MAYO" prompt="Importe pagado, exclusivamente de este crédito, por la amortización de capital del mes de mayo." errorTitle="NÚMERO INVALIDO" error="El importe de amortizaciones no puede ser un número negativo" sqref="D22 H22 L22 P22 T22 X22 AB22 AF22 AJ22 AN22">
      <formula1>0</formula1>
    </dataValidation>
    <dataValidation type="decimal" operator="greaterThanOrEqual" allowBlank="1" showInputMessage="1" showErrorMessage="1" promptTitle="JUNIO" prompt="Importe pagado, exclusivamente de este crédito, por la amortización de capital del mes de junio." errorTitle="NÚMERO INVALIDO" error="El importe de amortizaciones no puede ser un número negativo" sqref="D23 H23 L23 P23 T23 X23 AB23 AF23 AJ23 AN23">
      <formula1>0</formula1>
    </dataValidation>
    <dataValidation type="decimal" operator="greaterThanOrEqual" allowBlank="1" showInputMessage="1" showErrorMessage="1" promptTitle="JULIO" prompt="Importe pagado, exclusivamente de este crédito, por la amortización de capital del mes de julio." errorTitle="NÚMERO INVALIDO" error="El importe de amortizaciones no puede ser un número negativo" sqref="D24 H24 L24 P24 T24 X24 AB24 AF24 AJ24 AN24">
      <formula1>0</formula1>
    </dataValidation>
    <dataValidation type="decimal" operator="greaterThanOrEqual" allowBlank="1" showInputMessage="1" showErrorMessage="1" promptTitle="AGOSTO" prompt="Importe pagado, exclusivamente de este crédito, por la amortización de capital del mes de agosto." errorTitle="NÚMERO INVALIDO" error="El importe de amortizaciones no puede ser un número negativo" sqref="D25 H25 L25 P25 T25 X25 AB25 AF25 AJ25 AN25">
      <formula1>0</formula1>
    </dataValidation>
    <dataValidation type="decimal" operator="greaterThanOrEqual" allowBlank="1" showInputMessage="1" showErrorMessage="1" promptTitle="SEPTIEMBRE" prompt="Importe pagado, exclusivamente de este crédito, por la amortización de capital del mes de septiembre." errorTitle="NÚMERO INVALIDO" error="El importe de amortizaciones no puede ser un número negativo" sqref="D26 H26 L26 P26 T26 X26 AB26 AF26 AJ26 AN26">
      <formula1>0</formula1>
    </dataValidation>
    <dataValidation type="decimal" operator="greaterThanOrEqual" allowBlank="1" showInputMessage="1" showErrorMessage="1" promptTitle="OCTUBRE" prompt="Importe pagado, exclusivamente de este crédito, por la amortización de capital del mes de octubre." errorTitle="NÚMERO INVALIDO" error="El importe de amortizaciones no puede ser un número negativo" sqref="D27 H27 L27 P27 T27 X27 AB27 AF27 AJ27 AN27">
      <formula1>0</formula1>
    </dataValidation>
    <dataValidation type="decimal" operator="greaterThanOrEqual" allowBlank="1" showInputMessage="1" showErrorMessage="1" promptTitle="NOVIEMBRE" prompt="Importe pagado, exclusivamente de este crédito, por la amortización de capital del mes de noviembre." errorTitle="NÚMERO INVALIDO" error="El importe de amortizaciones no puede ser un número negativo" sqref="D28 H28 L28 P28 T28 X28 AB28 AF28 AJ28 AN28">
      <formula1>0</formula1>
    </dataValidation>
    <dataValidation type="decimal" operator="greaterThanOrEqual" allowBlank="1" showInputMessage="1" showErrorMessage="1" promptTitle="DICIEMBRE" prompt="Importe pagado, exclusivamente de este crédito, por la amortización de capital del mes de diciembre." errorTitle="NÚMERO INVALIDO" error="El importe de amortizaciones no puede ser un número negativo" sqref="D29 H29 L29 P29 T29 X29 AB29 AF29 AJ29 AN29">
      <formula1>0</formula1>
    </dataValidation>
    <dataValidation type="decimal" operator="greaterThanOrEqual" allowBlank="1" showInputMessage="1" showErrorMessage="1" promptTitle="ENERO" prompt="Monto pagado por concepto de intereses exclusivamente del crédito." errorTitle="NÚMERO INVALIDO" error="El intéres no puede ser un número negativo." sqref="E18 I18 M18 Q18 U18 Y18 AC18 AG18 AK18 AO18">
      <formula1>0</formula1>
    </dataValidation>
    <dataValidation type="decimal" operator="greaterThanOrEqual" allowBlank="1" showInputMessage="1" showErrorMessage="1" promptTitle="FEBRERO" prompt="Monto pagado por concepto de intereses exclusivamente del crédito." errorTitle="NÚMERO INVALIDO" error="El intéres no puede ser un número negativo." sqref="E19 I19 M19 Q19 U19 Y19 AC19 AG19 AK19 AO19">
      <formula1>0</formula1>
    </dataValidation>
    <dataValidation type="decimal" operator="greaterThanOrEqual" allowBlank="1" showInputMessage="1" showErrorMessage="1" promptTitle="MARZO" prompt="Monto pagado por concepto de intereses exclusivamente del crédito." errorTitle="NÚMERO INVALIDO" error="El intéres no puede ser un número negativo." sqref="E20 I20 M20 Q20 U20 Y20 AC20 AG20 AK20 AO20">
      <formula1>0</formula1>
    </dataValidation>
    <dataValidation type="decimal" operator="greaterThanOrEqual" allowBlank="1" showInputMessage="1" showErrorMessage="1" promptTitle="ABRIL" prompt="Monto pagado por concepto de intereses exclusivamente del crédito." errorTitle="NÚMERO INVALIDO" error="El intéres no puede ser un número negativo." sqref="E21 I21 M21 Q21 U21 Y21 AC21 AG21 AK21 AO21">
      <formula1>0</formula1>
    </dataValidation>
    <dataValidation type="decimal" operator="greaterThanOrEqual" allowBlank="1" showInputMessage="1" showErrorMessage="1" promptTitle="MAYO" prompt="Monto pagado por concepto de intereses exclusivamente del crédito." errorTitle="NÚMERO INVALIDO" error="El intéres no puede ser un número negativo." sqref="E22 I22 M22 Q22 U22 Y22 AC22 AG22 AK22 AO22">
      <formula1>0</formula1>
    </dataValidation>
    <dataValidation type="decimal" operator="greaterThanOrEqual" allowBlank="1" showInputMessage="1" showErrorMessage="1" promptTitle="JUNIO" prompt="Monto pagado por concepto de intereses exclusivamente del crédito." errorTitle="NÚMERO INVALIDO" error="El intéres no puede ser un número negativo." sqref="E23 I23 M23 Q23 U23 Y23 AC23 AG23 AK23 AO23">
      <formula1>0</formula1>
    </dataValidation>
    <dataValidation type="decimal" operator="greaterThanOrEqual" allowBlank="1" showInputMessage="1" showErrorMessage="1" promptTitle="JULIO" prompt="Monto pagado por concepto de intereses exclusivamente del crédito." errorTitle="NÚMERO INVALIDO" error="El intéres no puede ser un número negativo." sqref="E24 I24 M24 Q24 U24 Y24 AC24 AG24 AK24 AO24">
      <formula1>0</formula1>
    </dataValidation>
    <dataValidation type="decimal" operator="greaterThanOrEqual" allowBlank="1" showInputMessage="1" showErrorMessage="1" promptTitle="AGOSTO" prompt="Monto pagado por concepto de intereses exclusivamente del crédito." errorTitle="NÚMERO INVALIDO" error="El intéres no puede ser un número negativo." sqref="E25 I25 M25 Q25 U25 Y25 AC25 AG25 AK25 AO25">
      <formula1>0</formula1>
    </dataValidation>
    <dataValidation type="decimal" operator="greaterThanOrEqual" allowBlank="1" showInputMessage="1" showErrorMessage="1" promptTitle="SEPTIEMBRE" prompt="Monto pagado por concepto de intereses exclusivamente del crédito." errorTitle="NÚMERO INVALIDO" error="El intéres no puede ser un número negativo." sqref="E26 I26 M26 Q26 U26 Y26 AC26 AG26 AK26 AO26">
      <formula1>0</formula1>
    </dataValidation>
    <dataValidation type="decimal" operator="greaterThanOrEqual" allowBlank="1" showInputMessage="1" showErrorMessage="1" promptTitle="OCTUBRE" prompt="Monto pagado por concepto de intereses exclusivamente del crédito." errorTitle="NÚMERO INVALIDO" error="El intéres no puede ser un número negativo." sqref="E27 I27 M27 Q27 U27 Y27 AC27 AG27 AK27 AO27">
      <formula1>0</formula1>
    </dataValidation>
    <dataValidation type="decimal" operator="greaterThanOrEqual" allowBlank="1" showInputMessage="1" showErrorMessage="1" promptTitle="NOVIEMBRE" prompt="Monto pagado por concepto de intereses exclusivamente del crédito." errorTitle="NÚMERO INVALIDO" error="El intéres no puede ser un número negativo." sqref="E28 I28 M28 Q28 U28 Y28 AC28 AG28 AK28 AO28">
      <formula1>0</formula1>
    </dataValidation>
    <dataValidation type="decimal" operator="greaterThanOrEqual" allowBlank="1" showInputMessage="1" showErrorMessage="1" promptTitle="DICIEMBRE" prompt="Monto pagado por concepto de intereses exclusivamente del crédito." errorTitle="NÚMERO INVALIDO" error="El intéres no puede ser un número negativo." sqref="E29 I29 M29 Q29 U29 Y29 AC29 AG29 AK29 AO29">
      <formula1>0</formula1>
    </dataValidation>
    <dataValidation type="whole" allowBlank="1" showInputMessage="1" showErrorMessage="1" promptTitle="Descripción:" prompt="Cantidad de meses de los cuales soló se paga el interés del saldo del crédito y son lo meses otorgados por la institución crediticia por la que no se pagan amortizaciones a capital." errorTitle="NÚMERO INVALIDO" error="Los meses de gracia son mayores al periodo de meses del crédito o es un número negativo" sqref="C10:E10 G10:I10 K10:M10 O10:Q10 S10:U10 W10:Y10 AA10:AC10 AE10:AG10 AI10:AK10 AM10:AO10">
      <formula1>0</formula1>
      <formula2>E31</formula2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7"/>
  <sheetViews>
    <sheetView showGridLines="0" showRowColHeaders="0" zoomScalePageLayoutView="0" workbookViewId="0" topLeftCell="A1">
      <selection activeCell="B1" sqref="B1"/>
    </sheetView>
  </sheetViews>
  <sheetFormatPr defaultColWidth="11.421875" defaultRowHeight="15"/>
  <cols>
    <col min="1" max="1" width="3.421875" style="1" bestFit="1" customWidth="1"/>
    <col min="2" max="2" width="0.71875" style="1" customWidth="1"/>
    <col min="3" max="3" width="15.8515625" style="28" customWidth="1"/>
    <col min="4" max="4" width="33.00390625" style="27" customWidth="1"/>
    <col min="5" max="5" width="0.71875" style="8" customWidth="1"/>
    <col min="6" max="6" width="15.7109375" style="4" customWidth="1"/>
    <col min="7" max="7" width="11.140625" style="3" customWidth="1"/>
    <col min="8" max="8" width="11.140625" style="3" bestFit="1" customWidth="1"/>
    <col min="9" max="9" width="6.7109375" style="5" bestFit="1" customWidth="1"/>
    <col min="10" max="10" width="10.00390625" style="1" customWidth="1"/>
    <col min="11" max="11" width="26.00390625" style="1" customWidth="1"/>
    <col min="12" max="12" width="0.71875" style="1" customWidth="1"/>
    <col min="13" max="16" width="15.7109375" style="2" customWidth="1"/>
  </cols>
  <sheetData>
    <row r="1" ht="23.25">
      <c r="A1" s="42" t="s">
        <v>0</v>
      </c>
    </row>
    <row r="2" ht="18.75">
      <c r="A2" s="41" t="s">
        <v>77</v>
      </c>
    </row>
    <row r="3" ht="15.75">
      <c r="A3" s="40" t="s">
        <v>78</v>
      </c>
    </row>
    <row r="5" spans="1:16" ht="15" customHeight="1">
      <c r="A5" s="65" t="s">
        <v>58</v>
      </c>
      <c r="B5" s="25"/>
      <c r="C5" s="71" t="s">
        <v>59</v>
      </c>
      <c r="D5" s="65" t="s">
        <v>76</v>
      </c>
      <c r="E5" s="25"/>
      <c r="F5" s="68" t="s">
        <v>75</v>
      </c>
      <c r="G5" s="73" t="s">
        <v>7</v>
      </c>
      <c r="H5" s="73"/>
      <c r="I5" s="72" t="s">
        <v>2</v>
      </c>
      <c r="J5" s="70" t="s">
        <v>73</v>
      </c>
      <c r="K5" s="70" t="s">
        <v>6</v>
      </c>
      <c r="L5" s="26"/>
      <c r="M5" s="68" t="s">
        <v>4</v>
      </c>
      <c r="N5" s="67" t="s">
        <v>79</v>
      </c>
      <c r="O5" s="67"/>
      <c r="P5" s="69" t="s">
        <v>80</v>
      </c>
    </row>
    <row r="6" spans="1:16" ht="15" customHeight="1">
      <c r="A6" s="65"/>
      <c r="B6" s="25"/>
      <c r="C6" s="71"/>
      <c r="D6" s="65"/>
      <c r="E6" s="25"/>
      <c r="F6" s="68"/>
      <c r="G6" s="9" t="s">
        <v>8</v>
      </c>
      <c r="H6" s="9" t="s">
        <v>9</v>
      </c>
      <c r="I6" s="72"/>
      <c r="J6" s="70"/>
      <c r="K6" s="70"/>
      <c r="L6" s="26"/>
      <c r="M6" s="68"/>
      <c r="N6" s="6" t="s">
        <v>5</v>
      </c>
      <c r="O6" s="12" t="s">
        <v>43</v>
      </c>
      <c r="P6" s="69"/>
    </row>
    <row r="7" spans="1:16" ht="15">
      <c r="A7" s="32">
        <f>IF(IDP!$C$2&gt;0,1,"")</f>
        <v>1</v>
      </c>
      <c r="C7" s="33" t="str">
        <f>IF(IDP!$C$2=0,"",IDP!$C$2)</f>
        <v>2233-0</v>
      </c>
      <c r="D7" s="34" t="str">
        <f>IF(IDP!$C$4=0,"",IDP!$C$4)</f>
        <v>Banca Nacional de Obras y Servicios Publicos, SNC</v>
      </c>
      <c r="F7" s="35">
        <f>IF(IDP!$C$7=0,"",IDP!$C$7)</f>
        <v>13000000</v>
      </c>
      <c r="G7" s="36">
        <f>IF(IDP!$C$8=0,"",IDP!$C$8)</f>
        <v>40513</v>
      </c>
      <c r="H7" s="36">
        <f>IF(IDP!$C$9=0,"",IDP!$C$9)</f>
        <v>46022</v>
      </c>
      <c r="I7" s="37">
        <f>IF(IDP!$E$31=0,"",IDP!$E$31)</f>
        <v>181.2171052631579</v>
      </c>
      <c r="J7" s="32">
        <f>IF(IDP!$C$11=0,"",IDP!$C$11)</f>
        <v>6.3345</v>
      </c>
      <c r="K7" s="34" t="str">
        <f>IF(IDP!$C$12=0,"",IDP!$C$12)</f>
        <v>Obra Publica</v>
      </c>
      <c r="M7" s="35">
        <f>IF(IDP!$C$13=0,"",IDP!$C$13)</f>
        <v>9924488</v>
      </c>
      <c r="N7" s="35">
        <f>IF(IDP!$C$14=0,"",IDP!$C$14)</f>
      </c>
      <c r="O7" s="35">
        <f>IF(IDP!$C$15=0,"",IDP!$C$15)</f>
        <v>651973.68</v>
      </c>
      <c r="P7" s="38">
        <f>IF(IDP!$C$7&gt;0,IDP!$C$13+IDP!$C$14-IDP!$C$15,"")</f>
        <v>9272514.32</v>
      </c>
    </row>
    <row r="8" spans="1:16" ht="15">
      <c r="A8" s="32">
        <f>IF(IDP!$G$2&gt;0,2,"")</f>
        <v>2</v>
      </c>
      <c r="C8" s="33" t="str">
        <f>IF(IDP!$G$2=0,"",IDP!$G$2)</f>
        <v>2233-0</v>
      </c>
      <c r="D8" s="34" t="str">
        <f>IF(IDP!$G$4=0,"",IDP!$G$4)</f>
        <v>Banca Nacional de Obras y Servicios Publicos, SNC</v>
      </c>
      <c r="F8" s="35">
        <f>IF(IDP!$G$7=0,"",IDP!$G$7)</f>
        <v>5000000</v>
      </c>
      <c r="G8" s="36">
        <f>IF(IDP!$G$8=0,"",IDP!$G$8)</f>
        <v>40756</v>
      </c>
      <c r="H8" s="36">
        <f>IF(IDP!$G$9=0,"",IDP!$G$9)</f>
        <v>44347</v>
      </c>
      <c r="I8" s="37">
        <f>IF(IDP!$I$31=0,"",IDP!$I$31)</f>
        <v>118.125</v>
      </c>
      <c r="J8" s="32">
        <f>IF(IDP!$G$11=0,"",IDP!$G$11)</f>
        <v>6.8045</v>
      </c>
      <c r="K8" s="34" t="str">
        <f>IF(IDP!$G$12=0,"",IDP!$G$12)</f>
        <v>Obra Publica</v>
      </c>
      <c r="M8" s="35">
        <f>IF(IDP!$G$13=0,"",IDP!$G$13)</f>
        <v>3803419</v>
      </c>
      <c r="N8" s="35">
        <f>IF(IDP!$G$14=0,"",IDP!$G$14)</f>
      </c>
      <c r="O8" s="35">
        <f>IF(IDP!$G$15=0,"",IDP!$G$15)</f>
        <v>384615.32</v>
      </c>
      <c r="P8" s="38">
        <f>IF(IDP!$G$7&gt;0,IDP!$G$13+IDP!$G$14-IDP!$G$15,"")</f>
        <v>3418803.68</v>
      </c>
    </row>
    <row r="9" spans="1:16" ht="15">
      <c r="A9" s="32">
        <f>IF(IDP!$K$2&gt;0,3,"")</f>
        <v>3</v>
      </c>
      <c r="C9" s="33" t="str">
        <f>IF(IDP!$K$2=0,"",IDP!$K$2)</f>
        <v>2233-0</v>
      </c>
      <c r="D9" s="34" t="str">
        <f>IF(IDP!$K$4=0,"",IDP!$K$4)</f>
        <v>Banca Nacional de Obras y Servicios Publicos, SNC</v>
      </c>
      <c r="F9" s="35">
        <f>IF(IDP!$K$7=0,"",IDP!$K$7)</f>
        <v>7000000</v>
      </c>
      <c r="G9" s="36">
        <f>IF(IDP!$K$8=0,"",IDP!$K$8)</f>
        <v>40909</v>
      </c>
      <c r="H9" s="36">
        <f>IF(IDP!$K$9=0,"",IDP!$K$9)</f>
        <v>43100</v>
      </c>
      <c r="I9" s="37">
        <f>IF(IDP!$M$31=0,"",IDP!$M$31)</f>
        <v>72.07236842105263</v>
      </c>
      <c r="J9" s="32">
        <f>IF(IDP!$K$11=0,"",IDP!$K$11)</f>
        <v>6.8245</v>
      </c>
      <c r="K9" s="34" t="str">
        <f>IF(IDP!$K$12=0,"",IDP!$K$12)</f>
        <v>Obra Publica</v>
      </c>
      <c r="M9" s="35">
        <f>IF(IDP!$K$13=0,"",IDP!$K$13)</f>
        <v>5016667</v>
      </c>
      <c r="N9" s="35">
        <f>IF(IDP!$K$14=0,"",IDP!$K$14)</f>
      </c>
      <c r="O9" s="35">
        <f>IF(IDP!$K$15=0,"",IDP!$K$15)</f>
        <v>1050000.36</v>
      </c>
      <c r="P9" s="38">
        <f>IF(IDP!$K$7&gt;0,IDP!$K$13+IDP!$K$14-IDP!$K$15,"")</f>
        <v>3966666.6399999997</v>
      </c>
    </row>
    <row r="10" spans="1:16" ht="15">
      <c r="A10" s="32">
        <f>IF(IDP!$O$2&gt;0,4,"")</f>
      </c>
      <c r="C10" s="33">
        <f>IF(IDP!$O$2=0,"",IDP!$O$2)</f>
      </c>
      <c r="D10" s="34">
        <f>IF(IDP!$O$4=0,"",IDP!$O$4)</f>
      </c>
      <c r="F10" s="35">
        <f>IF(IDP!$O$7=0,"",IDP!$O$7)</f>
      </c>
      <c r="G10" s="36">
        <f>IF(IDP!$O$8=0,"",IDP!$O$8)</f>
      </c>
      <c r="H10" s="36">
        <f>IF(IDP!$O$9=0,"",IDP!$O$9)</f>
      </c>
      <c r="I10" s="37">
        <f>IF(IDP!$Q$31=0,"",IDP!$Q$31)</f>
      </c>
      <c r="J10" s="32">
        <f>IF(IDP!$O$11=0,"",IDP!$O$11)</f>
      </c>
      <c r="K10" s="34">
        <f>IF(IDP!$O$12=0,"",IDP!$O$12)</f>
      </c>
      <c r="M10" s="35">
        <f>IF(IDP!$O$13=0,"",IDP!$O$13)</f>
      </c>
      <c r="N10" s="35">
        <f>IF(IDP!$O$14=0,"",IDP!$O$14)</f>
      </c>
      <c r="O10" s="35">
        <f>IF(IDP!$O$15=0,"",IDP!$O$15)</f>
      </c>
      <c r="P10" s="38">
        <f>IF(IDP!$O$7&gt;0,IDP!$O$13+IDP!$O$14-IDP!$O$15,"")</f>
      </c>
    </row>
    <row r="11" spans="1:16" ht="15">
      <c r="A11" s="32">
        <f>IF(IDP!$S$2&gt;0,5,"")</f>
      </c>
      <c r="C11" s="33">
        <f>IF(IDP!$S$2=0,"",IDP!$S$2)</f>
      </c>
      <c r="D11" s="34">
        <f>IF(IDP!$S$4=0,"",IDP!$S$4)</f>
      </c>
      <c r="F11" s="35">
        <f>IF(IDP!$S$7=0,"",IDP!$S$7)</f>
      </c>
      <c r="G11" s="36">
        <f>IF(IDP!$S$8=0,"",IDP!$S$8)</f>
      </c>
      <c r="H11" s="36">
        <f>IF(IDP!$S$9=0,"",IDP!$S$9)</f>
      </c>
      <c r="I11" s="37">
        <f>IF(IDP!$U$31=0,"",IDP!$U$31)</f>
      </c>
      <c r="J11" s="32">
        <f>IF(IDP!$S$11=0,"",IDP!$S$11)</f>
      </c>
      <c r="K11" s="34">
        <f>IF(IDP!$S$12=0,"",IDP!$S$12)</f>
      </c>
      <c r="M11" s="35">
        <f>IF(IDP!$S$13=0,"",IDP!$S$13)</f>
      </c>
      <c r="N11" s="35">
        <f>IF(IDP!$S$14=0,"",IDP!$S$14)</f>
      </c>
      <c r="O11" s="35">
        <f>IF(IDP!$S$15=0,"",IDP!$S$15)</f>
      </c>
      <c r="P11" s="38">
        <f>IF(IDP!$S$7&gt;0,IDP!$S$13+IDP!$S$14-IDP!$S$15,"")</f>
      </c>
    </row>
    <row r="12" spans="1:16" ht="15">
      <c r="A12" s="32">
        <f>IF(IDP!$W$2&gt;0,6,"")</f>
      </c>
      <c r="C12" s="33">
        <f>IF(IDP!$W$2=0,"",IDP!$W$2)</f>
      </c>
      <c r="D12" s="34">
        <f>IF(IDP!$W$4=0,"",IDP!$W$4)</f>
      </c>
      <c r="F12" s="35">
        <f>IF(IDP!$W$7=0,"",IDP!$W$7)</f>
      </c>
      <c r="G12" s="36">
        <f>IF(IDP!$W$8=0,"",IDP!$W$8)</f>
      </c>
      <c r="H12" s="36">
        <f>IF(IDP!$W$9=0,"",IDP!$W$9)</f>
      </c>
      <c r="I12" s="37">
        <f>IF(IDP!$Y$31=0,"",IDP!$Y$31)</f>
      </c>
      <c r="J12" s="32">
        <f>IF(IDP!$W$11=0,"",IDP!$W$11)</f>
      </c>
      <c r="K12" s="34">
        <f>IF(IDP!$W$12=0,"",IDP!$W$12)</f>
      </c>
      <c r="M12" s="35">
        <f>IF(IDP!$W$13=0,"",IDP!$W$13)</f>
      </c>
      <c r="N12" s="35">
        <f>IF(IDP!$W$14=0,"",IDP!$W$14)</f>
      </c>
      <c r="O12" s="35">
        <f>IF(IDP!$W$15=0,"",IDP!$W$15)</f>
      </c>
      <c r="P12" s="38">
        <f>IF(IDP!$W$7&gt;0,IDP!$W$13+IDP!$W$14-IDP!$W$15,"")</f>
      </c>
    </row>
    <row r="13" spans="1:16" ht="15">
      <c r="A13" s="32">
        <f>IF(IDP!$AA$2&gt;0,7,"")</f>
      </c>
      <c r="C13" s="33">
        <f>IF(IDP!$AA$2=0,"",IDP!$AA$2)</f>
      </c>
      <c r="D13" s="34">
        <f>IF(IDP!$AA$4=0,"",IDP!$AA$4)</f>
      </c>
      <c r="F13" s="35">
        <f>IF(IDP!$AA$7=0,"",IDP!$AA$7)</f>
      </c>
      <c r="G13" s="36">
        <f>IF(IDP!$AA$8=0,"",IDP!$AA$8)</f>
      </c>
      <c r="H13" s="36">
        <f>IF(IDP!$AA$9=0,"",IDP!$AA$9)</f>
      </c>
      <c r="I13" s="37">
        <f>IF(IDP!$AC$31=0,"",IDP!$AC$31)</f>
      </c>
      <c r="J13" s="32">
        <f>IF(IDP!$AA$11=0,"",IDP!$AA$11)</f>
      </c>
      <c r="K13" s="34">
        <f>IF(IDP!$AA$12=0,"",IDP!$AA$12)</f>
      </c>
      <c r="M13" s="35">
        <f>IF(IDP!$AA$13=0,"",IDP!$AA$13)</f>
      </c>
      <c r="N13" s="35">
        <f>IF(IDP!$AA$14=0,"",IDP!$AA$14)</f>
      </c>
      <c r="O13" s="35">
        <f>IF(IDP!$AA$15=0,"",IDP!$AA$15)</f>
      </c>
      <c r="P13" s="38">
        <f>IF(IDP!$AA$7&gt;0,IDP!$AA$13+IDP!$AA$14-IDP!$AA$15,"")</f>
      </c>
    </row>
    <row r="14" spans="1:16" ht="15">
      <c r="A14" s="32">
        <f>IF(IDP!$AE$2&gt;0,8,"")</f>
      </c>
      <c r="C14" s="33">
        <f>IF(IDP!$AE$2=0,"",IDP!$AE$2)</f>
      </c>
      <c r="D14" s="34">
        <f>IF(IDP!$AE$4=0,"",IDP!$AE$4)</f>
      </c>
      <c r="F14" s="35">
        <f>IF(IDP!$AE$7=0,"",IDP!$AE$7)</f>
      </c>
      <c r="G14" s="36">
        <f>IF(IDP!$AE$8=0,"",IDP!$AE$8)</f>
      </c>
      <c r="H14" s="36">
        <f>IF(IDP!$AE$9=0,"",IDP!$AE$9)</f>
      </c>
      <c r="I14" s="37">
        <f>IF(IDP!$AG$31=0,"",IDP!$AG$31)</f>
      </c>
      <c r="J14" s="32">
        <f>IF(IDP!$AE$11=0,"",IDP!$AE$11)</f>
      </c>
      <c r="K14" s="34">
        <f>IF(IDP!$AE$12=0,"",IDP!$AE$12)</f>
      </c>
      <c r="M14" s="35">
        <f>IF(IDP!$AE$13=0,"",IDP!$AE$13)</f>
      </c>
      <c r="N14" s="35">
        <f>IF(IDP!$AE$14=0,"",IDP!$AE$14)</f>
      </c>
      <c r="O14" s="35">
        <f>IF(IDP!$AE$15=0,"",IDP!$AE$15)</f>
      </c>
      <c r="P14" s="38">
        <f>IF(IDP!$AE$7&gt;0,IDP!$AE$13+IDP!$AE$14-IDP!$AE$15,"")</f>
      </c>
    </row>
    <row r="15" spans="1:16" ht="15">
      <c r="A15" s="32">
        <f>IF(IDP!$AI$2&gt;0,9,"")</f>
      </c>
      <c r="C15" s="33">
        <f>IF(IDP!$AI$2=0,"",IDP!$AI$2)</f>
      </c>
      <c r="D15" s="34">
        <f>IF(IDP!$AI$4=0,"",IDP!$AI$4)</f>
      </c>
      <c r="F15" s="35">
        <f>IF(IDP!$AI$7=0,"",IDP!$AI$7)</f>
      </c>
      <c r="G15" s="36">
        <f>IF(IDP!$AI$8=0,"",IDP!$AI$8)</f>
      </c>
      <c r="H15" s="36">
        <f>IF(IDP!$AI$9=0,"",IDP!$AI$9)</f>
      </c>
      <c r="I15" s="37">
        <f>IF(IDP!$AK$31=0,"",IDP!$AK$31)</f>
      </c>
      <c r="J15" s="32">
        <f>IF(IDP!$AI$11=0,"",IDP!$AI$11)</f>
      </c>
      <c r="K15" s="34">
        <f>IF(IDP!$AI$12=0,"",IDP!$AI$12)</f>
      </c>
      <c r="M15" s="35">
        <f>IF(IDP!$AI$13=0,"",IDP!$AI$13)</f>
      </c>
      <c r="N15" s="35">
        <f>IF(IDP!$AI$14=0,"",IDP!$AI$14)</f>
      </c>
      <c r="O15" s="35">
        <f>IF(IDP!$AI$15=0,"",IDP!$AI$15)</f>
      </c>
      <c r="P15" s="38">
        <f>IF(IDP!$AI$7&gt;0,IDP!$AI$13+IDP!$AI$14-IDP!$AI$15,"")</f>
      </c>
    </row>
    <row r="16" spans="1:16" ht="15">
      <c r="A16" s="32">
        <f>IF(IDP!$AM$2&gt;0,10,"")</f>
      </c>
      <c r="C16" s="33">
        <f>IF(IDP!$AM$2=0,"",IDP!$AM$2)</f>
      </c>
      <c r="D16" s="34">
        <f>IF(IDP!$AM$4=0,"",IDP!$AM$4)</f>
      </c>
      <c r="F16" s="35">
        <f>IF(IDP!$AM$7=0,"",IDP!$AM$7)</f>
      </c>
      <c r="G16" s="36">
        <f>IF(IDP!$AM$8=0,"",IDP!$AM$8)</f>
      </c>
      <c r="H16" s="36">
        <f>IF(IDP!$AM$9=0,"",IDP!$AM$9)</f>
      </c>
      <c r="I16" s="37">
        <f>IF(IDP!$AO$31=0,"",IDP!$AO$31)</f>
      </c>
      <c r="J16" s="32">
        <f>IF(IDP!$AM$11=0,"",IDP!$AM$11)</f>
      </c>
      <c r="K16" s="34">
        <f>IF(IDP!$AM$12=0,"",IDP!$AM$12)</f>
      </c>
      <c r="M16" s="35">
        <f>IF(IDP!$AM$13=0,"",IDP!$AM$13)</f>
      </c>
      <c r="N16" s="35">
        <f>IF(IDP!$AM$14=0,"",IDP!$AM$14)</f>
      </c>
      <c r="O16" s="35">
        <f>IF(IDP!$AM$15=0,"",IDP!$AM$15)</f>
      </c>
      <c r="P16" s="38">
        <f>IF(IDP!$AM$7&gt;0,IDP!$AM$13+IDP!$AM$14-IDP!$AM$15,"")</f>
      </c>
    </row>
    <row r="17" spans="1:16" ht="15.75">
      <c r="A17" s="7"/>
      <c r="B17" s="7"/>
      <c r="C17" s="29"/>
      <c r="D17" s="30"/>
      <c r="F17" s="66" t="s">
        <v>60</v>
      </c>
      <c r="G17" s="66"/>
      <c r="H17" s="66"/>
      <c r="I17" s="66"/>
      <c r="J17" s="66"/>
      <c r="K17" s="66"/>
      <c r="M17" s="31">
        <f>SUM(M7:M16)</f>
        <v>18744574</v>
      </c>
      <c r="N17" s="31">
        <f>SUM(N7:N16)</f>
        <v>0</v>
      </c>
      <c r="O17" s="31">
        <f>SUM(O7:O16)</f>
        <v>2086589.36</v>
      </c>
      <c r="P17" s="31">
        <f>SUM(P7:P16)</f>
        <v>16657984.64</v>
      </c>
    </row>
  </sheetData>
  <sheetProtection/>
  <mergeCells count="12">
    <mergeCell ref="G5:H5"/>
    <mergeCell ref="J5:J6"/>
    <mergeCell ref="A5:A6"/>
    <mergeCell ref="F17:K17"/>
    <mergeCell ref="N5:O5"/>
    <mergeCell ref="M5:M6"/>
    <mergeCell ref="P5:P6"/>
    <mergeCell ref="K5:K6"/>
    <mergeCell ref="C5:C6"/>
    <mergeCell ref="D5:D6"/>
    <mergeCell ref="F5:F6"/>
    <mergeCell ref="I5:I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L.C.P. Manuel Fonseca Villaseñor</dc:creator>
  <cp:keywords/>
  <dc:description/>
  <cp:lastModifiedBy>Ingresos</cp:lastModifiedBy>
  <cp:lastPrinted>2013-11-22T19:18:24Z</cp:lastPrinted>
  <dcterms:created xsi:type="dcterms:W3CDTF">2013-07-10T14:16:12Z</dcterms:created>
  <dcterms:modified xsi:type="dcterms:W3CDTF">2015-06-25T17:11:18Z</dcterms:modified>
  <cp:category/>
  <cp:version/>
  <cp:contentType/>
  <cp:contentStatus/>
</cp:coreProperties>
</file>